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e.askerbek.MT\Desktop\МТ Гражданский бюджет Б\2026 г\ГБ 2026 корректировка 2 (1)\4 корректирвка\"/>
    </mc:Choice>
  </mc:AlternateContent>
  <xr:revisionPtr revIDLastSave="0" documentId="8_{9F01F3E9-3686-4088-9B15-B608AC6B5212}" xr6:coauthVersionLast="47" xr6:coauthVersionMax="47" xr10:uidLastSave="{00000000-0000-0000-0000-000000000000}"/>
  <bookViews>
    <workbookView xWindow="-120" yWindow="-120" windowWidth="38640" windowHeight="21120" xr2:uid="{00000000-000D-0000-FFFF-FFFF00000000}"/>
  </bookViews>
  <sheets>
    <sheet name=" СВОД рус" sheetId="2" r:id="rId1"/>
    <sheet name="СВОД гос" sheetId="5" r:id="rId2"/>
    <sheet name=" СВОД рус (3)" sheetId="12" state="hidden" r:id="rId3"/>
    <sheet name="СП МТ" sheetId="1" state="hidden" r:id="rId4"/>
    <sheet name="по комитетам" sheetId="6" state="hidden" r:id="rId5"/>
    <sheet name="по комитетам (2)" sheetId="14" state="hidden" r:id="rId6"/>
    <sheet name="по комитетам 1 cтр" sheetId="13" state="hidden" r:id="rId7"/>
    <sheet name=" СВОД рус (2)" sheetId="11" state="hidden" r:id="rId8"/>
    <sheet name="одной строкой" sheetId="8" state="hidden" r:id="rId9"/>
    <sheet name="нераспредел расходы" sheetId="9" state="hidden" r:id="rId10"/>
    <sheet name="Лист1" sheetId="10" state="hidden" r:id="rId11"/>
  </sheets>
  <externalReferences>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s>
  <definedNames>
    <definedName name="\E" localSheetId="0">#REF!</definedName>
    <definedName name="\E" localSheetId="7">#REF!</definedName>
    <definedName name="\E" localSheetId="2">#REF!</definedName>
    <definedName name="\E" localSheetId="1">#REF!</definedName>
    <definedName name="\E" localSheetId="3">#REF!</definedName>
    <definedName name="\E">#REF!</definedName>
    <definedName name="__">NA()</definedName>
    <definedName name="____" localSheetId="1">#REF!</definedName>
    <definedName name="____" localSheetId="3">#REF!</definedName>
    <definedName name="____">#REF!</definedName>
    <definedName name="_____________________________________________________________________xlnm.Print_Area_1" localSheetId="1">[1]консалт!#REF!</definedName>
    <definedName name="_____________________________________________________________________xlnm.Print_Area_1" localSheetId="3">[1]консалт!#REF!</definedName>
    <definedName name="_____________________________________________________________________xlnm.Print_Area_1">[1]консалт!#REF!</definedName>
    <definedName name="___________________________________________________________________xlnm.Print_Area_1" localSheetId="1">[1]консалт!#REF!</definedName>
    <definedName name="___________________________________________________________________xlnm.Print_Area_1" localSheetId="3">[1]консалт!#REF!</definedName>
    <definedName name="___________________________________________________________________xlnm.Print_Area_1">[1]консалт!#REF!</definedName>
    <definedName name="_________________________________________________________________xlnm.Print_Area_1" localSheetId="1">[1]консалт!#REF!</definedName>
    <definedName name="_________________________________________________________________xlnm.Print_Area_1" localSheetId="3">[1]консалт!#REF!</definedName>
    <definedName name="_________________________________________________________________xlnm.Print_Area_1">[1]консалт!#REF!</definedName>
    <definedName name="________________________________________________________________xlnm.Print_Area_1" localSheetId="1">[1]консалт!#REF!</definedName>
    <definedName name="________________________________________________________________xlnm.Print_Area_1" localSheetId="3">[1]консалт!#REF!</definedName>
    <definedName name="________________________________________________________________xlnm.Print_Area_1">[1]консалт!#REF!</definedName>
    <definedName name="_______________________________________________________________xlnm.Print_Area_1" localSheetId="1">[1]консалт!#REF!</definedName>
    <definedName name="_______________________________________________________________xlnm.Print_Area_1" localSheetId="3">[1]консалт!#REF!</definedName>
    <definedName name="_______________________________________________________________xlnm.Print_Area_1">[1]консалт!#REF!</definedName>
    <definedName name="______________________________________________________________xlnm.Database">#N/A</definedName>
    <definedName name="______________________________________________________________xlnm.Database_1">#N/A</definedName>
    <definedName name="______________________________________________________________xlnm.Print_Area_1" localSheetId="1">[1]консалт!#REF!</definedName>
    <definedName name="______________________________________________________________xlnm.Print_Area_1" localSheetId="3">[1]консалт!#REF!</definedName>
    <definedName name="______________________________________________________________xlnm.Print_Area_1">[1]консалт!#REF!</definedName>
    <definedName name="_____________________________________________________________xlnm.Database">#N/A</definedName>
    <definedName name="_____________________________________________________________xlnm.Database_1">#N/A</definedName>
    <definedName name="_____________________________________________________________xlnm.Print_Area_1" localSheetId="1">[1]консалт!#REF!</definedName>
    <definedName name="_____________________________________________________________xlnm.Print_Area_1" localSheetId="3">[1]консалт!#REF!</definedName>
    <definedName name="_____________________________________________________________xlnm.Print_Area_1">[1]консалт!#REF!</definedName>
    <definedName name="____________________________________________________________xlnm.Database">#N/A</definedName>
    <definedName name="____________________________________________________________xlnm.Database_1">#N/A</definedName>
    <definedName name="____________________________________________________________xlnm.Print_Area_1" localSheetId="1">[1]консалт!#REF!</definedName>
    <definedName name="____________________________________________________________xlnm.Print_Area_1" localSheetId="3">[1]консалт!#REF!</definedName>
    <definedName name="____________________________________________________________xlnm.Print_Area_1">[1]консалт!#REF!</definedName>
    <definedName name="___________________________________________________________xlnm.Database">#N/A</definedName>
    <definedName name="___________________________________________________________xlnm.Database_1">#N/A</definedName>
    <definedName name="___________________________________________________________xlnm.Print_Area_1" localSheetId="1">[1]консалт!#REF!</definedName>
    <definedName name="___________________________________________________________xlnm.Print_Area_1" localSheetId="3">[1]консалт!#REF!</definedName>
    <definedName name="___________________________________________________________xlnm.Print_Area_1">[1]консалт!#REF!</definedName>
    <definedName name="__________________________________________________________xlnm.Database">#N/A</definedName>
    <definedName name="__________________________________________________________xlnm.Database_1">#N/A</definedName>
    <definedName name="__________________________________________________________xlnm.Print_Area_1" localSheetId="1">[1]консалт!#REF!</definedName>
    <definedName name="__________________________________________________________xlnm.Print_Area_1" localSheetId="3">[1]консалт!#REF!</definedName>
    <definedName name="__________________________________________________________xlnm.Print_Area_1">[1]консалт!#REF!</definedName>
    <definedName name="_________________________________________________________xlnm.Database">#N/A</definedName>
    <definedName name="_________________________________________________________xlnm.Database_1">#N/A</definedName>
    <definedName name="_________________________________________________________xlnm.Print_Area_1" localSheetId="1">[1]консалт!#REF!</definedName>
    <definedName name="_________________________________________________________xlnm.Print_Area_1" localSheetId="3">[1]консалт!#REF!</definedName>
    <definedName name="_________________________________________________________xlnm.Print_Area_1">[1]консалт!#REF!</definedName>
    <definedName name="________________________________________________________xlnm.Database">#N/A</definedName>
    <definedName name="________________________________________________________xlnm.Database_1">#N/A</definedName>
    <definedName name="________________________________________________________xlnm.Print_Area_1" localSheetId="1">[1]консалт!#REF!</definedName>
    <definedName name="________________________________________________________xlnm.Print_Area_1" localSheetId="3">[1]консалт!#REF!</definedName>
    <definedName name="________________________________________________________xlnm.Print_Area_1">[1]консалт!#REF!</definedName>
    <definedName name="_______________________________________________________xlnm.Database">#N/A</definedName>
    <definedName name="_______________________________________________________xlnm.Database_1">#N/A</definedName>
    <definedName name="______________________________________________________xlnm.Database">#N/A</definedName>
    <definedName name="______________________________________________________xlnm.Database_1">#N/A</definedName>
    <definedName name="______________________________________________________xlnm.Print_Area_1" localSheetId="1">[1]консалт!#REF!</definedName>
    <definedName name="______________________________________________________xlnm.Print_Area_1" localSheetId="3">[1]консалт!#REF!</definedName>
    <definedName name="______________________________________________________xlnm.Print_Area_1">[1]консалт!#REF!</definedName>
    <definedName name="_____________________________________________________xlnm.Database">#N/A</definedName>
    <definedName name="_____________________________________________________xlnm.Database_1">#N/A</definedName>
    <definedName name="_____________________________________________________xlnm.Print_Area_1" localSheetId="1">[1]консалт!#REF!</definedName>
    <definedName name="_____________________________________________________xlnm.Print_Area_1" localSheetId="3">[1]консалт!#REF!</definedName>
    <definedName name="_____________________________________________________xlnm.Print_Area_1">[1]консалт!#REF!</definedName>
    <definedName name="____________________________________________________xlnm.Database">#N/A</definedName>
    <definedName name="____________________________________________________xlnm.Database_1">#N/A</definedName>
    <definedName name="____________________________________________________xlnm.Print_Area_1" localSheetId="1">[1]консалт!#REF!</definedName>
    <definedName name="____________________________________________________xlnm.Print_Area_1" localSheetId="3">[1]консалт!#REF!</definedName>
    <definedName name="____________________________________________________xlnm.Print_Area_1">[1]консалт!#REF!</definedName>
    <definedName name="___________________________________________________xlnm.Database">#N/A</definedName>
    <definedName name="___________________________________________________xlnm.Database_1">#N/A</definedName>
    <definedName name="___________________________________________________xlnm.Print_Area_1" localSheetId="1">[1]консалт!#REF!</definedName>
    <definedName name="___________________________________________________xlnm.Print_Area_1" localSheetId="3">[1]консалт!#REF!</definedName>
    <definedName name="___________________________________________________xlnm.Print_Area_1">[1]консалт!#REF!</definedName>
    <definedName name="__________________________________________________xlnm.Database">#N/A</definedName>
    <definedName name="__________________________________________________xlnm.Database_1">#N/A</definedName>
    <definedName name="__________________________________________________xlnm.Print_Area_1" localSheetId="1">[1]консалт!#REF!</definedName>
    <definedName name="__________________________________________________xlnm.Print_Area_1" localSheetId="3">[1]консалт!#REF!</definedName>
    <definedName name="__________________________________________________xlnm.Print_Area_1">[1]консалт!#REF!</definedName>
    <definedName name="_________________________________________________xlnm.Database">#N/A</definedName>
    <definedName name="_________________________________________________xlnm.Database_1">#N/A</definedName>
    <definedName name="_________________________________________________xlnm.Print_Area_1" localSheetId="1">[1]консалт!#REF!</definedName>
    <definedName name="_________________________________________________xlnm.Print_Area_1" localSheetId="3">[1]консалт!#REF!</definedName>
    <definedName name="_________________________________________________xlnm.Print_Area_1">[1]консалт!#REF!</definedName>
    <definedName name="________________________________________________xlnm.Database">#N/A</definedName>
    <definedName name="________________________________________________xlnm.Database_1">#N/A</definedName>
    <definedName name="________________________________________________xlnm.Print_Area_1" localSheetId="1">[1]консалт!#REF!</definedName>
    <definedName name="________________________________________________xlnm.Print_Area_1" localSheetId="3">[1]консалт!#REF!</definedName>
    <definedName name="________________________________________________xlnm.Print_Area_1">[1]консалт!#REF!</definedName>
    <definedName name="_______________________________________________xlnm.Database">#N/A</definedName>
    <definedName name="_______________________________________________xlnm.Database_1">#N/A</definedName>
    <definedName name="_______________________________________________xlnm.Print_Area_1" localSheetId="1">[1]консалт!#REF!</definedName>
    <definedName name="_______________________________________________xlnm.Print_Area_1" localSheetId="3">[1]консалт!#REF!</definedName>
    <definedName name="_______________________________________________xlnm.Print_Area_1">[1]консалт!#REF!</definedName>
    <definedName name="______________________________________________xlnm.Database">#N/A</definedName>
    <definedName name="______________________________________________xlnm.Database_1">#N/A</definedName>
    <definedName name="______________________________________________xlnm.Print_Area_1" localSheetId="1">[1]консалт!#REF!</definedName>
    <definedName name="______________________________________________xlnm.Print_Area_1" localSheetId="3">[1]консалт!#REF!</definedName>
    <definedName name="______________________________________________xlnm.Print_Area_1">[1]консалт!#REF!</definedName>
    <definedName name="_____________________________________________xlnm.Database">#N/A</definedName>
    <definedName name="_____________________________________________xlnm.Database_1">#N/A</definedName>
    <definedName name="_____________________________________________xlnm.Print_Area_1" localSheetId="1">[1]консалт!#REF!</definedName>
    <definedName name="_____________________________________________xlnm.Print_Area_1" localSheetId="3">[1]консалт!#REF!</definedName>
    <definedName name="_____________________________________________xlnm.Print_Area_1">[1]консалт!#REF!</definedName>
    <definedName name="____________________________________________xlnm.Database">#N/A</definedName>
    <definedName name="____________________________________________xlnm.Database_1">#N/A</definedName>
    <definedName name="___________________________________________xlnm.Database">#N/A</definedName>
    <definedName name="___________________________________________xlnm.Database_1">#N/A</definedName>
    <definedName name="___________________________________________xlnm.Print_Area_1" localSheetId="1">[1]консалт!#REF!</definedName>
    <definedName name="___________________________________________xlnm.Print_Area_1" localSheetId="3">[1]консалт!#REF!</definedName>
    <definedName name="___________________________________________xlnm.Print_Area_1">[1]консалт!#REF!</definedName>
    <definedName name="__________________________________________xlnm.Database">#N/A</definedName>
    <definedName name="__________________________________________xlnm.Database_1">#N/A</definedName>
    <definedName name="__________________________________________xlnm.Print_Area_1" localSheetId="1">[1]консалт!#REF!</definedName>
    <definedName name="__________________________________________xlnm.Print_Area_1" localSheetId="3">[1]консалт!#REF!</definedName>
    <definedName name="__________________________________________xlnm.Print_Area_1">[1]консалт!#REF!</definedName>
    <definedName name="_________________________________________xlnm.Database">#N/A</definedName>
    <definedName name="_________________________________________xlnm.Database_1">#N/A</definedName>
    <definedName name="_________________________________________xlnm.Print_Area_1" localSheetId="1">[1]консалт!#REF!</definedName>
    <definedName name="_________________________________________xlnm.Print_Area_1" localSheetId="3">[1]консалт!#REF!</definedName>
    <definedName name="_________________________________________xlnm.Print_Area_1">[1]консалт!#REF!</definedName>
    <definedName name="________________________________________xlnm.Database">#N/A</definedName>
    <definedName name="________________________________________xlnm.Database_1">#N/A</definedName>
    <definedName name="________________________________________xlnm.Print_Area_1" localSheetId="1">[1]консалт!#REF!</definedName>
    <definedName name="________________________________________xlnm.Print_Area_1" localSheetId="3">[1]консалт!#REF!</definedName>
    <definedName name="________________________________________xlnm.Print_Area_1">[1]консалт!#REF!</definedName>
    <definedName name="_______________________________________xlnm.Database">#N/A</definedName>
    <definedName name="_______________________________________xlnm.Database_1">#N/A</definedName>
    <definedName name="_______________________________________xlnm.Print_Area_1" localSheetId="1">[1]консалт!#REF!</definedName>
    <definedName name="_______________________________________xlnm.Print_Area_1" localSheetId="3">[1]консалт!#REF!</definedName>
    <definedName name="_______________________________________xlnm.Print_Area_1">[1]консалт!#REF!</definedName>
    <definedName name="______________________________________xlnm.Database">#N/A</definedName>
    <definedName name="______________________________________xlnm.Database_1">#N/A</definedName>
    <definedName name="______________________________________xlnm.Print_Area_1" localSheetId="1">[1]консалт!#REF!</definedName>
    <definedName name="______________________________________xlnm.Print_Area_1" localSheetId="3">[1]консалт!#REF!</definedName>
    <definedName name="______________________________________xlnm.Print_Area_1">[1]консалт!#REF!</definedName>
    <definedName name="_____________________________________xlnm.Database">#N/A</definedName>
    <definedName name="_____________________________________xlnm.Database_1">#N/A</definedName>
    <definedName name="_____________________________________xlnm.Print_Area_1" localSheetId="1">[1]консалт!#REF!</definedName>
    <definedName name="_____________________________________xlnm.Print_Area_1" localSheetId="3">[1]консалт!#REF!</definedName>
    <definedName name="_____________________________________xlnm.Print_Area_1">[1]консалт!#REF!</definedName>
    <definedName name="____________________________________xlnm.Database">#N/A</definedName>
    <definedName name="____________________________________xlnm.Database_1">#N/A</definedName>
    <definedName name="____________________________________xlnm.Print_Area_1" localSheetId="1">[1]консалт!#REF!</definedName>
    <definedName name="____________________________________xlnm.Print_Area_1" localSheetId="3">[1]консалт!#REF!</definedName>
    <definedName name="____________________________________xlnm.Print_Area_1">[1]консалт!#REF!</definedName>
    <definedName name="___________________________________xlnm.Database">#N/A</definedName>
    <definedName name="___________________________________xlnm.Database_1">#N/A</definedName>
    <definedName name="___________________________________xlnm.Print_Area_1" localSheetId="1">[1]консалт!#REF!</definedName>
    <definedName name="___________________________________xlnm.Print_Area_1" localSheetId="3">[1]консалт!#REF!</definedName>
    <definedName name="___________________________________xlnm.Print_Area_1">[1]консалт!#REF!</definedName>
    <definedName name="__________________________________xlnm.Database">#N/A</definedName>
    <definedName name="__________________________________xlnm.Database_1">#N/A</definedName>
    <definedName name="__________________________________xlnm.Print_Area_1" localSheetId="1">[1]консалт!#REF!</definedName>
    <definedName name="__________________________________xlnm.Print_Area_1" localSheetId="3">[1]консалт!#REF!</definedName>
    <definedName name="__________________________________xlnm.Print_Area_1">[1]консалт!#REF!</definedName>
    <definedName name="_________________________________xlnm.Database">#N/A</definedName>
    <definedName name="_________________________________xlnm.Database_1">#N/A</definedName>
    <definedName name="_________________________________xlnm.Print_Area_1" localSheetId="1">[1]консалт!#REF!</definedName>
    <definedName name="_________________________________xlnm.Print_Area_1" localSheetId="3">[1]консалт!#REF!</definedName>
    <definedName name="_________________________________xlnm.Print_Area_1">[1]консалт!#REF!</definedName>
    <definedName name="________________________________xlnm.Database">#N/A</definedName>
    <definedName name="________________________________xlnm.Database_1">#N/A</definedName>
    <definedName name="_______________________________xlnm.Database">#N/A</definedName>
    <definedName name="_______________________________xlnm.Database_1">#N/A</definedName>
    <definedName name="_______________________________xlnm.Print_Area_1" localSheetId="1">[1]консалт!#REF!</definedName>
    <definedName name="_______________________________xlnm.Print_Area_1" localSheetId="3">[1]консалт!#REF!</definedName>
    <definedName name="_______________________________xlnm.Print_Area_1">[1]консалт!#REF!</definedName>
    <definedName name="______________________________xlnm.Database">#N/A</definedName>
    <definedName name="______________________________xlnm.Database_1">#N/A</definedName>
    <definedName name="______________________________xlnm.Print_Area_1" localSheetId="1">[1]консалт!#REF!</definedName>
    <definedName name="______________________________xlnm.Print_Area_1" localSheetId="3">[1]консалт!#REF!</definedName>
    <definedName name="______________________________xlnm.Print_Area_1">[1]консалт!#REF!</definedName>
    <definedName name="_____________________________xlnm.Database">#N/A</definedName>
    <definedName name="_____________________________xlnm.Database_1">#N/A</definedName>
    <definedName name="_____________________________xlnm.Print_Area_1" localSheetId="1">[1]консалт!#REF!</definedName>
    <definedName name="_____________________________xlnm.Print_Area_1" localSheetId="3">[1]консалт!#REF!</definedName>
    <definedName name="_____________________________xlnm.Print_Area_1">[1]консалт!#REF!</definedName>
    <definedName name="____________________________xlnm.Database">#N/A</definedName>
    <definedName name="____________________________xlnm.Database_1">#N/A</definedName>
    <definedName name="___________________________xlnm.Database">#N/A</definedName>
    <definedName name="___________________________xlnm.Database_1">#N/A</definedName>
    <definedName name="___________________________xlnm.Print_Area_1" localSheetId="1">[1]консалт!#REF!</definedName>
    <definedName name="___________________________xlnm.Print_Area_1" localSheetId="3">[1]консалт!#REF!</definedName>
    <definedName name="___________________________xlnm.Print_Area_1">[1]консалт!#REF!</definedName>
    <definedName name="__________________________xlnm.Database">#N/A</definedName>
    <definedName name="__________________________xlnm.Database_1">#N/A</definedName>
    <definedName name="__________________________xlnm.Print_Area_1" localSheetId="1">[1]консалт!#REF!</definedName>
    <definedName name="__________________________xlnm.Print_Area_1" localSheetId="3">[1]консалт!#REF!</definedName>
    <definedName name="__________________________xlnm.Print_Area_1">[1]консалт!#REF!</definedName>
    <definedName name="_________________________xlnm.Database">#N/A</definedName>
    <definedName name="_________________________xlnm.Database_1">#N/A</definedName>
    <definedName name="_________________________xlnm.Print_Area_1" localSheetId="1">[1]консалт!#REF!</definedName>
    <definedName name="_________________________xlnm.Print_Area_1" localSheetId="3">[1]консалт!#REF!</definedName>
    <definedName name="_________________________xlnm.Print_Area_1">[1]консалт!#REF!</definedName>
    <definedName name="________________________xlnm.Database">#N/A</definedName>
    <definedName name="________________________xlnm.Database_1">#N/A</definedName>
    <definedName name="________________________xlnm.Print_Area_1" localSheetId="1">[1]консалт!#REF!</definedName>
    <definedName name="________________________xlnm.Print_Area_1" localSheetId="3">[1]консалт!#REF!</definedName>
    <definedName name="________________________xlnm.Print_Area_1">[1]консалт!#REF!</definedName>
    <definedName name="_______________________xlnm.Database">#N/A</definedName>
    <definedName name="_______________________xlnm.Database_1">#N/A</definedName>
    <definedName name="_______________________xlnm.Print_Area_1" localSheetId="1">[1]консалт!#REF!</definedName>
    <definedName name="_______________________xlnm.Print_Area_1" localSheetId="3">[1]консалт!#REF!</definedName>
    <definedName name="_______________________xlnm.Print_Area_1">[1]консалт!#REF!</definedName>
    <definedName name="______________________xlnm.Database">#N/A</definedName>
    <definedName name="______________________xlnm.Database_1">#N/A</definedName>
    <definedName name="______________________xlnm.Print_Area_1" localSheetId="1">[1]консалт!#REF!</definedName>
    <definedName name="______________________xlnm.Print_Area_1" localSheetId="3">[1]консалт!#REF!</definedName>
    <definedName name="______________________xlnm.Print_Area_1">[1]консалт!#REF!</definedName>
    <definedName name="_____________________MS798" localSheetId="0">#REF!</definedName>
    <definedName name="_____________________MS798" localSheetId="7">#REF!</definedName>
    <definedName name="_____________________MS798" localSheetId="2">#REF!</definedName>
    <definedName name="_____________________MS798" localSheetId="1">#REF!</definedName>
    <definedName name="_____________________MS798" localSheetId="3">#REF!</definedName>
    <definedName name="_____________________MS798">#REF!</definedName>
    <definedName name="_____________________tab1" localSheetId="1">#REF!</definedName>
    <definedName name="_____________________tab1" localSheetId="3">#REF!</definedName>
    <definedName name="_____________________tab1">#REF!</definedName>
    <definedName name="_____________________tab2" localSheetId="1">#REF!</definedName>
    <definedName name="_____________________tab2" localSheetId="3">#REF!</definedName>
    <definedName name="_____________________tab2">#REF!</definedName>
    <definedName name="_____________________tab6798" localSheetId="1">#REF!</definedName>
    <definedName name="_____________________tab6798" localSheetId="3">#REF!</definedName>
    <definedName name="_____________________tab6798">#REF!</definedName>
    <definedName name="_____________________xlnm.Database">#N/A</definedName>
    <definedName name="_____________________xlnm.Database_1">#N/A</definedName>
    <definedName name="_____________________xlnm.Print_Area_1" localSheetId="1">[1]консалт!#REF!</definedName>
    <definedName name="_____________________xlnm.Print_Area_1" localSheetId="3">[1]консалт!#REF!</definedName>
    <definedName name="_____________________xlnm.Print_Area_1">[1]консалт!#REF!</definedName>
    <definedName name="____________________MS798" localSheetId="0">#REF!</definedName>
    <definedName name="____________________MS798" localSheetId="7">#REF!</definedName>
    <definedName name="____________________MS798" localSheetId="2">#REF!</definedName>
    <definedName name="____________________MS798" localSheetId="1">#REF!</definedName>
    <definedName name="____________________MS798" localSheetId="3">#REF!</definedName>
    <definedName name="____________________MS798">#REF!</definedName>
    <definedName name="____________________tab1" localSheetId="1">#REF!</definedName>
    <definedName name="____________________tab1" localSheetId="3">#REF!</definedName>
    <definedName name="____________________tab1">#REF!</definedName>
    <definedName name="____________________tab2" localSheetId="1">#REF!</definedName>
    <definedName name="____________________tab2" localSheetId="3">#REF!</definedName>
    <definedName name="____________________tab2">#REF!</definedName>
    <definedName name="____________________tab6798" localSheetId="1">#REF!</definedName>
    <definedName name="____________________tab6798" localSheetId="3">#REF!</definedName>
    <definedName name="____________________tab6798">#REF!</definedName>
    <definedName name="____________________xlnm.Database">#N/A</definedName>
    <definedName name="____________________xlnm.Database_1">#N/A</definedName>
    <definedName name="____________________xlnm.Print_Area_1" localSheetId="1">[1]консалт!#REF!</definedName>
    <definedName name="____________________xlnm.Print_Area_1" localSheetId="3">[1]консалт!#REF!</definedName>
    <definedName name="____________________xlnm.Print_Area_1">[1]консалт!#REF!</definedName>
    <definedName name="___________________MS798" localSheetId="0">#REF!</definedName>
    <definedName name="___________________MS798" localSheetId="7">#REF!</definedName>
    <definedName name="___________________MS798" localSheetId="2">#REF!</definedName>
    <definedName name="___________________MS798" localSheetId="1">#REF!</definedName>
    <definedName name="___________________MS798" localSheetId="3">#REF!</definedName>
    <definedName name="___________________MS798">#REF!</definedName>
    <definedName name="___________________tab1" localSheetId="1">#REF!</definedName>
    <definedName name="___________________tab1" localSheetId="3">#REF!</definedName>
    <definedName name="___________________tab1">#REF!</definedName>
    <definedName name="___________________tab2" localSheetId="1">#REF!</definedName>
    <definedName name="___________________tab2" localSheetId="3">#REF!</definedName>
    <definedName name="___________________tab2">#REF!</definedName>
    <definedName name="___________________tab6798" localSheetId="1">#REF!</definedName>
    <definedName name="___________________tab6798" localSheetId="3">#REF!</definedName>
    <definedName name="___________________tab6798">#REF!</definedName>
    <definedName name="___________________xlnm.Database">#N/A</definedName>
    <definedName name="___________________xlnm.Database_1">#N/A</definedName>
    <definedName name="___________________xlnm.Print_Area_1" localSheetId="1">[1]консалт!#REF!</definedName>
    <definedName name="___________________xlnm.Print_Area_1" localSheetId="3">[1]консалт!#REF!</definedName>
    <definedName name="___________________xlnm.Print_Area_1">[1]консалт!#REF!</definedName>
    <definedName name="__________________MS798" localSheetId="0">#REF!</definedName>
    <definedName name="__________________MS798" localSheetId="7">#REF!</definedName>
    <definedName name="__________________MS798" localSheetId="2">#REF!</definedName>
    <definedName name="__________________MS798" localSheetId="1">#REF!</definedName>
    <definedName name="__________________MS798" localSheetId="3">#REF!</definedName>
    <definedName name="__________________MS798">#REF!</definedName>
    <definedName name="__________________tab1" localSheetId="1">#REF!</definedName>
    <definedName name="__________________tab1" localSheetId="3">#REF!</definedName>
    <definedName name="__________________tab1">#REF!</definedName>
    <definedName name="__________________tab2" localSheetId="1">#REF!</definedName>
    <definedName name="__________________tab2" localSheetId="3">#REF!</definedName>
    <definedName name="__________________tab2">#REF!</definedName>
    <definedName name="__________________tab6798" localSheetId="1">#REF!</definedName>
    <definedName name="__________________tab6798" localSheetId="3">#REF!</definedName>
    <definedName name="__________________tab6798">#REF!</definedName>
    <definedName name="__________________xlnm.Database">#N/A</definedName>
    <definedName name="__________________xlnm.Database_1">#N/A</definedName>
    <definedName name="__________________xlnm.Print_Area_1" localSheetId="1">[1]консалт!#REF!</definedName>
    <definedName name="__________________xlnm.Print_Area_1" localSheetId="3">[1]консалт!#REF!</definedName>
    <definedName name="__________________xlnm.Print_Area_1">[1]консалт!#REF!</definedName>
    <definedName name="_________________MS798" localSheetId="0">#REF!</definedName>
    <definedName name="_________________MS798" localSheetId="7">#REF!</definedName>
    <definedName name="_________________MS798" localSheetId="2">#REF!</definedName>
    <definedName name="_________________MS798" localSheetId="1">#REF!</definedName>
    <definedName name="_________________MS798" localSheetId="3">#REF!</definedName>
    <definedName name="_________________MS798">#REF!</definedName>
    <definedName name="_________________prt1">#N/A</definedName>
    <definedName name="_________________prt2">#N/A</definedName>
    <definedName name="_________________prt3">#N/A</definedName>
    <definedName name="_________________prt4">#N/A</definedName>
    <definedName name="_________________prt5">#N/A</definedName>
    <definedName name="_________________prt6">#N/A</definedName>
    <definedName name="_________________prt7">#N/A</definedName>
    <definedName name="_________________prt8">#N/A</definedName>
    <definedName name="_________________tab1" localSheetId="0">#REF!</definedName>
    <definedName name="_________________tab1" localSheetId="7">#REF!</definedName>
    <definedName name="_________________tab1" localSheetId="2">#REF!</definedName>
    <definedName name="_________________tab1" localSheetId="1">#REF!</definedName>
    <definedName name="_________________tab1" localSheetId="3">#REF!</definedName>
    <definedName name="_________________tab1">#REF!</definedName>
    <definedName name="_________________tab2" localSheetId="1">#REF!</definedName>
    <definedName name="_________________tab2" localSheetId="3">#REF!</definedName>
    <definedName name="_________________tab2">#REF!</definedName>
    <definedName name="_________________tab6798" localSheetId="1">#REF!</definedName>
    <definedName name="_________________tab6798" localSheetId="3">#REF!</definedName>
    <definedName name="_________________tab6798">#REF!</definedName>
    <definedName name="_________________xlnm.Database">#N/A</definedName>
    <definedName name="_________________xlnm.Database_1">#N/A</definedName>
    <definedName name="_________________xlnm.Print_Area_1" localSheetId="1">[2]консалт!#REF!</definedName>
    <definedName name="_________________xlnm.Print_Area_1" localSheetId="3">[2]консалт!#REF!</definedName>
    <definedName name="_________________xlnm.Print_Area_1">[2]консалт!#REF!</definedName>
    <definedName name="________________MS798" localSheetId="0">#REF!</definedName>
    <definedName name="________________MS798" localSheetId="7">#REF!</definedName>
    <definedName name="________________MS798" localSheetId="2">#REF!</definedName>
    <definedName name="________________MS798" localSheetId="1">#REF!</definedName>
    <definedName name="________________MS798" localSheetId="3">#REF!</definedName>
    <definedName name="________________MS798">#REF!</definedName>
    <definedName name="________________prt1">#N/A</definedName>
    <definedName name="________________prt2">#N/A</definedName>
    <definedName name="________________prt3">#N/A</definedName>
    <definedName name="________________prt4">#N/A</definedName>
    <definedName name="________________prt5">#N/A</definedName>
    <definedName name="________________prt6">#N/A</definedName>
    <definedName name="________________prt7">#N/A</definedName>
    <definedName name="________________prt8">#N/A</definedName>
    <definedName name="________________tab1" localSheetId="0">#REF!</definedName>
    <definedName name="________________tab1" localSheetId="7">#REF!</definedName>
    <definedName name="________________tab1" localSheetId="2">#REF!</definedName>
    <definedName name="________________tab1" localSheetId="1">#REF!</definedName>
    <definedName name="________________tab1" localSheetId="3">#REF!</definedName>
    <definedName name="________________tab1">#REF!</definedName>
    <definedName name="________________tab2" localSheetId="1">#REF!</definedName>
    <definedName name="________________tab2" localSheetId="3">#REF!</definedName>
    <definedName name="________________tab2">#REF!</definedName>
    <definedName name="________________tab6798" localSheetId="1">#REF!</definedName>
    <definedName name="________________tab6798" localSheetId="3">#REF!</definedName>
    <definedName name="________________tab6798">#REF!</definedName>
    <definedName name="________________xlnm.Database">#N/A</definedName>
    <definedName name="________________xlnm.Database_1">#N/A</definedName>
    <definedName name="________________xlnm.Print_Area_1" localSheetId="1">#REF!</definedName>
    <definedName name="________________xlnm.Print_Area_1" localSheetId="3">#REF!</definedName>
    <definedName name="________________xlnm.Print_Area_1">#REF!</definedName>
    <definedName name="_______________MS798" localSheetId="1">#REF!</definedName>
    <definedName name="_______________MS798" localSheetId="3">#REF!</definedName>
    <definedName name="_______________MS798">#REF!</definedName>
    <definedName name="_______________prt1">#N/A</definedName>
    <definedName name="_______________prt2">#N/A</definedName>
    <definedName name="_______________prt3">#N/A</definedName>
    <definedName name="_______________prt4">#N/A</definedName>
    <definedName name="_______________prt5">#N/A</definedName>
    <definedName name="_______________prt6">#N/A</definedName>
    <definedName name="_______________prt7">#N/A</definedName>
    <definedName name="_______________prt8">#N/A</definedName>
    <definedName name="_______________tab1" localSheetId="0">#REF!</definedName>
    <definedName name="_______________tab1" localSheetId="7">#REF!</definedName>
    <definedName name="_______________tab1" localSheetId="2">#REF!</definedName>
    <definedName name="_______________tab1" localSheetId="1">#REF!</definedName>
    <definedName name="_______________tab1" localSheetId="3">#REF!</definedName>
    <definedName name="_______________tab1">#REF!</definedName>
    <definedName name="_______________tab2" localSheetId="1">#REF!</definedName>
    <definedName name="_______________tab2" localSheetId="3">#REF!</definedName>
    <definedName name="_______________tab2">#REF!</definedName>
    <definedName name="_______________tab6798" localSheetId="1">#REF!</definedName>
    <definedName name="_______________tab6798" localSheetId="3">#REF!</definedName>
    <definedName name="_______________tab6798">#REF!</definedName>
    <definedName name="_______________xlnm.Database">#N/A</definedName>
    <definedName name="_______________xlnm.Database_1">#N/A</definedName>
    <definedName name="_______________xlnm.Print_Area_1" localSheetId="1">#REF!</definedName>
    <definedName name="_______________xlnm.Print_Area_1" localSheetId="3">#REF!</definedName>
    <definedName name="_______________xlnm.Print_Area_1">#REF!</definedName>
    <definedName name="______________MS798" localSheetId="1">#REF!</definedName>
    <definedName name="______________MS798" localSheetId="3">#REF!</definedName>
    <definedName name="______________MS798">#REF!</definedName>
    <definedName name="______________prt1">#N/A</definedName>
    <definedName name="______________prt2">#N/A</definedName>
    <definedName name="______________prt3">#N/A</definedName>
    <definedName name="______________prt4">#N/A</definedName>
    <definedName name="______________prt5">#N/A</definedName>
    <definedName name="______________prt6">#N/A</definedName>
    <definedName name="______________prt7">#N/A</definedName>
    <definedName name="______________prt8">#N/A</definedName>
    <definedName name="______________tab1" localSheetId="0">#REF!</definedName>
    <definedName name="______________tab1" localSheetId="7">#REF!</definedName>
    <definedName name="______________tab1" localSheetId="2">#REF!</definedName>
    <definedName name="______________tab1" localSheetId="1">#REF!</definedName>
    <definedName name="______________tab1" localSheetId="3">#REF!</definedName>
    <definedName name="______________tab1">#REF!</definedName>
    <definedName name="______________tab2" localSheetId="1">#REF!</definedName>
    <definedName name="______________tab2" localSheetId="3">#REF!</definedName>
    <definedName name="______________tab2">#REF!</definedName>
    <definedName name="______________tab6798" localSheetId="1">#REF!</definedName>
    <definedName name="______________tab6798" localSheetId="3">#REF!</definedName>
    <definedName name="______________tab6798">#REF!</definedName>
    <definedName name="______________xlnm.Database">#N/A</definedName>
    <definedName name="______________xlnm.Database_1">#N/A</definedName>
    <definedName name="______________xlnm.Print_Area_1" localSheetId="1">#REF!</definedName>
    <definedName name="______________xlnm.Print_Area_1" localSheetId="3">#REF!</definedName>
    <definedName name="______________xlnm.Print_Area_1">#REF!</definedName>
    <definedName name="_____________MS798" localSheetId="1">#REF!</definedName>
    <definedName name="_____________MS798" localSheetId="3">#REF!</definedName>
    <definedName name="_____________MS798">#REF!</definedName>
    <definedName name="_____________prt1">#N/A</definedName>
    <definedName name="_____________prt2">#N/A</definedName>
    <definedName name="_____________prt3">#N/A</definedName>
    <definedName name="_____________prt4">#N/A</definedName>
    <definedName name="_____________prt5">#N/A</definedName>
    <definedName name="_____________prt6">#N/A</definedName>
    <definedName name="_____________prt7">#N/A</definedName>
    <definedName name="_____________prt8">#N/A</definedName>
    <definedName name="_____________tab1" localSheetId="0">#REF!</definedName>
    <definedName name="_____________tab1" localSheetId="7">#REF!</definedName>
    <definedName name="_____________tab1" localSheetId="2">#REF!</definedName>
    <definedName name="_____________tab1" localSheetId="1">#REF!</definedName>
    <definedName name="_____________tab1" localSheetId="3">#REF!</definedName>
    <definedName name="_____________tab1">#REF!</definedName>
    <definedName name="_____________tab2" localSheetId="1">#REF!</definedName>
    <definedName name="_____________tab2" localSheetId="3">#REF!</definedName>
    <definedName name="_____________tab2">#REF!</definedName>
    <definedName name="_____________tab6798" localSheetId="1">#REF!</definedName>
    <definedName name="_____________tab6798" localSheetId="3">#REF!</definedName>
    <definedName name="_____________tab6798">#REF!</definedName>
    <definedName name="_____________xlnm.Database">#N/A</definedName>
    <definedName name="_____________xlnm.Database_1">#N/A</definedName>
    <definedName name="_____________xlnm.Print_Area_1" localSheetId="1">[2]консалт!#REF!</definedName>
    <definedName name="_____________xlnm.Print_Area_1" localSheetId="3">[2]консалт!#REF!</definedName>
    <definedName name="_____________xlnm.Print_Area_1">[2]консалт!#REF!</definedName>
    <definedName name="____________MS798" localSheetId="0">#REF!</definedName>
    <definedName name="____________MS798" localSheetId="7">#REF!</definedName>
    <definedName name="____________MS798" localSheetId="2">#REF!</definedName>
    <definedName name="____________MS798" localSheetId="1">#REF!</definedName>
    <definedName name="____________MS798" localSheetId="3">#REF!</definedName>
    <definedName name="____________MS798">#REF!</definedName>
    <definedName name="____________prt1">#N/A</definedName>
    <definedName name="____________prt2">#N/A</definedName>
    <definedName name="____________prt3">#N/A</definedName>
    <definedName name="____________prt4">#N/A</definedName>
    <definedName name="____________prt5">#N/A</definedName>
    <definedName name="____________prt6">#N/A</definedName>
    <definedName name="____________prt7">#N/A</definedName>
    <definedName name="____________prt8">#N/A</definedName>
    <definedName name="____________tab1" localSheetId="0">#REF!</definedName>
    <definedName name="____________tab1" localSheetId="7">#REF!</definedName>
    <definedName name="____________tab1" localSheetId="2">#REF!</definedName>
    <definedName name="____________tab1" localSheetId="1">#REF!</definedName>
    <definedName name="____________tab1" localSheetId="3">#REF!</definedName>
    <definedName name="____________tab1">#REF!</definedName>
    <definedName name="____________tab2" localSheetId="1">#REF!</definedName>
    <definedName name="____________tab2" localSheetId="3">#REF!</definedName>
    <definedName name="____________tab2">#REF!</definedName>
    <definedName name="____________tab6798" localSheetId="1">#REF!</definedName>
    <definedName name="____________tab6798" localSheetId="3">#REF!</definedName>
    <definedName name="____________tab6798">#REF!</definedName>
    <definedName name="____________xlnm.Database">#N/A</definedName>
    <definedName name="____________xlnm.Database_1">#N/A</definedName>
    <definedName name="____________xlnm.Print_Area_1" localSheetId="1">#REF!</definedName>
    <definedName name="____________xlnm.Print_Area_1" localSheetId="3">#REF!</definedName>
    <definedName name="____________xlnm.Print_Area_1">#REF!</definedName>
    <definedName name="___________MS798" localSheetId="1">#REF!</definedName>
    <definedName name="___________MS798" localSheetId="3">#REF!</definedName>
    <definedName name="___________MS798">#REF!</definedName>
    <definedName name="___________prt1">#N/A</definedName>
    <definedName name="___________prt2">#N/A</definedName>
    <definedName name="___________prt3">#N/A</definedName>
    <definedName name="___________prt4">#N/A</definedName>
    <definedName name="___________prt5">#N/A</definedName>
    <definedName name="___________prt6">#N/A</definedName>
    <definedName name="___________prt7">#N/A</definedName>
    <definedName name="___________prt8">#N/A</definedName>
    <definedName name="___________tab1" localSheetId="0">#REF!</definedName>
    <definedName name="___________tab1" localSheetId="7">#REF!</definedName>
    <definedName name="___________tab1" localSheetId="2">#REF!</definedName>
    <definedName name="___________tab1" localSheetId="1">#REF!</definedName>
    <definedName name="___________tab1" localSheetId="3">#REF!</definedName>
    <definedName name="___________tab1">#REF!</definedName>
    <definedName name="___________tab2" localSheetId="1">#REF!</definedName>
    <definedName name="___________tab2" localSheetId="3">#REF!</definedName>
    <definedName name="___________tab2">#REF!</definedName>
    <definedName name="___________tab6798" localSheetId="1">#REF!</definedName>
    <definedName name="___________tab6798" localSheetId="3">#REF!</definedName>
    <definedName name="___________tab6798">#REF!</definedName>
    <definedName name="___________xlnm.Database">#N/A</definedName>
    <definedName name="___________xlnm.Database_1">#N/A</definedName>
    <definedName name="___________xlnm.Print_Area_1" localSheetId="1">#REF!</definedName>
    <definedName name="___________xlnm.Print_Area_1" localSheetId="3">#REF!</definedName>
    <definedName name="___________xlnm.Print_Area_1">#REF!</definedName>
    <definedName name="__________MS798" localSheetId="1">#REF!</definedName>
    <definedName name="__________MS798" localSheetId="3">#REF!</definedName>
    <definedName name="__________MS798">#REF!</definedName>
    <definedName name="__________prt1">[3]!__________prt1</definedName>
    <definedName name="__________prt2">[3]!__________prt2</definedName>
    <definedName name="__________prt3">[3]!__________prt3</definedName>
    <definedName name="__________prt4">[3]!__________prt4</definedName>
    <definedName name="__________prt5">[3]!__________prt5</definedName>
    <definedName name="__________prt6">[3]!__________prt6</definedName>
    <definedName name="__________prt7">[3]!__________prt7</definedName>
    <definedName name="__________prt8">[3]!__________prt8</definedName>
    <definedName name="__________tab1" localSheetId="0">#REF!</definedName>
    <definedName name="__________tab1" localSheetId="7">#REF!</definedName>
    <definedName name="__________tab1" localSheetId="2">#REF!</definedName>
    <definedName name="__________tab1" localSheetId="1">#REF!</definedName>
    <definedName name="__________tab1" localSheetId="3">#REF!</definedName>
    <definedName name="__________tab1">#REF!</definedName>
    <definedName name="__________tab2" localSheetId="1">#REF!</definedName>
    <definedName name="__________tab2" localSheetId="3">#REF!</definedName>
    <definedName name="__________tab2">#REF!</definedName>
    <definedName name="__________tab6798" localSheetId="1">#REF!</definedName>
    <definedName name="__________tab6798" localSheetId="3">#REF!</definedName>
    <definedName name="__________tab6798">#REF!</definedName>
    <definedName name="__________xlnm.Database">#N/A</definedName>
    <definedName name="__________xlnm.Database_1">#N/A</definedName>
    <definedName name="__________xlnm.Print_Area_1" localSheetId="1">#REF!</definedName>
    <definedName name="__________xlnm.Print_Area_1" localSheetId="3">#REF!</definedName>
    <definedName name="__________xlnm.Print_Area_1">#REF!</definedName>
    <definedName name="_________MS798" localSheetId="1">#REF!</definedName>
    <definedName name="_________MS798" localSheetId="3">#REF!</definedName>
    <definedName name="_________MS798">#REF!</definedName>
    <definedName name="_________prt1">[3]!_________prt1</definedName>
    <definedName name="_________prt2">[3]!_________prt2</definedName>
    <definedName name="_________prt3">[3]!_________prt3</definedName>
    <definedName name="_________prt4">[3]!_________prt4</definedName>
    <definedName name="_________prt5">[3]!_________prt5</definedName>
    <definedName name="_________prt6">[3]!_________prt6</definedName>
    <definedName name="_________prt7">[3]!_________prt7</definedName>
    <definedName name="_________prt8">[3]!_________prt8</definedName>
    <definedName name="_________tab1" localSheetId="0">#REF!</definedName>
    <definedName name="_________tab1" localSheetId="7">#REF!</definedName>
    <definedName name="_________tab1" localSheetId="2">#REF!</definedName>
    <definedName name="_________tab1" localSheetId="1">#REF!</definedName>
    <definedName name="_________tab1" localSheetId="3">#REF!</definedName>
    <definedName name="_________tab1">#REF!</definedName>
    <definedName name="_________tab2" localSheetId="1">#REF!</definedName>
    <definedName name="_________tab2" localSheetId="3">#REF!</definedName>
    <definedName name="_________tab2">#REF!</definedName>
    <definedName name="_________tab6798" localSheetId="1">#REF!</definedName>
    <definedName name="_________tab6798" localSheetId="3">#REF!</definedName>
    <definedName name="_________tab6798">#REF!</definedName>
    <definedName name="_________xlnm.Database">#N/A</definedName>
    <definedName name="_________xlnm.Database_1">#N/A</definedName>
    <definedName name="_________xlnm.Print_Area_1" localSheetId="1">[2]консалт!#REF!</definedName>
    <definedName name="_________xlnm.Print_Area_1" localSheetId="3">[2]консалт!#REF!</definedName>
    <definedName name="_________xlnm.Print_Area_1">[2]консалт!#REF!</definedName>
    <definedName name="________MS798" localSheetId="0">#REF!</definedName>
    <definedName name="________MS798" localSheetId="7">#REF!</definedName>
    <definedName name="________MS798" localSheetId="2">#REF!</definedName>
    <definedName name="________MS798" localSheetId="1">#REF!</definedName>
    <definedName name="________MS798" localSheetId="3">#REF!</definedName>
    <definedName name="________MS798">#REF!</definedName>
    <definedName name="________prt1">[3]!________prt1</definedName>
    <definedName name="________prt2">[3]!________prt2</definedName>
    <definedName name="________prt3">[3]!________prt3</definedName>
    <definedName name="________prt4">[3]!________prt4</definedName>
    <definedName name="________prt5">[3]!________prt5</definedName>
    <definedName name="________prt6">[3]!________prt6</definedName>
    <definedName name="________prt7">[3]!________prt7</definedName>
    <definedName name="________prt8">[3]!________prt8</definedName>
    <definedName name="________tab1" localSheetId="0">#REF!</definedName>
    <definedName name="________tab1" localSheetId="7">#REF!</definedName>
    <definedName name="________tab1" localSheetId="2">#REF!</definedName>
    <definedName name="________tab1" localSheetId="1">#REF!</definedName>
    <definedName name="________tab1" localSheetId="3">#REF!</definedName>
    <definedName name="________tab1">#REF!</definedName>
    <definedName name="________tab2" localSheetId="1">#REF!</definedName>
    <definedName name="________tab2" localSheetId="3">#REF!</definedName>
    <definedName name="________tab2">#REF!</definedName>
    <definedName name="________tab6798" localSheetId="1">#REF!</definedName>
    <definedName name="________tab6798" localSheetId="3">#REF!</definedName>
    <definedName name="________tab6798">#REF!</definedName>
    <definedName name="________xlnm.Database">#N/A</definedName>
    <definedName name="________xlnm.Database_1">#N/A</definedName>
    <definedName name="________xlnm.Print_Area_1" localSheetId="1">#REF!</definedName>
    <definedName name="________xlnm.Print_Area_1" localSheetId="3">#REF!</definedName>
    <definedName name="________xlnm.Print_Area_1">#REF!</definedName>
    <definedName name="_______MS798" localSheetId="1">#REF!</definedName>
    <definedName name="_______MS798" localSheetId="3">#REF!</definedName>
    <definedName name="_______MS798">#REF!</definedName>
    <definedName name="_______prt1">[3]!_______prt1</definedName>
    <definedName name="_______prt2">[3]!_______prt2</definedName>
    <definedName name="_______prt3">[3]!_______prt3</definedName>
    <definedName name="_______prt4">[3]!_______prt4</definedName>
    <definedName name="_______prt5">[3]!_______prt5</definedName>
    <definedName name="_______prt6">[3]!_______prt6</definedName>
    <definedName name="_______prt7">[3]!_______prt7</definedName>
    <definedName name="_______prt8">[3]!_______prt8</definedName>
    <definedName name="_______tab1" localSheetId="0">#REF!</definedName>
    <definedName name="_______tab1" localSheetId="7">#REF!</definedName>
    <definedName name="_______tab1" localSheetId="2">#REF!</definedName>
    <definedName name="_______tab1" localSheetId="1">#REF!</definedName>
    <definedName name="_______tab1" localSheetId="3">#REF!</definedName>
    <definedName name="_______tab1">#REF!</definedName>
    <definedName name="_______tab2" localSheetId="1">#REF!</definedName>
    <definedName name="_______tab2" localSheetId="3">#REF!</definedName>
    <definedName name="_______tab2">#REF!</definedName>
    <definedName name="_______tab6798" localSheetId="1">#REF!</definedName>
    <definedName name="_______tab6798" localSheetId="3">#REF!</definedName>
    <definedName name="_______tab6798">#REF!</definedName>
    <definedName name="_______xlnm.Database">#N/A</definedName>
    <definedName name="_______xlnm.Database_1">#N/A</definedName>
    <definedName name="_______xlnm.Print_Area_1" localSheetId="1">#REF!</definedName>
    <definedName name="_______xlnm.Print_Area_1" localSheetId="3">#REF!</definedName>
    <definedName name="_______xlnm.Print_Area_1">#REF!</definedName>
    <definedName name="______MS798" localSheetId="1">#REF!</definedName>
    <definedName name="______MS798" localSheetId="3">#REF!</definedName>
    <definedName name="______MS798">#REF!</definedName>
    <definedName name="______prt1">[3]!______prt1</definedName>
    <definedName name="______prt2">[3]!______prt2</definedName>
    <definedName name="______prt3">[3]!______prt3</definedName>
    <definedName name="______prt4">[3]!______prt4</definedName>
    <definedName name="______prt5">[3]!______prt5</definedName>
    <definedName name="______prt6">[3]!______prt6</definedName>
    <definedName name="______prt7">[3]!______prt7</definedName>
    <definedName name="______prt8">[3]!______prt8</definedName>
    <definedName name="______tab1" localSheetId="0">#REF!</definedName>
    <definedName name="______tab1" localSheetId="7">#REF!</definedName>
    <definedName name="______tab1" localSheetId="2">#REF!</definedName>
    <definedName name="______tab1" localSheetId="1">#REF!</definedName>
    <definedName name="______tab1" localSheetId="3">#REF!</definedName>
    <definedName name="______tab1">#REF!</definedName>
    <definedName name="______tab2" localSheetId="1">#REF!</definedName>
    <definedName name="______tab2" localSheetId="3">#REF!</definedName>
    <definedName name="______tab2">#REF!</definedName>
    <definedName name="______tab6798" localSheetId="1">#REF!</definedName>
    <definedName name="______tab6798" localSheetId="3">#REF!</definedName>
    <definedName name="______tab6798">#REF!</definedName>
    <definedName name="______xlnm.Database">#N/A</definedName>
    <definedName name="______xlnm.Database_1">#N/A</definedName>
    <definedName name="______xlnm.Print_Area_1" localSheetId="1">#REF!</definedName>
    <definedName name="______xlnm.Print_Area_1" localSheetId="3">#REF!</definedName>
    <definedName name="______xlnm.Print_Area_1">#REF!</definedName>
    <definedName name="_____MS798" localSheetId="1">#REF!</definedName>
    <definedName name="_____MS798" localSheetId="3">#REF!</definedName>
    <definedName name="_____MS798">#REF!</definedName>
    <definedName name="_____prt1">#N/A</definedName>
    <definedName name="_____prt2">#N/A</definedName>
    <definedName name="_____prt3">#N/A</definedName>
    <definedName name="_____prt4">#N/A</definedName>
    <definedName name="_____prt5">#N/A</definedName>
    <definedName name="_____prt6">#N/A</definedName>
    <definedName name="_____prt7">#N/A</definedName>
    <definedName name="_____prt8">#N/A</definedName>
    <definedName name="_____tab1" localSheetId="0">#REF!</definedName>
    <definedName name="_____tab1" localSheetId="7">#REF!</definedName>
    <definedName name="_____tab1" localSheetId="2">#REF!</definedName>
    <definedName name="_____tab1" localSheetId="1">#REF!</definedName>
    <definedName name="_____tab1" localSheetId="3">#REF!</definedName>
    <definedName name="_____tab1">#REF!</definedName>
    <definedName name="_____tab2" localSheetId="1">#REF!</definedName>
    <definedName name="_____tab2" localSheetId="3">#REF!</definedName>
    <definedName name="_____tab2">#REF!</definedName>
    <definedName name="_____tab6798" localSheetId="1">#REF!</definedName>
    <definedName name="_____tab6798" localSheetId="3">#REF!</definedName>
    <definedName name="_____tab6798">#REF!</definedName>
    <definedName name="_____xlnm.Database">#N/A</definedName>
    <definedName name="_____xlnm.Database_1">#N/A</definedName>
    <definedName name="_____xlnm.Print_Area_1" localSheetId="1">#REF!</definedName>
    <definedName name="_____xlnm.Print_Area_1" localSheetId="3">#REF!</definedName>
    <definedName name="_____xlnm.Print_Area_1">#REF!</definedName>
    <definedName name="____MS798" localSheetId="1">#REF!</definedName>
    <definedName name="____MS798" localSheetId="3">#REF!</definedName>
    <definedName name="____MS798">#REF!</definedName>
    <definedName name="____prt1">#N/A</definedName>
    <definedName name="____prt2">#N/A</definedName>
    <definedName name="____prt3">#N/A</definedName>
    <definedName name="____prt4">#N/A</definedName>
    <definedName name="____prt5">#N/A</definedName>
    <definedName name="____prt6">#N/A</definedName>
    <definedName name="____prt7">#N/A</definedName>
    <definedName name="____prt8">#N/A</definedName>
    <definedName name="____tab1" localSheetId="0">#REF!</definedName>
    <definedName name="____tab1" localSheetId="7">#REF!</definedName>
    <definedName name="____tab1" localSheetId="2">#REF!</definedName>
    <definedName name="____tab1" localSheetId="1">#REF!</definedName>
    <definedName name="____tab1" localSheetId="3">#REF!</definedName>
    <definedName name="____tab1">#REF!</definedName>
    <definedName name="____tab2" localSheetId="1">#REF!</definedName>
    <definedName name="____tab2" localSheetId="3">#REF!</definedName>
    <definedName name="____tab2">#REF!</definedName>
    <definedName name="____tab6798" localSheetId="1">#REF!</definedName>
    <definedName name="____tab6798" localSheetId="3">#REF!</definedName>
    <definedName name="____tab6798">#REF!</definedName>
    <definedName name="____wes940">#N/A</definedName>
    <definedName name="____wes940_1">#N/A</definedName>
    <definedName name="____xlnm.Database">#N/A</definedName>
    <definedName name="____xlnm.Database_1">#N/A</definedName>
    <definedName name="____xlnm.Print_Area_1" localSheetId="1">#REF!</definedName>
    <definedName name="____xlnm.Print_Area_1" localSheetId="3">#REF!</definedName>
    <definedName name="____xlnm.Print_Area_1">#REF!</definedName>
    <definedName name="___1">NA()</definedName>
    <definedName name="___MS798" localSheetId="0">#REF!</definedName>
    <definedName name="___MS798" localSheetId="7">#REF!</definedName>
    <definedName name="___MS798" localSheetId="2">#REF!</definedName>
    <definedName name="___MS798" localSheetId="1">#REF!</definedName>
    <definedName name="___MS798" localSheetId="3">#REF!</definedName>
    <definedName name="___MS798">#REF!</definedName>
    <definedName name="___prt1" localSheetId="0">#N/A</definedName>
    <definedName name="___prt1" localSheetId="7">#N/A</definedName>
    <definedName name="___prt1" localSheetId="2">#N/A</definedName>
    <definedName name="___prt1" localSheetId="1">#N/A</definedName>
    <definedName name="___prt1">[4]!___prt1</definedName>
    <definedName name="___prt2" localSheetId="0">#N/A</definedName>
    <definedName name="___prt2" localSheetId="7">#N/A</definedName>
    <definedName name="___prt2" localSheetId="2">#N/A</definedName>
    <definedName name="___prt2" localSheetId="1">#N/A</definedName>
    <definedName name="___prt2">[4]!___prt2</definedName>
    <definedName name="___prt3" localSheetId="0">#N/A</definedName>
    <definedName name="___prt3" localSheetId="7">#N/A</definedName>
    <definedName name="___prt3" localSheetId="2">#N/A</definedName>
    <definedName name="___prt3" localSheetId="1">#N/A</definedName>
    <definedName name="___prt3">[4]!___prt3</definedName>
    <definedName name="___prt4" localSheetId="0">#N/A</definedName>
    <definedName name="___prt4" localSheetId="7">#N/A</definedName>
    <definedName name="___prt4" localSheetId="2">#N/A</definedName>
    <definedName name="___prt4" localSheetId="1">#N/A</definedName>
    <definedName name="___prt4">[4]!___prt4</definedName>
    <definedName name="___prt5" localSheetId="0">#N/A</definedName>
    <definedName name="___prt5" localSheetId="7">#N/A</definedName>
    <definedName name="___prt5" localSheetId="2">#N/A</definedName>
    <definedName name="___prt5" localSheetId="1">#N/A</definedName>
    <definedName name="___prt5">[4]!___prt5</definedName>
    <definedName name="___prt6" localSheetId="0">#N/A</definedName>
    <definedName name="___prt6" localSheetId="7">#N/A</definedName>
    <definedName name="___prt6" localSheetId="2">#N/A</definedName>
    <definedName name="___prt6" localSheetId="1">#N/A</definedName>
    <definedName name="___prt6">[4]!___prt6</definedName>
    <definedName name="___prt7" localSheetId="0">#N/A</definedName>
    <definedName name="___prt7" localSheetId="7">#N/A</definedName>
    <definedName name="___prt7" localSheetId="2">#N/A</definedName>
    <definedName name="___prt7" localSheetId="1">#N/A</definedName>
    <definedName name="___prt7">[4]!___prt7</definedName>
    <definedName name="___prt8" localSheetId="0">#N/A</definedName>
    <definedName name="___prt8" localSheetId="7">#N/A</definedName>
    <definedName name="___prt8" localSheetId="2">#N/A</definedName>
    <definedName name="___prt8" localSheetId="1">#N/A</definedName>
    <definedName name="___prt8">[4]!___prt8</definedName>
    <definedName name="___tab1" localSheetId="0">#REF!</definedName>
    <definedName name="___tab1" localSheetId="7">#REF!</definedName>
    <definedName name="___tab1" localSheetId="2">#REF!</definedName>
    <definedName name="___tab1" localSheetId="1">#REF!</definedName>
    <definedName name="___tab1" localSheetId="3">#REF!</definedName>
    <definedName name="___tab1">#REF!</definedName>
    <definedName name="___tab2" localSheetId="1">#REF!</definedName>
    <definedName name="___tab2" localSheetId="3">#REF!</definedName>
    <definedName name="___tab2">#REF!</definedName>
    <definedName name="___tab6798" localSheetId="1">#REF!</definedName>
    <definedName name="___tab6798" localSheetId="3">#REF!</definedName>
    <definedName name="___tab6798">#REF!</definedName>
    <definedName name="___wes940">#N/A</definedName>
    <definedName name="___wes940_1">#N/A</definedName>
    <definedName name="___xlnm.Database">#N/A</definedName>
    <definedName name="___xlnm.Database_1">#N/A</definedName>
    <definedName name="___xlnm.Print_Area_1" localSheetId="1">[2]консалт!#REF!</definedName>
    <definedName name="___xlnm.Print_Area_1" localSheetId="3">[2]консалт!#REF!</definedName>
    <definedName name="___xlnm.Print_Area_1">[2]консалт!#REF!</definedName>
    <definedName name="__MS798" localSheetId="0">#REF!</definedName>
    <definedName name="__MS798" localSheetId="7">#REF!</definedName>
    <definedName name="__MS798" localSheetId="2">#REF!</definedName>
    <definedName name="__MS798" localSheetId="1">#REF!</definedName>
    <definedName name="__MS798" localSheetId="3">#REF!</definedName>
    <definedName name="__MS798">#REF!</definedName>
    <definedName name="__prt1">#N/A</definedName>
    <definedName name="__prt2">#N/A</definedName>
    <definedName name="__prt3">#N/A</definedName>
    <definedName name="__prt4">#N/A</definedName>
    <definedName name="__prt5">#N/A</definedName>
    <definedName name="__prt6">#N/A</definedName>
    <definedName name="__prt7">#N/A</definedName>
    <definedName name="__prt8">#N/A</definedName>
    <definedName name="__tab1" localSheetId="0">#REF!</definedName>
    <definedName name="__tab1" localSheetId="7">#REF!</definedName>
    <definedName name="__tab1" localSheetId="2">#REF!</definedName>
    <definedName name="__tab1" localSheetId="1">#REF!</definedName>
    <definedName name="__tab1" localSheetId="3">#REF!</definedName>
    <definedName name="__tab1">#REF!</definedName>
    <definedName name="__tab2" localSheetId="1">#REF!</definedName>
    <definedName name="__tab2" localSheetId="3">#REF!</definedName>
    <definedName name="__tab2">#REF!</definedName>
    <definedName name="__tab6798" localSheetId="1">#REF!</definedName>
    <definedName name="__tab6798" localSheetId="3">#REF!</definedName>
    <definedName name="__tab6798">#REF!</definedName>
    <definedName name="__xlnm.Database">NA()</definedName>
    <definedName name="__xlnm.Database_1">NA()</definedName>
    <definedName name="__xlnm.Print_Area_1" localSheetId="1">[5]консалт!#REF!</definedName>
    <definedName name="__xlnm.Print_Area_1" localSheetId="3">[5]консалт!#REF!</definedName>
    <definedName name="__xlnm.Print_Area_1">[5]консалт!#REF!</definedName>
    <definedName name="_1_2006_г___сверка_с_нулевыми_СГД" localSheetId="0">#REF!</definedName>
    <definedName name="_1_2006_г___сверка_с_нулевыми_СГД" localSheetId="7">#REF!</definedName>
    <definedName name="_1_2006_г___сверка_с_нулевыми_СГД" localSheetId="2">#REF!</definedName>
    <definedName name="_1_2006_г___сверка_с_нулевыми_СГД" localSheetId="1">#REF!</definedName>
    <definedName name="_1_2006_г___сверка_с_нулевыми_СГД" localSheetId="3">#REF!</definedName>
    <definedName name="_1_2006_г___сверка_с_нулевыми_СГД">#REF!</definedName>
    <definedName name="_1Excel_BuiltIn_Print_Titles_6_1">NA()</definedName>
    <definedName name="_2_2006_г___сверка_с_нулевыми_СГД" localSheetId="0">#REF!</definedName>
    <definedName name="_2_2006_г___сверка_с_нулевыми_СГД" localSheetId="7">#REF!</definedName>
    <definedName name="_2_2006_г___сверка_с_нулевыми_СГД" localSheetId="2">#REF!</definedName>
    <definedName name="_2_2006_г___сверка_с_нулевыми_СГД" localSheetId="1">#REF!</definedName>
    <definedName name="_2_2006_г___сверка_с_нулевыми_СГД" localSheetId="3">#REF!</definedName>
    <definedName name="_2_2006_г___сверка_с_нулевыми_СГД">#REF!</definedName>
    <definedName name="_D" localSheetId="1" hidden="1">#REF!</definedName>
    <definedName name="_D" localSheetId="3" hidden="1">#REF!</definedName>
    <definedName name="_D" hidden="1">#REF!</definedName>
    <definedName name="_Fill" localSheetId="1" hidden="1">#REF!</definedName>
    <definedName name="_Fill" localSheetId="3" hidden="1">#REF!</definedName>
    <definedName name="_Fill" hidden="1">#REF!</definedName>
    <definedName name="_MS798" localSheetId="1">#REF!</definedName>
    <definedName name="_MS798" localSheetId="3">#REF!</definedName>
    <definedName name="_MS798">#REF!</definedName>
    <definedName name="_№">#N/A</definedName>
    <definedName name="_№_1">#N/A</definedName>
    <definedName name="_Order1" hidden="1">0</definedName>
    <definedName name="_Order2" hidden="1">0</definedName>
    <definedName name="_prt1">#N/A</definedName>
    <definedName name="_prt2">#N/A</definedName>
    <definedName name="_prt3">#N/A</definedName>
    <definedName name="_prt4">#N/A</definedName>
    <definedName name="_prt5">#N/A</definedName>
    <definedName name="_prt6">#N/A</definedName>
    <definedName name="_prt7">#N/A</definedName>
    <definedName name="_prt8">#N/A</definedName>
    <definedName name="_tab1" localSheetId="0">#REF!</definedName>
    <definedName name="_tab1" localSheetId="7">#REF!</definedName>
    <definedName name="_tab1" localSheetId="2">#REF!</definedName>
    <definedName name="_tab1" localSheetId="1">#REF!</definedName>
    <definedName name="_tab1" localSheetId="3">#REF!</definedName>
    <definedName name="_tab1">#REF!</definedName>
    <definedName name="_tab2" localSheetId="1">#REF!</definedName>
    <definedName name="_tab2" localSheetId="3">#REF!</definedName>
    <definedName name="_tab2">#REF!</definedName>
    <definedName name="_tab6798" localSheetId="1">#REF!</definedName>
    <definedName name="_tab6798" localSheetId="3">#REF!</definedName>
    <definedName name="_tab6798">#REF!</definedName>
    <definedName name="_wes940" localSheetId="1">#REF!</definedName>
    <definedName name="_wes940" localSheetId="3">#REF!</definedName>
    <definedName name="_wes940">#REF!</definedName>
    <definedName name="_wes940_1">#N/A</definedName>
    <definedName name="_ьл" localSheetId="0">#REF!</definedName>
    <definedName name="_ьл" localSheetId="7">#REF!</definedName>
    <definedName name="_ьл" localSheetId="2">#REF!</definedName>
    <definedName name="_ьл" localSheetId="1">#REF!</definedName>
    <definedName name="_ьл" localSheetId="3">#REF!</definedName>
    <definedName name="_ьл">#REF!</definedName>
    <definedName name="as">#N/A</definedName>
    <definedName name="assel" localSheetId="1">#REF!</definedName>
    <definedName name="assel" localSheetId="3">#REF!</definedName>
    <definedName name="assel">#REF!</definedName>
    <definedName name="B" localSheetId="1">'[6]7.1'!#REF!</definedName>
    <definedName name="B" localSheetId="3">'[6]7.1'!#REF!</definedName>
    <definedName name="B">'[6]7.1'!#REF!</definedName>
    <definedName name="BM.GSR.FCTY.CD" localSheetId="0">#REF!</definedName>
    <definedName name="BM.GSR.FCTY.CD" localSheetId="7">#REF!</definedName>
    <definedName name="BM.GSR.FCTY.CD" localSheetId="2">#REF!</definedName>
    <definedName name="BM.GSR.FCTY.CD" localSheetId="1">#REF!</definedName>
    <definedName name="BM.GSR.FCTY.CD" localSheetId="3">#REF!</definedName>
    <definedName name="BM.GSR.FCTY.CD">#REF!</definedName>
    <definedName name="BM.GSR.FXAI.CD" localSheetId="1">#REF!</definedName>
    <definedName name="BM.GSR.FXAI.CD" localSheetId="3">#REF!</definedName>
    <definedName name="BM.GSR.FXAI.CD">#REF!</definedName>
    <definedName name="BM.GSR.GNFS.CD" localSheetId="1">#REF!</definedName>
    <definedName name="BM.GSR.GNFS.CD" localSheetId="3">#REF!</definedName>
    <definedName name="BM.GSR.GNFS.CD">#REF!</definedName>
    <definedName name="BM.GSR.MRCH.CD" localSheetId="1">#REF!</definedName>
    <definedName name="BM.GSR.MRCH.CD" localSheetId="3">#REF!</definedName>
    <definedName name="BM.GSR.MRCH.CD">#REF!</definedName>
    <definedName name="BM.GSR.NFSV.CD" localSheetId="1">#REF!</definedName>
    <definedName name="BM.GSR.NFSV.CD" localSheetId="3">#REF!</definedName>
    <definedName name="BM.GSR.NFSV.CD">#REF!</definedName>
    <definedName name="BM.GSR.TOTL.CD" localSheetId="1">#REF!</definedName>
    <definedName name="BM.GSR.TOTL.CD" localSheetId="3">#REF!</definedName>
    <definedName name="BM.GSR.TOTL.CD">#REF!</definedName>
    <definedName name="BM.TRF.CURR.CD" localSheetId="1">#REF!</definedName>
    <definedName name="BM.TRF.CURR.CD" localSheetId="3">#REF!</definedName>
    <definedName name="BM.TRF.CURR.CD">#REF!</definedName>
    <definedName name="BM.TRF.PRVT.CD" localSheetId="1">#REF!</definedName>
    <definedName name="BM.TRF.PRVT.CD" localSheetId="3">#REF!</definedName>
    <definedName name="BM.TRF.PRVT.CD">#REF!</definedName>
    <definedName name="BN.CAB.XOKA.CD" localSheetId="1">#REF!</definedName>
    <definedName name="BN.CAB.XOKA.CD" localSheetId="3">#REF!</definedName>
    <definedName name="BN.CAB.XOKA.CD">#REF!</definedName>
    <definedName name="BN.DSR.UNPD.CD" localSheetId="1">#REF!</definedName>
    <definedName name="BN.DSR.UNPD.CD" localSheetId="3">#REF!</definedName>
    <definedName name="BN.DSR.UNPD.CD">#REF!</definedName>
    <definedName name="BN.GSR.FCTY.CD" localSheetId="1">#REF!</definedName>
    <definedName name="BN.GSR.FCTY.CD" localSheetId="3">#REF!</definedName>
    <definedName name="BN.GSR.FCTY.CD">#REF!</definedName>
    <definedName name="BN.GSR.GNFS.CD" localSheetId="1">#REF!</definedName>
    <definedName name="BN.GSR.GNFS.CD" localSheetId="3">#REF!</definedName>
    <definedName name="BN.GSR.GNFS.CD">#REF!</definedName>
    <definedName name="BN.GSR.MRCH.CD" localSheetId="1">#REF!</definedName>
    <definedName name="BN.GSR.MRCH.CD" localSheetId="3">#REF!</definedName>
    <definedName name="BN.GSR.MRCH.CD">#REF!</definedName>
    <definedName name="BN.KAC.FNEI.CD" localSheetId="1">#REF!</definedName>
    <definedName name="BN.KAC.FNEI.CD" localSheetId="3">#REF!</definedName>
    <definedName name="BN.KAC.FNEI.CD">#REF!</definedName>
    <definedName name="BN.KAC.OTHR.CD" localSheetId="1">#REF!</definedName>
    <definedName name="BN.KAC.OTHR.CD" localSheetId="3">#REF!</definedName>
    <definedName name="BN.KAC.OTHR.CD">#REF!</definedName>
    <definedName name="BN.KLT.DINV.CD" localSheetId="1">#REF!</definedName>
    <definedName name="BN.KLT.DINV.CD" localSheetId="3">#REF!</definedName>
    <definedName name="BN.KLT.DINV.CD">#REF!</definedName>
    <definedName name="BN.KLT.NFLW.CD" localSheetId="1">#REF!</definedName>
    <definedName name="BN.KLT.NFLW.CD" localSheetId="3">#REF!</definedName>
    <definedName name="BN.KLT.NFLW.CD">#REF!</definedName>
    <definedName name="BN.KLT.PTXL.CD" localSheetId="1">#REF!</definedName>
    <definedName name="BN.KLT.PTXL.CD" localSheetId="3">#REF!</definedName>
    <definedName name="BN.KLT.PTXL.CD">#REF!</definedName>
    <definedName name="BN.RES.INCL.CD" localSheetId="1">#REF!</definedName>
    <definedName name="BN.RES.INCL.CD" localSheetId="3">#REF!</definedName>
    <definedName name="BN.RES.INCL.CD">#REF!</definedName>
    <definedName name="BN.TRF.CURR.CD" localSheetId="1">#REF!</definedName>
    <definedName name="BN.TRF.CURR.CD" localSheetId="3">#REF!</definedName>
    <definedName name="BN.TRF.CURR.CD">#REF!</definedName>
    <definedName name="BN.TRF.KOGT.CD" localSheetId="1">#REF!</definedName>
    <definedName name="BN.TRF.KOGT.CD" localSheetId="3">#REF!</definedName>
    <definedName name="BN.TRF.KOGT.CD">#REF!</definedName>
    <definedName name="BN.TRF.OFDC.CD" localSheetId="1">#REF!</definedName>
    <definedName name="BN.TRF.OFDC.CD" localSheetId="3">#REF!</definedName>
    <definedName name="BN.TRF.OFDC.CD">#REF!</definedName>
    <definedName name="BN.TRF.PRVT.CD" localSheetId="1">#REF!</definedName>
    <definedName name="BN.TRF.PRVT.CD" localSheetId="3">#REF!</definedName>
    <definedName name="BN.TRF.PRVT.CD">#REF!</definedName>
    <definedName name="BuiltIn_Print_Titles">#N/A</definedName>
    <definedName name="BuiltIn_Print_Titles___0">#N/A</definedName>
    <definedName name="BX.GSR.FCTY.CD" localSheetId="0">#REF!</definedName>
    <definedName name="BX.GSR.FCTY.CD" localSheetId="7">#REF!</definedName>
    <definedName name="BX.GSR.FCTY.CD" localSheetId="2">#REF!</definedName>
    <definedName name="BX.GSR.FCTY.CD" localSheetId="1">#REF!</definedName>
    <definedName name="BX.GSR.FCTY.CD" localSheetId="3">#REF!</definedName>
    <definedName name="BX.GSR.FCTY.CD">#REF!</definedName>
    <definedName name="BX.GSR.GNFS.CD" localSheetId="1">#REF!</definedName>
    <definedName name="BX.GSR.GNFS.CD" localSheetId="3">#REF!</definedName>
    <definedName name="BX.GSR.GNFS.CD">#REF!</definedName>
    <definedName name="BX.GSR.MRCH.CD" localSheetId="1">#REF!</definedName>
    <definedName name="BX.GSR.MRCH.CD" localSheetId="3">#REF!</definedName>
    <definedName name="BX.GSR.MRCH.CD">#REF!</definedName>
    <definedName name="BX.GSR.NFSV.CD" localSheetId="1">#REF!</definedName>
    <definedName name="BX.GSR.NFSV.CD" localSheetId="3">#REF!</definedName>
    <definedName name="BX.GSR.NFSV.CD">#REF!</definedName>
    <definedName name="BX.GSR.TOTL.CD" localSheetId="1">#REF!</definedName>
    <definedName name="BX.GSR.TOTL.CD" localSheetId="3">#REF!</definedName>
    <definedName name="BX.GSR.TOTL.CD">#REF!</definedName>
    <definedName name="BX.TRF.CURR.CD" localSheetId="1">#REF!</definedName>
    <definedName name="BX.TRF.CURR.CD" localSheetId="3">#REF!</definedName>
    <definedName name="BX.TRF.CURR.CD">#REF!</definedName>
    <definedName name="BX.TRF.PRVT.CD" localSheetId="1">#REF!</definedName>
    <definedName name="BX.TRF.PRVT.CD" localSheetId="3">#REF!</definedName>
    <definedName name="BX.TRF.PRVT.CD">#REF!</definedName>
    <definedName name="BX.TRF.PWKR.CD" localSheetId="1">#REF!</definedName>
    <definedName name="BX.TRF.PWKR.CD" localSheetId="3">#REF!</definedName>
    <definedName name="BX.TRF.PWKR.CD">#REF!</definedName>
    <definedName name="calcCAS">#N/A</definedName>
    <definedName name="CAS_PROC">#N/A</definedName>
    <definedName name="cnBegColNull" localSheetId="0">#REF!</definedName>
    <definedName name="cnBegColNull" localSheetId="7">#REF!</definedName>
    <definedName name="cnBegColNull" localSheetId="2">#REF!</definedName>
    <definedName name="cnBegColNull" localSheetId="1">#REF!</definedName>
    <definedName name="cnBegColNull" localSheetId="3">#REF!</definedName>
    <definedName name="cnBegColNull">#REF!</definedName>
    <definedName name="cnCodeMain" localSheetId="0">[7]ANALYSIS!#REF!</definedName>
    <definedName name="cnCodeMain" localSheetId="7">[7]ANALYSIS!#REF!</definedName>
    <definedName name="cnCodeMain" localSheetId="2">[7]ANALYSIS!#REF!</definedName>
    <definedName name="cnCodeMain" localSheetId="1">[7]ANALYSIS!#REF!</definedName>
    <definedName name="cnCodeMain" localSheetId="3">[7]ANALYSIS!#REF!</definedName>
    <definedName name="cnCodeMain">[7]ANALYSIS!#REF!</definedName>
    <definedName name="cnCodePlan" localSheetId="1">[7]PLAN!#REF!</definedName>
    <definedName name="cnCodePlan" localSheetId="3">[7]PLAN!#REF!</definedName>
    <definedName name="cnCodePlan">[7]PLAN!#REF!</definedName>
    <definedName name="CompOt">#N/A</definedName>
    <definedName name="CompRas">#N/A</definedName>
    <definedName name="CPI" localSheetId="0">#REF!</definedName>
    <definedName name="CPI" localSheetId="7">#REF!</definedName>
    <definedName name="CPI" localSheetId="2">#REF!</definedName>
    <definedName name="CPI" localSheetId="1">#REF!</definedName>
    <definedName name="CPI" localSheetId="3">#REF!</definedName>
    <definedName name="CPI">#REF!</definedName>
    <definedName name="Database_MI" localSheetId="1">#REF!</definedName>
    <definedName name="Database_MI" localSheetId="3">#REF!</definedName>
    <definedName name="Database_MI">#REF!</definedName>
    <definedName name="DATES" localSheetId="1">#REF!</definedName>
    <definedName name="DATES" localSheetId="3">#REF!</definedName>
    <definedName name="DATES">#REF!</definedName>
    <definedName name="DG.DOD.MWBG.CD" localSheetId="1">#REF!</definedName>
    <definedName name="DG.DOD.MWBG.CD" localSheetId="3">#REF!</definedName>
    <definedName name="DG.DOD.MWBG.CD">#REF!</definedName>
    <definedName name="DT.AMA.DECT.CD" localSheetId="1">#REF!</definedName>
    <definedName name="DT.AMA.DECT.CD" localSheetId="3">#REF!</definedName>
    <definedName name="DT.AMA.DECT.CD">#REF!</definedName>
    <definedName name="DT.AMD.DECT.CD" localSheetId="1">#REF!</definedName>
    <definedName name="DT.AMD.DECT.CD" localSheetId="3">#REF!</definedName>
    <definedName name="DT.AMD.DECT.CD">#REF!</definedName>
    <definedName name="DT.AMD.DLXF.CD" localSheetId="1">#REF!</definedName>
    <definedName name="DT.AMD.DLXF.CD" localSheetId="3">#REF!</definedName>
    <definedName name="DT.AMD.DLXF.CD">#REF!</definedName>
    <definedName name="DT.AMN.DLXF.CD" localSheetId="1">#REF!</definedName>
    <definedName name="DT.AMN.DLXF.CD" localSheetId="3">#REF!</definedName>
    <definedName name="DT.AMN.DLXF.CD">#REF!</definedName>
    <definedName name="DT.AMP.DECT.CD" localSheetId="1">#REF!</definedName>
    <definedName name="DT.AMP.DECT.CD" localSheetId="3">#REF!</definedName>
    <definedName name="DT.AMP.DECT.CD">#REF!</definedName>
    <definedName name="DT.AMR.DLXF.CD" localSheetId="1">#REF!</definedName>
    <definedName name="DT.AMR.DLXF.CD" localSheetId="3">#REF!</definedName>
    <definedName name="DT.AMR.DLXF.CD">#REF!</definedName>
    <definedName name="DT.AMT.BLAT.CD" localSheetId="1">#REF!</definedName>
    <definedName name="DT.AMT.BLAT.CD" localSheetId="3">#REF!</definedName>
    <definedName name="DT.AMT.BLAT.CD">#REF!</definedName>
    <definedName name="DT.AMT.DIMF.CD" localSheetId="1">#REF!</definedName>
    <definedName name="DT.AMT.DIMF.CD" localSheetId="3">#REF!</definedName>
    <definedName name="DT.AMT.DIMF.CD">#REF!</definedName>
    <definedName name="DT.AMT.DPNG.CD" localSheetId="1">#REF!</definedName>
    <definedName name="DT.AMT.DPNG.CD" localSheetId="3">#REF!</definedName>
    <definedName name="DT.AMT.DPNG.CD">#REF!</definedName>
    <definedName name="DT.AMT.DRSA.CD" localSheetId="1">#REF!</definedName>
    <definedName name="DT.AMT.DRSA.CD" localSheetId="3">#REF!</definedName>
    <definedName name="DT.AMT.DRSA.CD">#REF!</definedName>
    <definedName name="DT.AMT.DRSP.CD" localSheetId="1">#REF!</definedName>
    <definedName name="DT.AMT.DRSP.CD" localSheetId="3">#REF!</definedName>
    <definedName name="DT.AMT.DRSP.CD">#REF!</definedName>
    <definedName name="DT.AMT.MIBR.CD" localSheetId="1">#REF!</definedName>
    <definedName name="DT.AMT.MIBR.CD" localSheetId="3">#REF!</definedName>
    <definedName name="DT.AMT.MIBR.CD">#REF!</definedName>
    <definedName name="DT.AMT.MIDA.CD" localSheetId="1">#REF!</definedName>
    <definedName name="DT.AMT.MIDA.CD" localSheetId="3">#REF!</definedName>
    <definedName name="DT.AMT.MIDA.CD">#REF!</definedName>
    <definedName name="DT.AMT.MLAT.CD" localSheetId="1">#REF!</definedName>
    <definedName name="DT.AMT.MLAT.CD" localSheetId="3">#REF!</definedName>
    <definedName name="DT.AMT.MLAT.CD">#REF!</definedName>
    <definedName name="DT.AMT.PBND.CD" localSheetId="1">#REF!</definedName>
    <definedName name="DT.AMT.PBND.CD" localSheetId="3">#REF!</definedName>
    <definedName name="DT.AMT.PBND.CD">#REF!</definedName>
    <definedName name="DT.AMT.PRVT.CD" localSheetId="1">#REF!</definedName>
    <definedName name="DT.AMT.PRVT.CD" localSheetId="3">#REF!</definedName>
    <definedName name="DT.AMT.PRVT.CD">#REF!</definedName>
    <definedName name="DT.ARA.DECT.CD" localSheetId="1">#REF!</definedName>
    <definedName name="DT.ARA.DECT.CD" localSheetId="3">#REF!</definedName>
    <definedName name="DT.ARA.DECT.CD">#REF!</definedName>
    <definedName name="DT.ASD.DLXF.CD" localSheetId="1">#REF!</definedName>
    <definedName name="DT.ASD.DLXF.CD" localSheetId="3">#REF!</definedName>
    <definedName name="DT.ASD.DLXF.CD">#REF!</definedName>
    <definedName name="DT.AXA.DECT.CD" localSheetId="1">#REF!</definedName>
    <definedName name="DT.AXA.DECT.CD" localSheetId="3">#REF!</definedName>
    <definedName name="DT.AXA.DECT.CD">#REF!</definedName>
    <definedName name="DT.AXA.DPPG.CD" localSheetId="1">#REF!</definedName>
    <definedName name="DT.AXA.DPPG.CD" localSheetId="3">#REF!</definedName>
    <definedName name="DT.AXA.DPPG.CD">#REF!</definedName>
    <definedName name="DT.AXF.DECT.CD" localSheetId="1">#REF!</definedName>
    <definedName name="DT.AXF.DECT.CD" localSheetId="3">#REF!</definedName>
    <definedName name="DT.AXF.DECT.CD">#REF!</definedName>
    <definedName name="DT.AXP.DECT.CD" localSheetId="1">#REF!</definedName>
    <definedName name="DT.AXP.DECT.CD" localSheetId="3">#REF!</definedName>
    <definedName name="DT.AXP.DECT.CD">#REF!</definedName>
    <definedName name="DT.AXR.DECT.CD" localSheetId="1">#REF!</definedName>
    <definedName name="DT.AXR.DECT.CD" localSheetId="3">#REF!</definedName>
    <definedName name="DT.AXR.DECT.CD">#REF!</definedName>
    <definedName name="DT.DID.DLXF.CD" localSheetId="1">#REF!</definedName>
    <definedName name="DT.DID.DLXF.CD" localSheetId="3">#REF!</definedName>
    <definedName name="DT.DID.DLXF.CD">#REF!</definedName>
    <definedName name="DT.DIN.DLXF.CD" localSheetId="1">#REF!</definedName>
    <definedName name="DT.DIN.DLXF.CD" localSheetId="3">#REF!</definedName>
    <definedName name="DT.DIN.DLXF.CD">#REF!</definedName>
    <definedName name="DT.DIP.DECT.CD" localSheetId="1">#REF!</definedName>
    <definedName name="DT.DIP.DECT.CD" localSheetId="3">#REF!</definedName>
    <definedName name="DT.DIP.DECT.CD">#REF!</definedName>
    <definedName name="DT.DIR.DLXF.CD" localSheetId="1">#REF!</definedName>
    <definedName name="DT.DIR.DLXF.CD" localSheetId="3">#REF!</definedName>
    <definedName name="DT.DIR.DLXF.CD">#REF!</definedName>
    <definedName name="DT.DIS.BLAT.CD" localSheetId="1">#REF!</definedName>
    <definedName name="DT.DIS.BLAT.CD" localSheetId="3">#REF!</definedName>
    <definedName name="DT.DIS.BLAT.CD">#REF!</definedName>
    <definedName name="DT.DIS.DIMF.CD" localSheetId="1">#REF!</definedName>
    <definedName name="DT.DIS.DIMF.CD" localSheetId="3">#REF!</definedName>
    <definedName name="DT.DIS.DIMF.CD">#REF!</definedName>
    <definedName name="DT.DIS.DLXF.CD" localSheetId="1">#REF!</definedName>
    <definedName name="DT.DIS.DLXF.CD" localSheetId="3">#REF!</definedName>
    <definedName name="DT.DIS.DLXF.CD">#REF!</definedName>
    <definedName name="DT.DIS.DPNG.CD" localSheetId="1">#REF!</definedName>
    <definedName name="DT.DIS.DPNG.CD" localSheetId="3">#REF!</definedName>
    <definedName name="DT.DIS.DPNG.CD">#REF!</definedName>
    <definedName name="DT.DIS.DRSA.CD" localSheetId="1">#REF!</definedName>
    <definedName name="DT.DIS.DRSA.CD" localSheetId="3">#REF!</definedName>
    <definedName name="DT.DIS.DRSA.CD">#REF!</definedName>
    <definedName name="DT.DIS.DRSP.CD" localSheetId="1">#REF!</definedName>
    <definedName name="DT.DIS.DRSP.CD" localSheetId="3">#REF!</definedName>
    <definedName name="DT.DIS.DRSP.CD">#REF!</definedName>
    <definedName name="DT.DIS.DSTC.CD" localSheetId="1">#REF!</definedName>
    <definedName name="DT.DIS.DSTC.CD" localSheetId="3">#REF!</definedName>
    <definedName name="DT.DIS.DSTC.CD">#REF!</definedName>
    <definedName name="DT.DIS.MIBR.CD" localSheetId="1">#REF!</definedName>
    <definedName name="DT.DIS.MIBR.CD" localSheetId="3">#REF!</definedName>
    <definedName name="DT.DIS.MIBR.CD">#REF!</definedName>
    <definedName name="DT.DIS.MIDA.CD" localSheetId="1">#REF!</definedName>
    <definedName name="DT.DIS.MIDA.CD" localSheetId="3">#REF!</definedName>
    <definedName name="DT.DIS.MIDA.CD">#REF!</definedName>
    <definedName name="DT.DIS.MLAT.CD" localSheetId="1">#REF!</definedName>
    <definedName name="DT.DIS.MLAT.CD" localSheetId="3">#REF!</definedName>
    <definedName name="DT.DIS.MLAT.CD">#REF!</definedName>
    <definedName name="DT.DIS.PBND.CD" localSheetId="1">#REF!</definedName>
    <definedName name="DT.DIS.PBND.CD" localSheetId="3">#REF!</definedName>
    <definedName name="DT.DIS.PBND.CD">#REF!</definedName>
    <definedName name="DT.DIS.PRVT.CD" localSheetId="1">#REF!</definedName>
    <definedName name="DT.DIS.PRVT.CD" localSheetId="3">#REF!</definedName>
    <definedName name="DT.DIS.PRVT.CD">#REF!</definedName>
    <definedName name="DT.DNA.DLXF.CD" localSheetId="1">#REF!</definedName>
    <definedName name="DT.DNA.DLXF.CD" localSheetId="3">#REF!</definedName>
    <definedName name="DT.DNA.DLXF.CD">#REF!</definedName>
    <definedName name="DT.DNI.DSTC.CD" localSheetId="1">#REF!</definedName>
    <definedName name="DT.DNI.DSTC.CD" localSheetId="3">#REF!</definedName>
    <definedName name="DT.DNI.DSTC.CD">#REF!</definedName>
    <definedName name="DT.DOD.ALLC.CD" localSheetId="1">#REF!</definedName>
    <definedName name="DT.DOD.ALLC.CD" localSheetId="3">#REF!</definedName>
    <definedName name="DT.DOD.ALLC.CD">#REF!</definedName>
    <definedName name="DT.DOD.BLAT.CD" localSheetId="1">#REF!</definedName>
    <definedName name="DT.DOD.BLAT.CD" localSheetId="3">#REF!</definedName>
    <definedName name="DT.DOD.BLAT.CD">#REF!</definedName>
    <definedName name="DT.DOD.DECT.CD" localSheetId="1">#REF!</definedName>
    <definedName name="DT.DOD.DECT.CD" localSheetId="3">#REF!</definedName>
    <definedName name="DT.DOD.DECT.CD">#REF!</definedName>
    <definedName name="DT.DOD.DIMF.CD" localSheetId="1">#REF!</definedName>
    <definedName name="DT.DOD.DIMF.CD" localSheetId="3">#REF!</definedName>
    <definedName name="DT.DOD.DIMF.CD">#REF!</definedName>
    <definedName name="DT.DOD.DLXF.CD" localSheetId="1">#REF!</definedName>
    <definedName name="DT.DOD.DLXF.CD" localSheetId="3">#REF!</definedName>
    <definedName name="DT.DOD.DLXF.CD">#REF!</definedName>
    <definedName name="DT.DOD.DPNG.CD" localSheetId="1">#REF!</definedName>
    <definedName name="DT.DOD.DPNG.CD" localSheetId="3">#REF!</definedName>
    <definedName name="DT.DOD.DPNG.CD">#REF!</definedName>
    <definedName name="DT.DOD.DPPG.CD" localSheetId="1">#REF!</definedName>
    <definedName name="DT.DOD.DPPG.CD" localSheetId="3">#REF!</definedName>
    <definedName name="DT.DOD.DPPG.CD">#REF!</definedName>
    <definedName name="DT.DOD.DRSA.CD" localSheetId="1">#REF!</definedName>
    <definedName name="DT.DOD.DRSA.CD" localSheetId="3">#REF!</definedName>
    <definedName name="DT.DOD.DRSA.CD">#REF!</definedName>
    <definedName name="DT.DOD.DRSP.CD" localSheetId="1">#REF!</definedName>
    <definedName name="DT.DOD.DRSP.CD" localSheetId="3">#REF!</definedName>
    <definedName name="DT.DOD.DRSP.CD">#REF!</definedName>
    <definedName name="DT.DOD.DSTC.CD" localSheetId="1">#REF!</definedName>
    <definedName name="DT.DOD.DSTC.CD" localSheetId="3">#REF!</definedName>
    <definedName name="DT.DOD.DSTC.CD">#REF!</definedName>
    <definedName name="DT.DOD.MIBR.CD" localSheetId="1">#REF!</definedName>
    <definedName name="DT.DOD.MIBR.CD" localSheetId="3">#REF!</definedName>
    <definedName name="DT.DOD.MIBR.CD">#REF!</definedName>
    <definedName name="DT.DOD.MIDA.CD" localSheetId="1">#REF!</definedName>
    <definedName name="DT.DOD.MIDA.CD" localSheetId="3">#REF!</definedName>
    <definedName name="DT.DOD.MIDA.CD">#REF!</definedName>
    <definedName name="DT.DOD.MLAT.CD" localSheetId="1">#REF!</definedName>
    <definedName name="DT.DOD.MLAT.CD" localSheetId="3">#REF!</definedName>
    <definedName name="DT.DOD.MLAT.CD">#REF!</definedName>
    <definedName name="DT.DOD.OFFT.CD" localSheetId="1">#REF!</definedName>
    <definedName name="DT.DOD.OFFT.CD" localSheetId="3">#REF!</definedName>
    <definedName name="DT.DOD.OFFT.CD">#REF!</definedName>
    <definedName name="DT.DOD.PBND.CD" localSheetId="1">#REF!</definedName>
    <definedName name="DT.DOD.PBND.CD" localSheetId="3">#REF!</definedName>
    <definedName name="DT.DOD.PBND.CD">#REF!</definedName>
    <definedName name="DT.DOD.PCBK.CD" localSheetId="1">#REF!</definedName>
    <definedName name="DT.DOD.PCBK.CD" localSheetId="3">#REF!</definedName>
    <definedName name="DT.DOD.PCBK.CD">#REF!</definedName>
    <definedName name="DT.DOD.POTH.CD" localSheetId="1">#REF!</definedName>
    <definedName name="DT.DOD.POTH.CD" localSheetId="3">#REF!</definedName>
    <definedName name="DT.DOD.POTH.CD">#REF!</definedName>
    <definedName name="DT.DOD.PRVT.CD" localSheetId="1">#REF!</definedName>
    <definedName name="DT.DOD.PRVT.CD" localSheetId="3">#REF!</definedName>
    <definedName name="DT.DOD.PRVT.CD">#REF!</definedName>
    <definedName name="DT.DOD.PSUP.CD" localSheetId="1">#REF!</definedName>
    <definedName name="DT.DOD.PSUP.CD" localSheetId="3">#REF!</definedName>
    <definedName name="DT.DOD.PSUP.CD">#REF!</definedName>
    <definedName name="DT.DON.DLXF.CD" localSheetId="1">#REF!</definedName>
    <definedName name="DT.DON.DLXF.CD" localSheetId="3">#REF!</definedName>
    <definedName name="DT.DON.DLXF.CD">#REF!</definedName>
    <definedName name="DT.DOX.DECT.CD" localSheetId="1">#REF!</definedName>
    <definedName name="DT.DOX.DECT.CD" localSheetId="3">#REF!</definedName>
    <definedName name="DT.DOX.DECT.CD">#REF!</definedName>
    <definedName name="DT.DPA.DLXF.CD" localSheetId="1">#REF!</definedName>
    <definedName name="DT.DPA.DLXF.CD" localSheetId="3">#REF!</definedName>
    <definedName name="DT.DPA.DLXF.CD">#REF!</definedName>
    <definedName name="DT.DSC.DLXF.CD" localSheetId="1">#REF!</definedName>
    <definedName name="DT.DSC.DLXF.CD" localSheetId="3">#REF!</definedName>
    <definedName name="DT.DSC.DLXF.CD">#REF!</definedName>
    <definedName name="DT.DSD.DLXF.CD" localSheetId="1">#REF!</definedName>
    <definedName name="DT.DSD.DLXF.CD" localSheetId="3">#REF!</definedName>
    <definedName name="DT.DSD.DLXF.CD">#REF!</definedName>
    <definedName name="DT.DTA.DLXF.CD" localSheetId="1">#REF!</definedName>
    <definedName name="DT.DTA.DLXF.CD" localSheetId="3">#REF!</definedName>
    <definedName name="DT.DTA.DLXF.CD">#REF!</definedName>
    <definedName name="DT.DTA.OADJ.CD" localSheetId="1">#REF!</definedName>
    <definedName name="DT.DTA.OADJ.CD" localSheetId="3">#REF!</definedName>
    <definedName name="DT.DTA.OADJ.CD">#REF!</definedName>
    <definedName name="DT.DWA.DECT.CD" localSheetId="1">#REF!</definedName>
    <definedName name="DT.DWA.DECT.CD" localSheetId="3">#REF!</definedName>
    <definedName name="DT.DWA.DECT.CD">#REF!</definedName>
    <definedName name="DT.INA.DECT.CD" localSheetId="1">#REF!</definedName>
    <definedName name="DT.INA.DECT.CD" localSheetId="3">#REF!</definedName>
    <definedName name="DT.INA.DECT.CD">#REF!</definedName>
    <definedName name="DT.IND.DEXF.CD" localSheetId="1">#REF!</definedName>
    <definedName name="DT.IND.DEXF.CD" localSheetId="3">#REF!</definedName>
    <definedName name="DT.IND.DEXF.CD">#REF!</definedName>
    <definedName name="DT.INN.DLXF.CD" localSheetId="1">#REF!</definedName>
    <definedName name="DT.INN.DLXF.CD" localSheetId="3">#REF!</definedName>
    <definedName name="DT.INN.DLXF.CD">#REF!</definedName>
    <definedName name="DT.INP.DECT.CD" localSheetId="1">#REF!</definedName>
    <definedName name="DT.INP.DECT.CD" localSheetId="3">#REF!</definedName>
    <definedName name="DT.INP.DECT.CD">#REF!</definedName>
    <definedName name="DT.INR.DLXF.CD" localSheetId="1">#REF!</definedName>
    <definedName name="DT.INR.DLXF.CD" localSheetId="3">#REF!</definedName>
    <definedName name="DT.INR.DLXF.CD">#REF!</definedName>
    <definedName name="DT.INT.BLAT.CD" localSheetId="1">#REF!</definedName>
    <definedName name="DT.INT.BLAT.CD" localSheetId="3">#REF!</definedName>
    <definedName name="DT.INT.BLAT.CD">#REF!</definedName>
    <definedName name="DT.INT.DIMF.CD" localSheetId="1">#REF!</definedName>
    <definedName name="DT.INT.DIMF.CD" localSheetId="3">#REF!</definedName>
    <definedName name="DT.INT.DIMF.CD">#REF!</definedName>
    <definedName name="DT.INT.DPNG.CD" localSheetId="1">#REF!</definedName>
    <definedName name="DT.INT.DPNG.CD" localSheetId="3">#REF!</definedName>
    <definedName name="DT.INT.DPNG.CD">#REF!</definedName>
    <definedName name="DT.INT.DRSA.CD" localSheetId="1">#REF!</definedName>
    <definedName name="DT.INT.DRSA.CD" localSheetId="3">#REF!</definedName>
    <definedName name="DT.INT.DRSA.CD">#REF!</definedName>
    <definedName name="DT.INT.DRSP.CD" localSheetId="1">#REF!</definedName>
    <definedName name="DT.INT.DRSP.CD" localSheetId="3">#REF!</definedName>
    <definedName name="DT.INT.DRSP.CD">#REF!</definedName>
    <definedName name="DT.INT.DSTC.CD" localSheetId="1">#REF!</definedName>
    <definedName name="DT.INT.DSTC.CD" localSheetId="3">#REF!</definedName>
    <definedName name="DT.INT.DSTC.CD">#REF!</definedName>
    <definedName name="DT.INT.MIBR.CD" localSheetId="1">#REF!</definedName>
    <definedName name="DT.INT.MIBR.CD" localSheetId="3">#REF!</definedName>
    <definedName name="DT.INT.MIBR.CD">#REF!</definedName>
    <definedName name="DT.INT.MIDA.CD" localSheetId="1">#REF!</definedName>
    <definedName name="DT.INT.MIDA.CD" localSheetId="3">#REF!</definedName>
    <definedName name="DT.INT.MIDA.CD">#REF!</definedName>
    <definedName name="DT.INT.MLAT.CD" localSheetId="1">#REF!</definedName>
    <definedName name="DT.INT.MLAT.CD" localSheetId="3">#REF!</definedName>
    <definedName name="DT.INT.MLAT.CD">#REF!</definedName>
    <definedName name="DT.INT.PBND.CD" localSheetId="1">#REF!</definedName>
    <definedName name="DT.INT.PBND.CD" localSheetId="3">#REF!</definedName>
    <definedName name="DT.INT.PBND.CD">#REF!</definedName>
    <definedName name="DT.INT.PRVT.CD" localSheetId="1">#REF!</definedName>
    <definedName name="DT.INT.PRVT.CD" localSheetId="3">#REF!</definedName>
    <definedName name="DT.INT.PRVT.CD">#REF!</definedName>
    <definedName name="DT.IRA.DECT.CD" localSheetId="1">#REF!</definedName>
    <definedName name="DT.IRA.DECT.CD" localSheetId="3">#REF!</definedName>
    <definedName name="DT.IRA.DECT.CD">#REF!</definedName>
    <definedName name="DT.ISD.DLXF.CD" localSheetId="1">#REF!</definedName>
    <definedName name="DT.ISD.DLXF.CD" localSheetId="3">#REF!</definedName>
    <definedName name="DT.ISD.DLXF.CD">#REF!</definedName>
    <definedName name="DT.IXA.DECT.CD" localSheetId="1">#REF!</definedName>
    <definedName name="DT.IXA.DECT.CD" localSheetId="3">#REF!</definedName>
    <definedName name="DT.IXA.DECT.CD">#REF!</definedName>
    <definedName name="DT.IXA.DPPG.CD" localSheetId="1">#REF!</definedName>
    <definedName name="DT.IXA.DPPG.CD" localSheetId="3">#REF!</definedName>
    <definedName name="DT.IXA.DPPG.CD">#REF!</definedName>
    <definedName name="DT.IXF.DECT.CD" localSheetId="1">#REF!</definedName>
    <definedName name="DT.IXF.DECT.CD" localSheetId="3">#REF!</definedName>
    <definedName name="DT.IXF.DECT.CD">#REF!</definedName>
    <definedName name="DT.IXP.DECT.CD" localSheetId="1">#REF!</definedName>
    <definedName name="DT.IXP.DECT.CD" localSheetId="3">#REF!</definedName>
    <definedName name="DT.IXP.DECT.CD">#REF!</definedName>
    <definedName name="DT.IXR.DECT.CD" localSheetId="1">#REF!</definedName>
    <definedName name="DT.IXR.DECT.CD" localSheetId="3">#REF!</definedName>
    <definedName name="DT.IXR.DECT.CD">#REF!</definedName>
    <definedName name="DT.NFL.DSTC.CD" localSheetId="1">#REF!</definedName>
    <definedName name="DT.NFL.DSTC.CD" localSheetId="3">#REF!</definedName>
    <definedName name="DT.NFL.DSTC.CD">#REF!</definedName>
    <definedName name="E200E" localSheetId="1">#REF!</definedName>
    <definedName name="E200E" localSheetId="3">#REF!</definedName>
    <definedName name="E200E">#REF!</definedName>
    <definedName name="Ed." localSheetId="0">[7]ANALYSIS!#REF!</definedName>
    <definedName name="Ed." localSheetId="7">[7]ANALYSIS!#REF!</definedName>
    <definedName name="Ed." localSheetId="2">[7]ANALYSIS!#REF!</definedName>
    <definedName name="Ed." localSheetId="1">[7]ANALYSIS!#REF!</definedName>
    <definedName name="Ed." localSheetId="3">[7]ANALYSIS!#REF!</definedName>
    <definedName name="Ed.">[7]ANALYSIS!#REF!</definedName>
    <definedName name="Empl" localSheetId="0">#REF!</definedName>
    <definedName name="Empl" localSheetId="7">#REF!</definedName>
    <definedName name="Empl" localSheetId="2">#REF!</definedName>
    <definedName name="Empl" localSheetId="1">#REF!</definedName>
    <definedName name="Empl" localSheetId="3">#REF!</definedName>
    <definedName name="Empl">#REF!</definedName>
    <definedName name="endbut">"Button 3"</definedName>
    <definedName name="EntSec" localSheetId="0">#REF!</definedName>
    <definedName name="EntSec" localSheetId="7">#REF!</definedName>
    <definedName name="EntSec" localSheetId="2">#REF!</definedName>
    <definedName name="EntSec" localSheetId="1">#REF!</definedName>
    <definedName name="EntSec" localSheetId="3">#REF!</definedName>
    <definedName name="EntSec">#REF!</definedName>
    <definedName name="ew">#N/A</definedName>
    <definedName name="Excel_BuiltIn_Database_0" localSheetId="1">#REF!</definedName>
    <definedName name="Excel_BuiltIn_Database_0" localSheetId="3">#REF!</definedName>
    <definedName name="Excel_BuiltIn_Database_0">#REF!</definedName>
    <definedName name="Excel_BuiltIn_Database_0_1">#N/A</definedName>
    <definedName name="Excel_BuiltIn_Print_Titles_1">[8]Акколь!$A$1:$C$65535,[8]Акколь!$A$8:$IV$13</definedName>
    <definedName name="Excel_BuiltIn_Print_Titles_10">NA()</definedName>
    <definedName name="Excel_BuiltIn_Print_Titles_7_1">NA()</definedName>
    <definedName name="Excel_BuiltIn_Print_Titles_9">NA()</definedName>
    <definedName name="fdn">'[9]ремонт 25'!$B$10</definedName>
    <definedName name="fdn___0">'[9]ремонт 25'!$B$10</definedName>
    <definedName name="fg">#N/A</definedName>
    <definedName name="fghjj" localSheetId="0">#REF!</definedName>
    <definedName name="fghjj" localSheetId="7">#REF!</definedName>
    <definedName name="fghjj" localSheetId="2">#REF!</definedName>
    <definedName name="fghjj" localSheetId="1">#REF!</definedName>
    <definedName name="fghjj" localSheetId="3">#REF!</definedName>
    <definedName name="fghjj">#REF!</definedName>
    <definedName name="FI.RES.GOLD.CD.WB" localSheetId="1">#REF!</definedName>
    <definedName name="FI.RES.GOLD.CD.WB" localSheetId="3">#REF!</definedName>
    <definedName name="FI.RES.GOLD.CD.WB">#REF!</definedName>
    <definedName name="FI.RES.TOTL.CD.WB" localSheetId="1">#REF!</definedName>
    <definedName name="FI.RES.TOTL.CD.WB" localSheetId="3">#REF!</definedName>
    <definedName name="FI.RES.TOTL.CD.WB">#REF!</definedName>
    <definedName name="FI.RES.XGLD.CD" localSheetId="1">#REF!</definedName>
    <definedName name="FI.RES.XGLD.CD" localSheetId="3">#REF!</definedName>
    <definedName name="FI.RES.XGLD.CD">#REF!</definedName>
    <definedName name="Finance" localSheetId="1">#REF!</definedName>
    <definedName name="Finance" localSheetId="3">#REF!</definedName>
    <definedName name="Finance">#REF!</definedName>
    <definedName name="FM.ASC.GOVT.CN" localSheetId="1">#REF!</definedName>
    <definedName name="FM.ASC.GOVT.CN" localSheetId="3">#REF!</definedName>
    <definedName name="FM.ASC.GOVT.CN">#REF!</definedName>
    <definedName name="FM.ASC.OFIN.CN" localSheetId="1">#REF!</definedName>
    <definedName name="FM.ASC.OFIN.CN" localSheetId="3">#REF!</definedName>
    <definedName name="FM.ASC.OFIN.CN">#REF!</definedName>
    <definedName name="FM.AST.DOMO.CN" localSheetId="1">#REF!</definedName>
    <definedName name="FM.AST.DOMO.CN" localSheetId="3">#REF!</definedName>
    <definedName name="FM.AST.DOMO.CN">#REF!</definedName>
    <definedName name="FM.AST.DOMO.CN.AF" localSheetId="1">#REF!</definedName>
    <definedName name="FM.AST.DOMO.CN.AF" localSheetId="3">#REF!</definedName>
    <definedName name="FM.AST.DOMO.CN.AF">#REF!</definedName>
    <definedName name="FM.AST.DOMS.CN" localSheetId="1">#REF!</definedName>
    <definedName name="FM.AST.DOMS.CN" localSheetId="3">#REF!</definedName>
    <definedName name="FM.AST.DOMS.CN">#REF!</definedName>
    <definedName name="FM.AST.DOMS.CN.AF" localSheetId="1">#REF!</definedName>
    <definedName name="FM.AST.DOMS.CN.AF" localSheetId="3">#REF!</definedName>
    <definedName name="FM.AST.DOMS.CN.AF">#REF!</definedName>
    <definedName name="FM.AST.GOVT.CN" localSheetId="1">#REF!</definedName>
    <definedName name="FM.AST.GOVT.CN" localSheetId="3">#REF!</definedName>
    <definedName name="FM.AST.GOVT.CN">#REF!</definedName>
    <definedName name="FM.AST.NCGV.CN" localSheetId="1">#REF!</definedName>
    <definedName name="FM.AST.NCGV.CN" localSheetId="3">#REF!</definedName>
    <definedName name="FM.AST.NCGV.CN">#REF!</definedName>
    <definedName name="FM.AST.NCGV.CN.AF" localSheetId="1">#REF!</definedName>
    <definedName name="FM.AST.NCGV.CN.AF" localSheetId="3">#REF!</definedName>
    <definedName name="FM.AST.NCGV.CN.AF">#REF!</definedName>
    <definedName name="FM.AST.NFGD.CN" localSheetId="1">#REF!</definedName>
    <definedName name="FM.AST.NFGD.CN" localSheetId="3">#REF!</definedName>
    <definedName name="FM.AST.NFGD.CN">#REF!</definedName>
    <definedName name="FM.AST.NFGD.CN.AF" localSheetId="1">#REF!</definedName>
    <definedName name="FM.AST.NFGD.CN.AF" localSheetId="3">#REF!</definedName>
    <definedName name="FM.AST.NFGD.CN.AF">#REF!</definedName>
    <definedName name="FM.AST.NFRG.CD" localSheetId="1">#REF!</definedName>
    <definedName name="FM.AST.NFRG.CD" localSheetId="3">#REF!</definedName>
    <definedName name="FM.AST.NFRG.CD">#REF!</definedName>
    <definedName name="FM.AST.NFRG.CN" localSheetId="1">#REF!</definedName>
    <definedName name="FM.AST.NFRG.CN" localSheetId="3">#REF!</definedName>
    <definedName name="FM.AST.NFRG.CN">#REF!</definedName>
    <definedName name="FM.AST.NFRG.CN.AF" localSheetId="1">#REF!</definedName>
    <definedName name="FM.AST.NFRG.CN.AF" localSheetId="3">#REF!</definedName>
    <definedName name="FM.AST.NFRG.CN.AF">#REF!</definedName>
    <definedName name="FM.AST.OFFO.CN" localSheetId="1">#REF!</definedName>
    <definedName name="FM.AST.OFFO.CN" localSheetId="3">#REF!</definedName>
    <definedName name="FM.AST.OFFO.CN">#REF!</definedName>
    <definedName name="FM.AST.OFFO.CN.AF" localSheetId="1">#REF!</definedName>
    <definedName name="FM.AST.OFFO.CN.AF" localSheetId="3">#REF!</definedName>
    <definedName name="FM.AST.OFFO.CN.AF">#REF!</definedName>
    <definedName name="FM.AST.OFIN.CN" localSheetId="1">#REF!</definedName>
    <definedName name="FM.AST.OFIN.CN" localSheetId="3">#REF!</definedName>
    <definedName name="FM.AST.OFIN.CN">#REF!</definedName>
    <definedName name="FM.AST.TOTP.CN" localSheetId="1">#REF!</definedName>
    <definedName name="FM.AST.TOTP.CN" localSheetId="3">#REF!</definedName>
    <definedName name="FM.AST.TOTP.CN">#REF!</definedName>
    <definedName name="FM.AST.TOTP.CN.AF" localSheetId="1">#REF!</definedName>
    <definedName name="FM.AST.TOTP.CN.AF" localSheetId="3">#REF!</definedName>
    <definedName name="FM.AST.TOTP.CN.AF">#REF!</definedName>
    <definedName name="FM.LBL.MQMY.CN" localSheetId="1">#REF!</definedName>
    <definedName name="FM.LBL.MQMY.CN" localSheetId="3">#REF!</definedName>
    <definedName name="FM.LBL.MQMY.CN">#REF!</definedName>
    <definedName name="FM.LBL.MQMY.CN.AF" localSheetId="1">#REF!</definedName>
    <definedName name="FM.LBL.MQMY.CN.AF" localSheetId="3">#REF!</definedName>
    <definedName name="FM.LBL.MQMY.CN.AF">#REF!</definedName>
    <definedName name="FM.LBL.XMQM.CN" localSheetId="1">#REF!</definedName>
    <definedName name="FM.LBL.XMQM.CN" localSheetId="3">#REF!</definedName>
    <definedName name="FM.LBL.XMQM.CN">#REF!</definedName>
    <definedName name="FM.LBL.XMQM.CN.AF" localSheetId="1">#REF!</definedName>
    <definedName name="FM.LBL.XMQM.CN.AF" localSheetId="3">#REF!</definedName>
    <definedName name="FM.LBL.XMQM.CN.AF">#REF!</definedName>
    <definedName name="FP.CPI.TOTL" localSheetId="1">#REF!</definedName>
    <definedName name="FP.CPI.TOTL" localSheetId="3">#REF!</definedName>
    <definedName name="FP.CPI.TOTL">#REF!</definedName>
    <definedName name="FS.XPC.DDPT.CN" localSheetId="1">#REF!</definedName>
    <definedName name="FS.XPC.DDPT.CN" localSheetId="3">#REF!</definedName>
    <definedName name="FS.XPC.DDPT.CN">#REF!</definedName>
    <definedName name="FS.XPC.TDPT.CN" localSheetId="1">#REF!</definedName>
    <definedName name="FS.XPC.TDPT.CN" localSheetId="3">#REF!</definedName>
    <definedName name="FS.XPC.TDPT.CN">#REF!</definedName>
    <definedName name="GB.AMA.ABRD.CN" localSheetId="1">#REF!</definedName>
    <definedName name="GB.AMA.ABRD.CN" localSheetId="3">#REF!</definedName>
    <definedName name="GB.AMA.ABRD.CN">#REF!</definedName>
    <definedName name="GB.BAL.CIGR.CN" localSheetId="1">#REF!</definedName>
    <definedName name="GB.BAL.CIGR.CN" localSheetId="3">#REF!</definedName>
    <definedName name="GB.BAL.CIGR.CN">#REF!</definedName>
    <definedName name="GB.BAL.OVRL.CN" localSheetId="1">#REF!</definedName>
    <definedName name="GB.BAL.OVRL.CN" localSheetId="3">#REF!</definedName>
    <definedName name="GB.BAL.OVRL.CN">#REF!</definedName>
    <definedName name="GB.BAL.OVRX.CN" localSheetId="1">#REF!</definedName>
    <definedName name="GB.BAL.OVRX.CN" localSheetId="3">#REF!</definedName>
    <definedName name="GB.BAL.OVRX.CN">#REF!</definedName>
    <definedName name="GB.DOD.DMSY.CN" localSheetId="1">#REF!</definedName>
    <definedName name="GB.DOD.DMSY.CN" localSheetId="3">#REF!</definedName>
    <definedName name="GB.DOD.DMSY.CN">#REF!</definedName>
    <definedName name="GB.DOD.DNMS.CN" localSheetId="1">#REF!</definedName>
    <definedName name="GB.DOD.DNMS.CN" localSheetId="3">#REF!</definedName>
    <definedName name="GB.DOD.DNMS.CN">#REF!</definedName>
    <definedName name="GB.DOD.FRGN.CD" localSheetId="1">#REF!</definedName>
    <definedName name="GB.DOD.FRGN.CD" localSheetId="3">#REF!</definedName>
    <definedName name="GB.DOD.FRGN.CD">#REF!</definedName>
    <definedName name="GB.DOD.FRGN.CN" localSheetId="1">#REF!</definedName>
    <definedName name="GB.DOD.FRGN.CN" localSheetId="3">#REF!</definedName>
    <definedName name="GB.DOD.FRGN.CN">#REF!</definedName>
    <definedName name="GB.DOD.TOTL.CN" localSheetId="1">#REF!</definedName>
    <definedName name="GB.DOD.TOTL.CN" localSheetId="3">#REF!</definedName>
    <definedName name="GB.DOD.TOTL.CN">#REF!</definedName>
    <definedName name="GB.FIN.ABRD.CN" localSheetId="1">#REF!</definedName>
    <definedName name="GB.FIN.ABRD.CN" localSheetId="3">#REF!</definedName>
    <definedName name="GB.FIN.ABRD.CN">#REF!</definedName>
    <definedName name="GB.FIN.DMSY.CN" localSheetId="1">#REF!</definedName>
    <definedName name="GB.FIN.DMSY.CN" localSheetId="3">#REF!</definedName>
    <definedName name="GB.FIN.DMSY.CN">#REF!</definedName>
    <definedName name="GB.FIN.DNMS.CN" localSheetId="1">#REF!</definedName>
    <definedName name="GB.FIN.DNMS.CN" localSheetId="3">#REF!</definedName>
    <definedName name="GB.FIN.DNMS.CN">#REF!</definedName>
    <definedName name="GB.FIN.IKFR.CN" localSheetId="1">#REF!</definedName>
    <definedName name="GB.FIN.IKFR.CN" localSheetId="3">#REF!</definedName>
    <definedName name="GB.FIN.IKFR.CN">#REF!</definedName>
    <definedName name="GB.GRT.KFRN.CN" localSheetId="1">#REF!</definedName>
    <definedName name="GB.GRT.KFRN.CN" localSheetId="3">#REF!</definedName>
    <definedName name="GB.GRT.KFRN.CN">#REF!</definedName>
    <definedName name="GB.GRT.TOTL.CN" localSheetId="1">#REF!</definedName>
    <definedName name="GB.GRT.TOTL.CN" localSheetId="3">#REF!</definedName>
    <definedName name="GB.GRT.TOTL.CN">#REF!</definedName>
    <definedName name="gb.kff" localSheetId="1">#REF!</definedName>
    <definedName name="gb.kff" localSheetId="3">#REF!</definedName>
    <definedName name="gb.kff">#REF!</definedName>
    <definedName name="GB.NTX.CIGR.CN" localSheetId="1">#REF!</definedName>
    <definedName name="GB.NTX.CIGR.CN" localSheetId="3">#REF!</definedName>
    <definedName name="GB.NTX.CIGR.CN">#REF!</definedName>
    <definedName name="GB.REV.IGRT.CN" localSheetId="1">#REF!</definedName>
    <definedName name="GB.REV.IGRT.CN" localSheetId="3">#REF!</definedName>
    <definedName name="GB.REV.IGRT.CN">#REF!</definedName>
    <definedName name="GB.REV.TOTL.CN" localSheetId="1">#REF!</definedName>
    <definedName name="GB.REV.TOTL.CN" localSheetId="3">#REF!</definedName>
    <definedName name="GB.REV.TOTL.CN">#REF!</definedName>
    <definedName name="GB.RVC.IGRT.CN" localSheetId="1">#REF!</definedName>
    <definedName name="GB.RVC.IGRT.CN" localSheetId="3">#REF!</definedName>
    <definedName name="GB.RVC.IGRT.CN">#REF!</definedName>
    <definedName name="GB.RVK.TOTL.CN" localSheetId="1">#REF!</definedName>
    <definedName name="GB.RVK.TOTL.CN" localSheetId="3">#REF!</definedName>
    <definedName name="GB.RVK.TOTL.CN">#REF!</definedName>
    <definedName name="GB.TAX.DRCT.CN" localSheetId="1">#REF!</definedName>
    <definedName name="GB.TAX.DRCT.CN" localSheetId="3">#REF!</definedName>
    <definedName name="GB.TAX.DRCT.CN">#REF!</definedName>
    <definedName name="GB.TAX.GSRV.CN" localSheetId="1">#REF!</definedName>
    <definedName name="GB.TAX.GSRV.CN" localSheetId="3">#REF!</definedName>
    <definedName name="GB.TAX.GSRV.CN">#REF!</definedName>
    <definedName name="GB.TAX.IDRT.CN" localSheetId="1">#REF!</definedName>
    <definedName name="GB.TAX.IDRT.CN" localSheetId="3">#REF!</definedName>
    <definedName name="GB.TAX.IDRT.CN">#REF!</definedName>
    <definedName name="GB.TAX.INTT.CN" localSheetId="1">#REF!</definedName>
    <definedName name="GB.TAX.INTT.CN" localSheetId="3">#REF!</definedName>
    <definedName name="GB.TAX.INTT.CN">#REF!</definedName>
    <definedName name="GB.TDS.ABRD.CN" localSheetId="1">#REF!</definedName>
    <definedName name="GB.TDS.ABRD.CN" localSheetId="3">#REF!</definedName>
    <definedName name="GB.TDS.ABRD.CN">#REF!</definedName>
    <definedName name="GB.XPC.GSRV.CN" localSheetId="1">#REF!</definedName>
    <definedName name="GB.XPC.GSRV.CN" localSheetId="3">#REF!</definedName>
    <definedName name="GB.XPC.GSRV.CN">#REF!</definedName>
    <definedName name="GB.XPC.INTD.CN" localSheetId="1">#REF!</definedName>
    <definedName name="GB.XPC.INTD.CN" localSheetId="3">#REF!</definedName>
    <definedName name="GB.XPC.INTD.CN">#REF!</definedName>
    <definedName name="GB.XPC.INTE.CN" localSheetId="1">#REF!</definedName>
    <definedName name="GB.XPC.INTE.CN" localSheetId="3">#REF!</definedName>
    <definedName name="GB.XPC.INTE.CN">#REF!</definedName>
    <definedName name="GB.XPC.SUBS.CN" localSheetId="1">#REF!</definedName>
    <definedName name="GB.XPC.SUBS.CN" localSheetId="3">#REF!</definedName>
    <definedName name="GB.XPC.SUBS.CN">#REF!</definedName>
    <definedName name="GB.XPC.TOTL.CN" localSheetId="1">#REF!</definedName>
    <definedName name="GB.XPC.TOTL.CN" localSheetId="3">#REF!</definedName>
    <definedName name="GB.XPC.TOTL.CN">#REF!</definedName>
    <definedName name="GB.XPC.TRFO.CN" localSheetId="1">#REF!</definedName>
    <definedName name="GB.XPC.TRFO.CN" localSheetId="3">#REF!</definedName>
    <definedName name="GB.XPC.TRFO.CN">#REF!</definedName>
    <definedName name="GB.XPC.WAGE.CN" localSheetId="1">#REF!</definedName>
    <definedName name="GB.XPC.WAGE.CN" localSheetId="3">#REF!</definedName>
    <definedName name="GB.XPC.WAGE.CN">#REF!</definedName>
    <definedName name="GB.XPD.INLD.CN" localSheetId="1">#REF!</definedName>
    <definedName name="GB.XPD.INLD.CN" localSheetId="3">#REF!</definedName>
    <definedName name="GB.XPD.INLD.CN">#REF!</definedName>
    <definedName name="GB.XPK.INLD.CN" localSheetId="1">#REF!</definedName>
    <definedName name="GB.XPK.INLD.CN" localSheetId="3">#REF!</definedName>
    <definedName name="GB.XPK.INLD.CN">#REF!</definedName>
    <definedName name="GB.XPK.RINV.CN" localSheetId="1">#REF!</definedName>
    <definedName name="GB.XPK.RINV.CN" localSheetId="3">#REF!</definedName>
    <definedName name="GB.XPK.RINV.CN">#REF!</definedName>
    <definedName name="GB.XPL.TRNL.CN" localSheetId="1">#REF!</definedName>
    <definedName name="GB.XPL.TRNL.CN" localSheetId="3">#REF!</definedName>
    <definedName name="GB.XPL.TRNL.CN">#REF!</definedName>
    <definedName name="HTML_CodePage" hidden="1">9</definedName>
    <definedName name="HTML_Control" localSheetId="0" hidden="1">{"'02 (2)'!$A$1:$Y$27"}</definedName>
    <definedName name="HTML_Control" localSheetId="7" hidden="1">{"'02 (2)'!$A$1:$Y$27"}</definedName>
    <definedName name="HTML_Control" localSheetId="2" hidden="1">{"'02 (2)'!$A$1:$Y$27"}</definedName>
    <definedName name="HTML_Control" localSheetId="1" hidden="1">{"'02 (2)'!$A$1:$Y$27"}</definedName>
    <definedName name="HTML_Control" localSheetId="3"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I" localSheetId="1">#REF!</definedName>
    <definedName name="I" localSheetId="3">#REF!</definedName>
    <definedName name="I">#REF!</definedName>
    <definedName name="I_1">#N/A</definedName>
    <definedName name="II" localSheetId="1">[10]исп_см_!#REF!</definedName>
    <definedName name="II" localSheetId="3">[10]исп_см_!#REF!</definedName>
    <definedName name="II">[10]исп_см_!#REF!</definedName>
    <definedName name="II_1">#N/A</definedName>
    <definedName name="Indprod" localSheetId="0">#REF!</definedName>
    <definedName name="Indprod" localSheetId="7">#REF!</definedName>
    <definedName name="Indprod" localSheetId="2">#REF!</definedName>
    <definedName name="Indprod" localSheetId="1">#REF!</definedName>
    <definedName name="Indprod" localSheetId="3">#REF!</definedName>
    <definedName name="Indprod">#REF!</definedName>
    <definedName name="Invest" localSheetId="1">#REF!</definedName>
    <definedName name="Invest" localSheetId="3">#REF!</definedName>
    <definedName name="Invest">#REF!</definedName>
    <definedName name="Invsect" localSheetId="1">#REF!</definedName>
    <definedName name="Invsect" localSheetId="3">#REF!</definedName>
    <definedName name="Invsect">#REF!</definedName>
    <definedName name="J" localSheetId="1">#REF!</definedName>
    <definedName name="J" localSheetId="3">#REF!</definedName>
    <definedName name="J">#REF!</definedName>
    <definedName name="J_1">#N/A</definedName>
    <definedName name="k">'[11]ф 03а-03(1)'!$I$14</definedName>
    <definedName name="kto">[12]Форма2!$C$19:$C$24,[12]Форма2!$E$19:$F$24,[12]Форма2!$D$26:$F$31,[12]Форма2!$C$33:$C$38,[12]Форма2!$E$33:$F$38,[12]Форма2!$D$40:$F$43,[12]Форма2!$C$45:$C$48,[12]Форма2!$E$45:$F$48,[12]Форма2!$C$19</definedName>
    <definedName name="labor" localSheetId="0">#REF!</definedName>
    <definedName name="labor" localSheetId="7">#REF!</definedName>
    <definedName name="labor" localSheetId="2">#REF!</definedName>
    <definedName name="labor" localSheetId="1">#REF!</definedName>
    <definedName name="labor" localSheetId="3">#REF!</definedName>
    <definedName name="labor">#REF!</definedName>
    <definedName name="Livestock" localSheetId="1">#REF!</definedName>
    <definedName name="Livestock" localSheetId="3">#REF!</definedName>
    <definedName name="Livestock">#REF!</definedName>
    <definedName name="m">'[11]ф 03а-03(1)'!$O$14</definedName>
    <definedName name="m_2005">'[13]1NK'!$R$10:$R$1877</definedName>
    <definedName name="m_2006">'[13]1NK'!$S$10:$S$1838</definedName>
    <definedName name="m_2007">'[13]1NK'!$T$10:$T$1838</definedName>
    <definedName name="m_dep_I" localSheetId="1">#REF!</definedName>
    <definedName name="m_dep_I" localSheetId="3">#REF!</definedName>
    <definedName name="m_dep_I">#REF!</definedName>
    <definedName name="m_dep_I1" localSheetId="1">#REF!</definedName>
    <definedName name="m_dep_I1" localSheetId="3">#REF!</definedName>
    <definedName name="m_dep_I1">#REF!</definedName>
    <definedName name="m_dep_N" localSheetId="1">#REF!</definedName>
    <definedName name="m_dep_N" localSheetId="3">#REF!</definedName>
    <definedName name="m_dep_N">#REF!</definedName>
    <definedName name="m_f2002" localSheetId="1">#REF!</definedName>
    <definedName name="m_f2002" localSheetId="3">#REF!</definedName>
    <definedName name="m_f2002">#REF!</definedName>
    <definedName name="m_Key2" localSheetId="1">#REF!</definedName>
    <definedName name="m_Key2" localSheetId="3">#REF!</definedName>
    <definedName name="m_Key2">#REF!</definedName>
    <definedName name="m_o2003" localSheetId="1">#REF!</definedName>
    <definedName name="m_o2003" localSheetId="3">#REF!</definedName>
    <definedName name="m_o2003">#REF!</definedName>
    <definedName name="m_OTM2005" localSheetId="1">#REF!</definedName>
    <definedName name="m_OTM2005" localSheetId="3">#REF!</definedName>
    <definedName name="m_OTM2005">#REF!</definedName>
    <definedName name="m_OTM2006" localSheetId="1">#REF!</definedName>
    <definedName name="m_OTM2006" localSheetId="3">#REF!</definedName>
    <definedName name="m_OTM2006">#REF!</definedName>
    <definedName name="m_OTM2007" localSheetId="1">#REF!</definedName>
    <definedName name="m_OTM2007" localSheetId="3">#REF!</definedName>
    <definedName name="m_OTM2007">#REF!</definedName>
    <definedName name="m_OTM2008" localSheetId="1">#REF!</definedName>
    <definedName name="m_OTM2008" localSheetId="3">#REF!</definedName>
    <definedName name="m_OTM2008">#REF!</definedName>
    <definedName name="m_OTM2009" localSheetId="1">#REF!</definedName>
    <definedName name="m_OTM2009" localSheetId="3">#REF!</definedName>
    <definedName name="m_OTM2009">#REF!</definedName>
    <definedName name="m_OTM2010" localSheetId="1">#REF!</definedName>
    <definedName name="m_OTM2010" localSheetId="3">#REF!</definedName>
    <definedName name="m_OTM2010">#REF!</definedName>
    <definedName name="m_OTMizm" localSheetId="1">#REF!</definedName>
    <definedName name="m_OTMizm" localSheetId="3">#REF!</definedName>
    <definedName name="m_OTMizm">#REF!</definedName>
    <definedName name="m_OTMkod" localSheetId="1">#REF!</definedName>
    <definedName name="m_OTMkod" localSheetId="3">#REF!</definedName>
    <definedName name="m_OTMkod">#REF!</definedName>
    <definedName name="m_OTMnomer" localSheetId="1">#REF!</definedName>
    <definedName name="m_OTMnomer" localSheetId="3">#REF!</definedName>
    <definedName name="m_OTMnomer">#REF!</definedName>
    <definedName name="m_OTMpokaz" localSheetId="1">#REF!</definedName>
    <definedName name="m_OTMpokaz" localSheetId="3">#REF!</definedName>
    <definedName name="m_OTMpokaz">#REF!</definedName>
    <definedName name="m_p2003" localSheetId="1">#REF!</definedName>
    <definedName name="m_p2003" localSheetId="3">#REF!</definedName>
    <definedName name="m_p2003">#REF!</definedName>
    <definedName name="m_Predpr_I">[14]Предпр!$C$3:$C$29</definedName>
    <definedName name="m_Predpr_N">[14]Предпр!$D$3:$D$29</definedName>
    <definedName name="m_Zatrat">[14]ЦентрЗатр!$A$2:$G$71</definedName>
    <definedName name="m_Zatrat_Ed">[14]ЦентрЗатр!$E$2:$E$71</definedName>
    <definedName name="m_Zatrat_K">[14]ЦентрЗатр!$F$2:$F$71</definedName>
    <definedName name="m_Zatrat_N">[14]ЦентрЗатр!$G$2:$G$71</definedName>
    <definedName name="mas_1" localSheetId="1">#REF!</definedName>
    <definedName name="mas_1" localSheetId="3">#REF!</definedName>
    <definedName name="mas_1">#REF!</definedName>
    <definedName name="mas_2" localSheetId="1">#REF!</definedName>
    <definedName name="mas_2" localSheetId="3">#REF!</definedName>
    <definedName name="mas_2">#REF!</definedName>
    <definedName name="mas_2_new" localSheetId="1">#REF!</definedName>
    <definedName name="mas_2_new" localSheetId="3">#REF!</definedName>
    <definedName name="mas_2_new">#REF!</definedName>
    <definedName name="mas_3" localSheetId="1">#REF!</definedName>
    <definedName name="mas_3" localSheetId="3">#REF!</definedName>
    <definedName name="mas_3">#REF!</definedName>
    <definedName name="mas_4" localSheetId="1">#REF!</definedName>
    <definedName name="mas_4" localSheetId="3">#REF!</definedName>
    <definedName name="mas_4">#REF!</definedName>
    <definedName name="mas_new" localSheetId="1">#REF!</definedName>
    <definedName name="mas_new" localSheetId="3">#REF!</definedName>
    <definedName name="mas_new">#REF!</definedName>
    <definedName name="mas_old" localSheetId="1">#REF!</definedName>
    <definedName name="mas_old" localSheetId="3">#REF!</definedName>
    <definedName name="mas_old">#REF!</definedName>
    <definedName name="mas_spisok" localSheetId="1">#REF!</definedName>
    <definedName name="mas_spisok" localSheetId="3">#REF!</definedName>
    <definedName name="mas_spisok">#REF!</definedName>
    <definedName name="MONA798" localSheetId="1">#REF!</definedName>
    <definedName name="MONA798" localSheetId="3">#REF!</definedName>
    <definedName name="MONA798">#REF!</definedName>
    <definedName name="MonthEng">[15]Utility!$B$1</definedName>
    <definedName name="n">'[11]ф 03а-03(1)'!$L$14</definedName>
    <definedName name="NAMES" localSheetId="0">#REF!</definedName>
    <definedName name="NAMES" localSheetId="7">#REF!</definedName>
    <definedName name="NAMES" localSheetId="2">#REF!</definedName>
    <definedName name="NAMES" localSheetId="1">#REF!</definedName>
    <definedName name="NAMES" localSheetId="3">#REF!</definedName>
    <definedName name="NAMES">#REF!</definedName>
    <definedName name="NCol">[7]ANALYSIS!A$1055</definedName>
    <definedName name="NE.CON.GOVT.CN" localSheetId="0">#REF!</definedName>
    <definedName name="NE.CON.GOVT.CN" localSheetId="7">#REF!</definedName>
    <definedName name="NE.CON.GOVT.CN" localSheetId="2">#REF!</definedName>
    <definedName name="NE.CON.GOVT.CN" localSheetId="1">#REF!</definedName>
    <definedName name="NE.CON.GOVT.CN" localSheetId="3">#REF!</definedName>
    <definedName name="NE.CON.GOVT.CN">#REF!</definedName>
    <definedName name="NE.CON.GOVT.KN" localSheetId="1">#REF!</definedName>
    <definedName name="NE.CON.GOVT.KN" localSheetId="3">#REF!</definedName>
    <definedName name="NE.CON.GOVT.KN">#REF!</definedName>
    <definedName name="NE.CON.PETC.CN" localSheetId="1">#REF!</definedName>
    <definedName name="NE.CON.PETC.CN" localSheetId="3">#REF!</definedName>
    <definedName name="NE.CON.PETC.CN">#REF!</definedName>
    <definedName name="NE.CON.PETC.KN" localSheetId="1">#REF!</definedName>
    <definedName name="NE.CON.PETC.KN" localSheetId="3">#REF!</definedName>
    <definedName name="NE.CON.PETC.KN">#REF!</definedName>
    <definedName name="NE.CON.TETC.CN" localSheetId="1">#REF!</definedName>
    <definedName name="NE.CON.TETC.CN" localSheetId="3">#REF!</definedName>
    <definedName name="NE.CON.TETC.CN">#REF!</definedName>
    <definedName name="NE.CON.TETC.KN" localSheetId="1">#REF!</definedName>
    <definedName name="NE.CON.TETC.KN" localSheetId="3">#REF!</definedName>
    <definedName name="NE.CON.TETC.KN">#REF!</definedName>
    <definedName name="NE.EXP.GNFS.CN" localSheetId="1">#REF!</definedName>
    <definedName name="NE.EXP.GNFS.CN" localSheetId="3">#REF!</definedName>
    <definedName name="NE.EXP.GNFS.CN">#REF!</definedName>
    <definedName name="NE.EXP.GNFS.KN" localSheetId="1">#REF!</definedName>
    <definedName name="NE.EXP.GNFS.KN" localSheetId="3">#REF!</definedName>
    <definedName name="NE.EXP.GNFS.KN">#REF!</definedName>
    <definedName name="NE.GDI.FGOV.CN" localSheetId="1">#REF!</definedName>
    <definedName name="NE.GDI.FGOV.CN" localSheetId="3">#REF!</definedName>
    <definedName name="NE.GDI.FGOV.CN">#REF!</definedName>
    <definedName name="NE.GDI.FGOV.KN" localSheetId="1">#REF!</definedName>
    <definedName name="NE.GDI.FGOV.KN" localSheetId="3">#REF!</definedName>
    <definedName name="NE.GDI.FGOV.KN">#REF!</definedName>
    <definedName name="NE.GDI.FPRV.CN" localSheetId="1">#REF!</definedName>
    <definedName name="NE.GDI.FPRV.CN" localSheetId="3">#REF!</definedName>
    <definedName name="NE.GDI.FPRV.CN">#REF!</definedName>
    <definedName name="NE.GDI.FPRV.KN" localSheetId="1">#REF!</definedName>
    <definedName name="NE.GDI.FPRV.KN" localSheetId="3">#REF!</definedName>
    <definedName name="NE.GDI.FPRV.KN">#REF!</definedName>
    <definedName name="NE.GDI.FTOT.CN" localSheetId="1">#REF!</definedName>
    <definedName name="NE.GDI.FTOT.CN" localSheetId="3">#REF!</definedName>
    <definedName name="NE.GDI.FTOT.CN">#REF!</definedName>
    <definedName name="NE.GDI.FTOT.KN" localSheetId="1">#REF!</definedName>
    <definedName name="NE.GDI.FTOT.KN" localSheetId="3">#REF!</definedName>
    <definedName name="NE.GDI.FTOT.KN">#REF!</definedName>
    <definedName name="NE.GDI.STKB.CN" localSheetId="1">#REF!</definedName>
    <definedName name="NE.GDI.STKB.CN" localSheetId="3">#REF!</definedName>
    <definedName name="NE.GDI.STKB.CN">#REF!</definedName>
    <definedName name="NE.GDI.STKB.KN" localSheetId="1">#REF!</definedName>
    <definedName name="NE.GDI.STKB.KN" localSheetId="3">#REF!</definedName>
    <definedName name="NE.GDI.STKB.KN">#REF!</definedName>
    <definedName name="NE.GDI.TOTL.CN" localSheetId="1">#REF!</definedName>
    <definedName name="NE.GDI.TOTL.CN" localSheetId="3">#REF!</definedName>
    <definedName name="NE.GDI.TOTL.CN">#REF!</definedName>
    <definedName name="NE.GDI.TOTL.KN" localSheetId="1">#REF!</definedName>
    <definedName name="NE.GDI.TOTL.KN" localSheetId="3">#REF!</definedName>
    <definedName name="NE.GDI.TOTL.KN">#REF!</definedName>
    <definedName name="NE.IMP.GNFS.CN" localSheetId="1">#REF!</definedName>
    <definedName name="NE.IMP.GNFS.CN" localSheetId="3">#REF!</definedName>
    <definedName name="NE.IMP.GNFS.CN">#REF!</definedName>
    <definedName name="NE.IMP.GNFS.KN" localSheetId="1">#REF!</definedName>
    <definedName name="NE.IMP.GNFS.KN" localSheetId="3">#REF!</definedName>
    <definedName name="NE.IMP.GNFS.KN">#REF!</definedName>
    <definedName name="net" localSheetId="1">#REF!</definedName>
    <definedName name="net" localSheetId="3">#REF!</definedName>
    <definedName name="net">#REF!</definedName>
    <definedName name="nnn" localSheetId="1">#REF!</definedName>
    <definedName name="nnn" localSheetId="3">#REF!</definedName>
    <definedName name="nnn">#REF!</definedName>
    <definedName name="NV.AGR.TOTL.CN" localSheetId="1">#REF!</definedName>
    <definedName name="NV.AGR.TOTL.CN" localSheetId="3">#REF!</definedName>
    <definedName name="NV.AGR.TOTL.CN">#REF!</definedName>
    <definedName name="NV.AGR.TOTL.KN" localSheetId="1">#REF!</definedName>
    <definedName name="NV.AGR.TOTL.KN" localSheetId="3">#REF!</definedName>
    <definedName name="NV.AGR.TOTL.KN">#REF!</definedName>
    <definedName name="NV.IND.CNST.CN" localSheetId="1">#REF!</definedName>
    <definedName name="NV.IND.CNST.CN" localSheetId="3">#REF!</definedName>
    <definedName name="NV.IND.CNST.CN">#REF!</definedName>
    <definedName name="NV.IND.GELW.CN" localSheetId="1">#REF!</definedName>
    <definedName name="NV.IND.GELW.CN" localSheetId="3">#REF!</definedName>
    <definedName name="NV.IND.GELW.CN">#REF!</definedName>
    <definedName name="NV.IND.MANF.CN" localSheetId="1">#REF!</definedName>
    <definedName name="NV.IND.MANF.CN" localSheetId="3">#REF!</definedName>
    <definedName name="NV.IND.MANF.CN">#REF!</definedName>
    <definedName name="NV.IND.MANF.KN" localSheetId="1">#REF!</definedName>
    <definedName name="NV.IND.MANF.KN" localSheetId="3">#REF!</definedName>
    <definedName name="NV.IND.MANF.KN">#REF!</definedName>
    <definedName name="NV.IND.MINQ.CN" localSheetId="1">#REF!</definedName>
    <definedName name="NV.IND.MINQ.CN" localSheetId="3">#REF!</definedName>
    <definedName name="NV.IND.MINQ.CN">#REF!</definedName>
    <definedName name="NV.IND.TOTL.CN" localSheetId="1">#REF!</definedName>
    <definedName name="NV.IND.TOTL.CN" localSheetId="3">#REF!</definedName>
    <definedName name="NV.IND.TOTL.CN">#REF!</definedName>
    <definedName name="NV.IND.TOTL.KN" localSheetId="1">#REF!</definedName>
    <definedName name="NV.IND.TOTL.KN" localSheetId="3">#REF!</definedName>
    <definedName name="NV.IND.TOTL.KN">#REF!</definedName>
    <definedName name="NV.SRV.ADMN.CN" localSheetId="1">#REF!</definedName>
    <definedName name="NV.SRV.ADMN.CN" localSheetId="3">#REF!</definedName>
    <definedName name="NV.SRV.ADMN.CN">#REF!</definedName>
    <definedName name="NV.SRV.BNKG.CN" localSheetId="1">#REF!</definedName>
    <definedName name="NV.SRV.BNKG.CN" localSheetId="3">#REF!</definedName>
    <definedName name="NV.SRV.BNKG.CN">#REF!</definedName>
    <definedName name="NV.SRV.DISC.CN" localSheetId="1">#REF!</definedName>
    <definedName name="NV.SRV.DISC.CN" localSheetId="3">#REF!</definedName>
    <definedName name="NV.SRV.DISC.CN">#REF!</definedName>
    <definedName name="NV.SRV.DWEL.CN" localSheetId="1">#REF!</definedName>
    <definedName name="NV.SRV.DWEL.CN" localSheetId="3">#REF!</definedName>
    <definedName name="NV.SRV.DWEL.CN">#REF!</definedName>
    <definedName name="NV.SRV.OTHR.CN" localSheetId="1">#REF!</definedName>
    <definedName name="NV.SRV.OTHR.CN" localSheetId="3">#REF!</definedName>
    <definedName name="NV.SRV.OTHR.CN">#REF!</definedName>
    <definedName name="NV.SRV.OTHR.CN.ps" localSheetId="1">#REF!</definedName>
    <definedName name="NV.SRV.OTHR.CN.ps" localSheetId="3">#REF!</definedName>
    <definedName name="NV.SRV.OTHR.CN.ps">#REF!</definedName>
    <definedName name="NV.SRV.TETC.CN" localSheetId="1">#REF!</definedName>
    <definedName name="NV.SRV.TETC.CN" localSheetId="3">#REF!</definedName>
    <definedName name="NV.SRV.TETC.CN">#REF!</definedName>
    <definedName name="NV.SRV.TETC.KN" localSheetId="1">#REF!</definedName>
    <definedName name="NV.SRV.TETC.KN" localSheetId="3">#REF!</definedName>
    <definedName name="NV.SRV.TETC.KN">#REF!</definedName>
    <definedName name="NV.SRV.TOTL.CN" localSheetId="1">#REF!</definedName>
    <definedName name="NV.SRV.TOTL.CN" localSheetId="3">#REF!</definedName>
    <definedName name="NV.SRV.TOTL.CN">#REF!</definedName>
    <definedName name="NV.SRV.TRAD.CN" localSheetId="1">#REF!</definedName>
    <definedName name="NV.SRV.TRAD.CN" localSheetId="3">#REF!</definedName>
    <definedName name="NV.SRV.TRAD.CN">#REF!</definedName>
    <definedName name="NV.SRV.TRAN.CN" localSheetId="1">#REF!</definedName>
    <definedName name="NV.SRV.TRAN.CN" localSheetId="3">#REF!</definedName>
    <definedName name="NV.SRV.TRAN.CN">#REF!</definedName>
    <definedName name="NY.GDP.FCST.CN" localSheetId="1">#REF!</definedName>
    <definedName name="NY.GDP.FCST.CN" localSheetId="3">#REF!</definedName>
    <definedName name="NY.GDP.FCST.CN">#REF!</definedName>
    <definedName name="NY.GDP.FCST.KN" localSheetId="1">#REF!</definedName>
    <definedName name="NY.GDP.FCST.KN" localSheetId="3">#REF!</definedName>
    <definedName name="NY.GDP.FCST.KN">#REF!</definedName>
    <definedName name="NY.GDP.MKTP.CN" localSheetId="1">#REF!</definedName>
    <definedName name="NY.GDP.MKTP.CN" localSheetId="3">#REF!</definedName>
    <definedName name="NY.GDP.MKTP.CN">#REF!</definedName>
    <definedName name="NY.GDP.MKTP.KN" localSheetId="1">#REF!</definedName>
    <definedName name="NY.GDP.MKTP.KN" localSheetId="3">#REF!</definedName>
    <definedName name="NY.GDP.MKTP.KN">#REF!</definedName>
    <definedName name="NY.GNP.MKTP.CN" localSheetId="1">#REF!</definedName>
    <definedName name="NY.GNP.MKTP.CN" localSheetId="3">#REF!</definedName>
    <definedName name="NY.GNP.MKTP.CN">#REF!</definedName>
    <definedName name="NY.GNP.MKTP.KN" localSheetId="1">#REF!</definedName>
    <definedName name="NY.GNP.MKTP.KN" localSheetId="3">#REF!</definedName>
    <definedName name="NY.GNP.MKTP.KN">#REF!</definedName>
    <definedName name="NY.GNP.PCAP.CD" localSheetId="1">#REF!</definedName>
    <definedName name="NY.GNP.PCAP.CD" localSheetId="3">#REF!</definedName>
    <definedName name="NY.GNP.PCAP.CD">#REF!</definedName>
    <definedName name="NY.GNP.PCAP.KD" localSheetId="1">#REF!</definedName>
    <definedName name="NY.GNP.PCAP.KD" localSheetId="3">#REF!</definedName>
    <definedName name="NY.GNP.PCAP.KD">#REF!</definedName>
    <definedName name="NY.GSR.NFCY.CN" localSheetId="1">#REF!</definedName>
    <definedName name="NY.GSR.NFCY.CN" localSheetId="3">#REF!</definedName>
    <definedName name="NY.GSR.NFCY.CN">#REF!</definedName>
    <definedName name="NY.GSR.NFCY.KN" localSheetId="1">#REF!</definedName>
    <definedName name="NY.GSR.NFCY.KN" localSheetId="3">#REF!</definedName>
    <definedName name="NY.GSR.NFCY.KN">#REF!</definedName>
    <definedName name="NY.TAX.IDRT.CN" localSheetId="1">#REF!</definedName>
    <definedName name="NY.TAX.IDRT.CN" localSheetId="3">#REF!</definedName>
    <definedName name="NY.TAX.IDRT.CN">#REF!</definedName>
    <definedName name="NY.TAX.NIND.CN" localSheetId="1">#REF!</definedName>
    <definedName name="NY.TAX.NIND.CN" localSheetId="3">#REF!</definedName>
    <definedName name="NY.TAX.NIND.CN">#REF!</definedName>
    <definedName name="NY.TAX.NIND.CN.zs" localSheetId="1">#REF!</definedName>
    <definedName name="NY.TAX.NIND.CN.zs" localSheetId="3">#REF!</definedName>
    <definedName name="NY.TAX.NIND.CN.zs">#REF!</definedName>
    <definedName name="NY.TAX.NIND.KN" localSheetId="1">#REF!</definedName>
    <definedName name="NY.TAX.NIND.KN" localSheetId="3">#REF!</definedName>
    <definedName name="NY.TAX.NIND.KN">#REF!</definedName>
    <definedName name="NY.TAX.SUBS.CN" localSheetId="1">#REF!</definedName>
    <definedName name="NY.TAX.SUBS.CN" localSheetId="3">#REF!</definedName>
    <definedName name="NY.TAX.SUBS.CN">#REF!</definedName>
    <definedName name="NY.TRF.NCTR.CN" localSheetId="1">#REF!</definedName>
    <definedName name="NY.TRF.NCTR.CN" localSheetId="3">#REF!</definedName>
    <definedName name="NY.TRF.NCTR.CN">#REF!</definedName>
    <definedName name="NY.TRF.NCTR.KN" localSheetId="1">#REF!</definedName>
    <definedName name="NY.TRF.NCTR.KN" localSheetId="3">#REF!</definedName>
    <definedName name="NY.TRF.NCTR.KN">#REF!</definedName>
    <definedName name="OKED" localSheetId="1">#REF!</definedName>
    <definedName name="OKED" localSheetId="3">#REF!</definedName>
    <definedName name="OKED">#REF!</definedName>
    <definedName name="out" localSheetId="0">'[7]Phrase Set'!#REF!</definedName>
    <definedName name="out" localSheetId="7">'[7]Phrase Set'!#REF!</definedName>
    <definedName name="out" localSheetId="2">'[7]Phrase Set'!#REF!</definedName>
    <definedName name="out" localSheetId="1">'[7]Phrase Set'!#REF!</definedName>
    <definedName name="out" localSheetId="3">'[7]Phrase Set'!#REF!</definedName>
    <definedName name="out">'[7]Phrase Set'!#REF!</definedName>
    <definedName name="PA.NUS.ATLS" localSheetId="0">#REF!</definedName>
    <definedName name="PA.NUS.ATLS" localSheetId="7">#REF!</definedName>
    <definedName name="PA.NUS.ATLS" localSheetId="2">#REF!</definedName>
    <definedName name="PA.NUS.ATLS" localSheetId="1">#REF!</definedName>
    <definedName name="PA.NUS.ATLS" localSheetId="3">#REF!</definedName>
    <definedName name="PA.NUS.ATLS">#REF!</definedName>
    <definedName name="PA.NUS.FCRF" localSheetId="1">#REF!</definedName>
    <definedName name="PA.NUS.FCRF" localSheetId="3">#REF!</definedName>
    <definedName name="PA.NUS.FCRF">#REF!</definedName>
    <definedName name="PE.NUS.FCAE" localSheetId="1">#REF!</definedName>
    <definedName name="PE.NUS.FCAE" localSheetId="3">#REF!</definedName>
    <definedName name="PE.NUS.FCAE">#REF!</definedName>
    <definedName name="po" localSheetId="1">#REF!</definedName>
    <definedName name="po" localSheetId="3">#REF!</definedName>
    <definedName name="po">#REF!</definedName>
    <definedName name="PRINT_AREA_MI" localSheetId="1">#REF!</definedName>
    <definedName name="PRINT_AREA_MI" localSheetId="3">#REF!</definedName>
    <definedName name="PRINT_AREA_MI">#REF!</definedName>
    <definedName name="Privat" localSheetId="1">#REF!</definedName>
    <definedName name="Privat" localSheetId="3">#REF!</definedName>
    <definedName name="Privat">#REF!</definedName>
    <definedName name="Privat2" localSheetId="1">#REF!</definedName>
    <definedName name="Privat2" localSheetId="3">#REF!</definedName>
    <definedName name="Privat2">#REF!</definedName>
    <definedName name="PX.REC.REER" localSheetId="1">#REF!</definedName>
    <definedName name="PX.REC.REER" localSheetId="3">#REF!</definedName>
    <definedName name="PX.REC.REER">#REF!</definedName>
    <definedName name="quit_dlog">#N/A</definedName>
    <definedName name="qwe">[16]Форма2!$C$19:$C$24,[16]Форма2!$E$19:$F$24,[16]Форма2!$D$26:$F$31,[16]Форма2!$C$33:$C$38,[16]Форма2!$E$33:$F$38,[16]Форма2!$D$40:$F$43,[16]Форма2!$C$45:$C$48,[16]Форма2!$E$45:$F$48,[16]Форма2!$C$19</definedName>
    <definedName name="rng" localSheetId="1">#REF!</definedName>
    <definedName name="rng" localSheetId="3">#REF!</definedName>
    <definedName name="rng">#REF!</definedName>
    <definedName name="rngChartRange" localSheetId="1">#REF!</definedName>
    <definedName name="rngChartRange" localSheetId="3">#REF!</definedName>
    <definedName name="rngChartRange">#REF!</definedName>
    <definedName name="rngDataAll" localSheetId="1">#REF!</definedName>
    <definedName name="rngDataAll" localSheetId="3">#REF!</definedName>
    <definedName name="rngDataAll">#REF!</definedName>
    <definedName name="rngEnd" localSheetId="1">#REF!</definedName>
    <definedName name="rngEnd" localSheetId="3">#REF!</definedName>
    <definedName name="rngEnd">#REF!</definedName>
    <definedName name="rngIATACode" localSheetId="1">#REF!</definedName>
    <definedName name="rngIATACode" localSheetId="3">#REF!</definedName>
    <definedName name="rngIATACode">#REF!</definedName>
    <definedName name="rngResStart" localSheetId="1">#REF!</definedName>
    <definedName name="rngResStart" localSheetId="3">#REF!</definedName>
    <definedName name="rngResStart">#REF!</definedName>
    <definedName name="rngStart" localSheetId="1">#REF!</definedName>
    <definedName name="rngStart" localSheetId="3">#REF!</definedName>
    <definedName name="rngStart">#REF!</definedName>
    <definedName name="rngUpdate" localSheetId="1">#REF!</definedName>
    <definedName name="rngUpdate" localSheetId="3">#REF!</definedName>
    <definedName name="rngUpdate">#REF!</definedName>
    <definedName name="rwNullDates" localSheetId="0">#REF!</definedName>
    <definedName name="rwNullDates" localSheetId="7">#REF!</definedName>
    <definedName name="rwNullDates" localSheetId="2">#REF!</definedName>
    <definedName name="rwNullDates" localSheetId="1">#REF!</definedName>
    <definedName name="rwNullDates" localSheetId="3">#REF!</definedName>
    <definedName name="rwNullDates">#REF!</definedName>
    <definedName name="s1_0" localSheetId="1">#REF!</definedName>
    <definedName name="s1_0" localSheetId="3">#REF!</definedName>
    <definedName name="s1_0">#REF!</definedName>
    <definedName name="s1_1" localSheetId="1">#REF!</definedName>
    <definedName name="s1_1" localSheetId="3">#REF!</definedName>
    <definedName name="s1_1">#REF!</definedName>
    <definedName name="S350L" localSheetId="1">#REF!</definedName>
    <definedName name="S350L" localSheetId="3">#REF!</definedName>
    <definedName name="S350L">#REF!</definedName>
    <definedName name="SAPBEXrevision" hidden="1">1</definedName>
    <definedName name="SAPBEXsysID" hidden="1">"BWP"</definedName>
    <definedName name="SAPBEXwbID" hidden="1">"44Y1G9SWMUJUSYKKC3IRIZUHH"</definedName>
    <definedName name="SAV_INV" localSheetId="0">#REF!</definedName>
    <definedName name="SAV_INV" localSheetId="7">#REF!</definedName>
    <definedName name="SAV_INV" localSheetId="2">#REF!</definedName>
    <definedName name="SAV_INV" localSheetId="1">#REF!</definedName>
    <definedName name="SAV_INV" localSheetId="3">#REF!</definedName>
    <definedName name="SAV_INV">#REF!</definedName>
    <definedName name="save_as_wk1">#N/A</definedName>
    <definedName name="SD" localSheetId="0">#REF!</definedName>
    <definedName name="SD" localSheetId="7">#REF!</definedName>
    <definedName name="SD" localSheetId="2">#REF!</definedName>
    <definedName name="SD" localSheetId="1">#REF!</definedName>
    <definedName name="SD" localSheetId="3">#REF!</definedName>
    <definedName name="SD">#REF!</definedName>
    <definedName name="SE.ADT.ILIT.ZS" localSheetId="1">#REF!</definedName>
    <definedName name="SE.ADT.ILIT.ZS" localSheetId="3">#REF!</definedName>
    <definedName name="SE.ADT.ILIT.ZS">#REF!</definedName>
    <definedName name="SE.PRM.ENRR" localSheetId="1">#REF!</definedName>
    <definedName name="SE.PRM.ENRR" localSheetId="3">#REF!</definedName>
    <definedName name="SE.PRM.ENRR">#REF!</definedName>
    <definedName name="SE.PRM.ENRR.FE" localSheetId="1">#REF!</definedName>
    <definedName name="SE.PRM.ENRR.FE" localSheetId="3">#REF!</definedName>
    <definedName name="SE.PRM.ENRR.FE">#REF!</definedName>
    <definedName name="SE.PRM.ENRR.MA" localSheetId="1">#REF!</definedName>
    <definedName name="SE.PRM.ENRR.MA" localSheetId="3">#REF!</definedName>
    <definedName name="SE.PRM.ENRR.MA">#REF!</definedName>
    <definedName name="Selagr" localSheetId="1">#REF!</definedName>
    <definedName name="Selagr" localSheetId="3">#REF!</definedName>
    <definedName name="Selagr">#REF!</definedName>
    <definedName name="Selgds" localSheetId="1">#REF!</definedName>
    <definedName name="Selgds" localSheetId="3">#REF!</definedName>
    <definedName name="Selgds">#REF!</definedName>
    <definedName name="SIG" localSheetId="1">#REF!</definedName>
    <definedName name="SIG" localSheetId="3">#REF!</definedName>
    <definedName name="SIG">#REF!</definedName>
    <definedName name="SL.AGR.TOTL.IN" localSheetId="1">#REF!</definedName>
    <definedName name="SL.AGR.TOTL.IN" localSheetId="3">#REF!</definedName>
    <definedName name="SL.AGR.TOTL.IN">#REF!</definedName>
    <definedName name="SL.IND.TOTL.IN" localSheetId="1">#REF!</definedName>
    <definedName name="SL.IND.TOTL.IN" localSheetId="3">#REF!</definedName>
    <definedName name="SL.IND.TOTL.IN">#REF!</definedName>
    <definedName name="SL.SRV.TOTL.IN" localSheetId="1">#REF!</definedName>
    <definedName name="SL.SRV.TOTL.IN" localSheetId="3">#REF!</definedName>
    <definedName name="SL.SRV.TOTL.IN">#REF!</definedName>
    <definedName name="SL.TLF.TOTL.IN" localSheetId="1">#REF!</definedName>
    <definedName name="SL.TLF.TOTL.IN" localSheetId="3">#REF!</definedName>
    <definedName name="SL.TLF.TOTL.IN">#REF!</definedName>
    <definedName name="SP.DYN.CBRT.IN" localSheetId="1">#REF!</definedName>
    <definedName name="SP.DYN.CBRT.IN" localSheetId="3">#REF!</definedName>
    <definedName name="SP.DYN.CBRT.IN">#REF!</definedName>
    <definedName name="SP.DYN.CDRT.IN" localSheetId="1">#REF!</definedName>
    <definedName name="SP.DYN.CDRT.IN" localSheetId="3">#REF!</definedName>
    <definedName name="SP.DYN.CDRT.IN">#REF!</definedName>
    <definedName name="SP.DYN.IMRT.IN" localSheetId="1">#REF!</definedName>
    <definedName name="SP.DYN.IMRT.IN" localSheetId="3">#REF!</definedName>
    <definedName name="SP.DYN.IMRT.IN">#REF!</definedName>
    <definedName name="SP.DYN.LE00.IN" localSheetId="1">#REF!</definedName>
    <definedName name="SP.DYN.LE00.IN" localSheetId="3">#REF!</definedName>
    <definedName name="SP.DYN.LE00.IN">#REF!</definedName>
    <definedName name="SP.POP.GROW" localSheetId="1">#REF!</definedName>
    <definedName name="SP.POP.GROW" localSheetId="3">#REF!</definedName>
    <definedName name="SP.POP.GROW">#REF!</definedName>
    <definedName name="SP.POP.TOTL" localSheetId="1">#REF!</definedName>
    <definedName name="SP.POP.TOTL" localSheetId="3">#REF!</definedName>
    <definedName name="SP.POP.TOTL">#REF!</definedName>
    <definedName name="SP.URB.TOTL.IN.ZS" localSheetId="1">#REF!</definedName>
    <definedName name="SP.URB.TOTL.IN.ZS" localSheetId="3">#REF!</definedName>
    <definedName name="SP.URB.TOTL.IN.ZS">#REF!</definedName>
    <definedName name="Test1" localSheetId="0">NCol=1</definedName>
    <definedName name="Test1" localSheetId="7">[0]!NCol=1</definedName>
    <definedName name="Test1" localSheetId="2">[0]!NCol=1</definedName>
    <definedName name="Test1" localSheetId="1">[0]!NCol=1</definedName>
    <definedName name="Test1" localSheetId="3">[0]!NCol=1</definedName>
    <definedName name="Test1">NCol=1</definedName>
    <definedName name="Test2" localSheetId="0">OR(NCol=1,[7]ANALYSIS!A$274=[7]ANALYSIS!XFD$274)</definedName>
    <definedName name="Test2" localSheetId="7">OR([0]!NCol=1,[7]ANALYSIS!A$274=[7]ANALYSIS!XFD$274)</definedName>
    <definedName name="Test2" localSheetId="2">OR([0]!NCol=1,[7]ANALYSIS!A$274=[7]ANALYSIS!XFD$274)</definedName>
    <definedName name="Test2" localSheetId="1">OR([0]!NCol=1,[7]ANALYSIS!A$274=[7]ANALYSIS!XFD$274)</definedName>
    <definedName name="Test2" localSheetId="3">OR([0]!NCol=1,[7]ANALYSIS!A$274=[7]ANALYSIS!XFD$274)</definedName>
    <definedName name="Test2">OR(NCol=1,[7]ANALYSIS!A$274=[7]ANALYSIS!XFD$274)</definedName>
    <definedName name="Test3" localSheetId="0">OR(NCol=1,[7]ANALYSIS!A$274=[7]ANALYSIS!XFD$274,[7]ANALYSIS!XFD$501="")</definedName>
    <definedName name="Test3" localSheetId="7">OR([0]!NCol=1,[7]ANALYSIS!A$274=[7]ANALYSIS!XFD$274,[7]ANALYSIS!XFD$501="")</definedName>
    <definedName name="Test3" localSheetId="2">OR([0]!NCol=1,[7]ANALYSIS!A$274=[7]ANALYSIS!XFD$274,[7]ANALYSIS!XFD$501="")</definedName>
    <definedName name="Test3" localSheetId="1">OR([0]!NCol=1,[7]ANALYSIS!A$274=[7]ANALYSIS!XFD$274,[7]ANALYSIS!XFD$501="")</definedName>
    <definedName name="Test3" localSheetId="3">OR([0]!NCol=1,[7]ANALYSIS!A$274=[7]ANALYSIS!XFD$274,[7]ANALYSIS!XFD$501="")</definedName>
    <definedName name="Test3">OR(NCol=1,[7]ANALYSIS!A$274=[7]ANALYSIS!XFD$274,[7]ANALYSIS!XFD$501="")</definedName>
    <definedName name="tftyhui">#N/A</definedName>
    <definedName name="TM.PRI.NFSV.XU" localSheetId="0">#REF!</definedName>
    <definedName name="TM.PRI.NFSV.XU" localSheetId="7">#REF!</definedName>
    <definedName name="TM.PRI.NFSV.XU" localSheetId="2">#REF!</definedName>
    <definedName name="TM.PRI.NFSV.XU" localSheetId="1">#REF!</definedName>
    <definedName name="TM.PRI.NFSV.XU" localSheetId="3">#REF!</definedName>
    <definedName name="TM.PRI.NFSV.XU">#REF!</definedName>
    <definedName name="TM.VAL.ENGY.CD.WB" localSheetId="1">#REF!</definedName>
    <definedName name="TM.VAL.ENGY.CD.WB" localSheetId="3">#REF!</definedName>
    <definedName name="TM.VAL.ENGY.CD.WB">#REF!</definedName>
    <definedName name="TM.VAL.ENGY.KD.WB" localSheetId="1">#REF!</definedName>
    <definedName name="TM.VAL.ENGY.KD.WB" localSheetId="3">#REF!</definedName>
    <definedName name="TM.VAL.ENGY.KD.WB">#REF!</definedName>
    <definedName name="TM.VAL.FOOD.CD.WB" localSheetId="1">#REF!</definedName>
    <definedName name="TM.VAL.FOOD.CD.WB" localSheetId="3">#REF!</definedName>
    <definedName name="TM.VAL.FOOD.CD.WB">#REF!</definedName>
    <definedName name="TM.VAL.FOOD.KD.WB" localSheetId="1">#REF!</definedName>
    <definedName name="TM.VAL.FOOD.KD.WB" localSheetId="3">#REF!</definedName>
    <definedName name="TM.VAL.FOOD.KD.WB">#REF!</definedName>
    <definedName name="TM.VAL.KGDS.CD.WB" localSheetId="1">#REF!</definedName>
    <definedName name="TM.VAL.KGDS.CD.WB" localSheetId="3">#REF!</definedName>
    <definedName name="TM.VAL.KGDS.CD.WB">#REF!</definedName>
    <definedName name="TM.VAL.KGDS.KD.WB" localSheetId="1">#REF!</definedName>
    <definedName name="TM.VAL.KGDS.KD.WB" localSheetId="3">#REF!</definedName>
    <definedName name="TM.VAL.KGDS.KD.WB">#REF!</definedName>
    <definedName name="TM.VAL.MRCH.CD.WB" localSheetId="1">#REF!</definedName>
    <definedName name="TM.VAL.MRCH.CD.WB" localSheetId="3">#REF!</definedName>
    <definedName name="TM.VAL.MRCH.CD.WB">#REF!</definedName>
    <definedName name="TM.VAL.MRCH.KD.WB" localSheetId="1">#REF!</definedName>
    <definedName name="TM.VAL.MRCH.KD.WB" localSheetId="3">#REF!</definedName>
    <definedName name="TM.VAL.MRCH.KD.WB">#REF!</definedName>
    <definedName name="TM.VAL.NFCG.CD.WB" localSheetId="1">#REF!</definedName>
    <definedName name="TM.VAL.NFCG.CD.WB" localSheetId="3">#REF!</definedName>
    <definedName name="TM.VAL.NFCG.CD.WB">#REF!</definedName>
    <definedName name="TM.VAL.NFCG.KD.WB" localSheetId="1">#REF!</definedName>
    <definedName name="TM.VAL.NFCG.KD.WB" localSheetId="3">#REF!</definedName>
    <definedName name="TM.VAL.NFCG.KD.WB">#REF!</definedName>
    <definedName name="TM.VAL.RAWM.CD.WB" localSheetId="1">#REF!</definedName>
    <definedName name="TM.VAL.RAWM.CD.WB" localSheetId="3">#REF!</definedName>
    <definedName name="TM.VAL.RAWM.CD.WB">#REF!</definedName>
    <definedName name="TM.VAL.RAWM.KD.WB" localSheetId="1">#REF!</definedName>
    <definedName name="TM.VAL.RAWM.KD.WB" localSheetId="3">#REF!</definedName>
    <definedName name="TM.VAL.RAWM.KD.WB">#REF!</definedName>
    <definedName name="TM.VAL.RAWP.CD.WB" localSheetId="1">#REF!</definedName>
    <definedName name="TM.VAL.RAWP.CD.WB" localSheetId="3">#REF!</definedName>
    <definedName name="TM.VAL.RAWP.CD.WB">#REF!</definedName>
    <definedName name="TM.VAL.RAWP.KD.WB" localSheetId="1">#REF!</definedName>
    <definedName name="TM.VAL.RAWP.KD.WB" localSheetId="3">#REF!</definedName>
    <definedName name="TM.VAL.RAWP.KD.WB">#REF!</definedName>
    <definedName name="TM.VAL.RAWT.CD.WB" localSheetId="1">#REF!</definedName>
    <definedName name="TM.VAL.RAWT.CD.WB" localSheetId="3">#REF!</definedName>
    <definedName name="TM.VAL.RAWT.CD.WB">#REF!</definedName>
    <definedName name="TM.VAL.RAWT.KD.WB" localSheetId="1">#REF!</definedName>
    <definedName name="TM.VAL.RAWT.KD.WB" localSheetId="3">#REF!</definedName>
    <definedName name="TM.VAL.RAWT.KD.WB">#REF!</definedName>
    <definedName name="TM.VOL.NFSV.XD" localSheetId="1">#REF!</definedName>
    <definedName name="TM.VOL.NFSV.XD" localSheetId="3">#REF!</definedName>
    <definedName name="TM.VOL.NFSV.XD">#REF!</definedName>
    <definedName name="TX.PRI.NFSV.XU" localSheetId="1">#REF!</definedName>
    <definedName name="TX.PRI.NFSV.XU" localSheetId="3">#REF!</definedName>
    <definedName name="TX.PRI.NFSV.XU">#REF!</definedName>
    <definedName name="TX.QTY.COM1.XD.WB" localSheetId="1">#REF!</definedName>
    <definedName name="TX.QTY.COM1.XD.WB" localSheetId="3">#REF!</definedName>
    <definedName name="TX.QTY.COM1.XD.WB">#REF!</definedName>
    <definedName name="TX.QTY.COM2.XD.WB" localSheetId="1">#REF!</definedName>
    <definedName name="TX.QTY.COM2.XD.WB" localSheetId="3">#REF!</definedName>
    <definedName name="TX.QTY.COM2.XD.WB">#REF!</definedName>
    <definedName name="TX.QTY.COM3.XD.WB" localSheetId="1">#REF!</definedName>
    <definedName name="TX.QTY.COM3.XD.WB" localSheetId="3">#REF!</definedName>
    <definedName name="TX.QTY.COM3.XD.WB">#REF!</definedName>
    <definedName name="TX.QTY.COM4.XD.WB" localSheetId="1">#REF!</definedName>
    <definedName name="TX.QTY.COM4.XD.WB" localSheetId="3">#REF!</definedName>
    <definedName name="TX.QTY.COM4.XD.WB">#REF!</definedName>
    <definedName name="TX.QTY.MANF.XD.WB" localSheetId="1">#REF!</definedName>
    <definedName name="TX.QTY.MANF.XD.WB" localSheetId="3">#REF!</definedName>
    <definedName name="TX.QTY.MANF.XD.WB">#REF!</definedName>
    <definedName name="TX.QTY.MRCH.XD.WB" localSheetId="1">#REF!</definedName>
    <definedName name="TX.QTY.MRCH.XD.WB" localSheetId="3">#REF!</definedName>
    <definedName name="TX.QTY.MRCH.XD.WB">#REF!</definedName>
    <definedName name="TX.QTY.OCOM.XD.WB" localSheetId="1">#REF!</definedName>
    <definedName name="TX.QTY.OCOM.XD.WB" localSheetId="3">#REF!</definedName>
    <definedName name="TX.QTY.OCOM.XD.WB">#REF!</definedName>
    <definedName name="TX.QTY.TCOM.XD.WB" localSheetId="1">#REF!</definedName>
    <definedName name="TX.QTY.TCOM.XD.WB" localSheetId="3">#REF!</definedName>
    <definedName name="TX.QTY.TCOM.XD.WB">#REF!</definedName>
    <definedName name="TX.VAL.COM1.CD.WB" localSheetId="1">#REF!</definedName>
    <definedName name="TX.VAL.COM1.CD.WB" localSheetId="3">#REF!</definedName>
    <definedName name="TX.VAL.COM1.CD.WB">#REF!</definedName>
    <definedName name="TX.VAL.COM1.KD.WB" localSheetId="1">#REF!</definedName>
    <definedName name="TX.VAL.COM1.KD.WB" localSheetId="3">#REF!</definedName>
    <definedName name="TX.VAL.COM1.KD.WB">#REF!</definedName>
    <definedName name="TX.VAL.COM2.CD.WB" localSheetId="1">#REF!</definedName>
    <definedName name="TX.VAL.COM2.CD.WB" localSheetId="3">#REF!</definedName>
    <definedName name="TX.VAL.COM2.CD.WB">#REF!</definedName>
    <definedName name="TX.VAL.COM2.KD.WB" localSheetId="1">#REF!</definedName>
    <definedName name="TX.VAL.COM2.KD.WB" localSheetId="3">#REF!</definedName>
    <definedName name="TX.VAL.COM2.KD.WB">#REF!</definedName>
    <definedName name="TX.VAL.COM3.CD.WB" localSheetId="1">#REF!</definedName>
    <definedName name="TX.VAL.COM3.CD.WB" localSheetId="3">#REF!</definedName>
    <definedName name="TX.VAL.COM3.CD.WB">#REF!</definedName>
    <definedName name="TX.VAL.COM3.KD.WB" localSheetId="1">#REF!</definedName>
    <definedName name="TX.VAL.COM3.KD.WB" localSheetId="3">#REF!</definedName>
    <definedName name="TX.VAL.COM3.KD.WB">#REF!</definedName>
    <definedName name="TX.VAL.COM4.CD.WB" localSheetId="1">#REF!</definedName>
    <definedName name="TX.VAL.COM4.CD.WB" localSheetId="3">#REF!</definedName>
    <definedName name="TX.VAL.COM4.CD.WB">#REF!</definedName>
    <definedName name="TX.VAL.COM4.KD.WB" localSheetId="1">#REF!</definedName>
    <definedName name="TX.VAL.COM4.KD.WB" localSheetId="3">#REF!</definedName>
    <definedName name="TX.VAL.COM4.KD.WB">#REF!</definedName>
    <definedName name="TX.VAL.MANF.CD.WB" localSheetId="1">#REF!</definedName>
    <definedName name="TX.VAL.MANF.CD.WB" localSheetId="3">#REF!</definedName>
    <definedName name="TX.VAL.MANF.CD.WB">#REF!</definedName>
    <definedName name="TX.VAL.MANF.KD.WB" localSheetId="1">#REF!</definedName>
    <definedName name="TX.VAL.MANF.KD.WB" localSheetId="3">#REF!</definedName>
    <definedName name="TX.VAL.MANF.KD.WB">#REF!</definedName>
    <definedName name="TX.VAL.MRCH.CD.WB" localSheetId="1">#REF!</definedName>
    <definedName name="TX.VAL.MRCH.CD.WB" localSheetId="3">#REF!</definedName>
    <definedName name="TX.VAL.MRCH.CD.WB">#REF!</definedName>
    <definedName name="TX.VAL.MRCH.KD.WB" localSheetId="1">#REF!</definedName>
    <definedName name="TX.VAL.MRCH.KD.WB" localSheetId="3">#REF!</definedName>
    <definedName name="TX.VAL.MRCH.KD.WB">#REF!</definedName>
    <definedName name="TX.VAL.OCOM.CD.WB" localSheetId="1">#REF!</definedName>
    <definedName name="TX.VAL.OCOM.CD.WB" localSheetId="3">#REF!</definedName>
    <definedName name="TX.VAL.OCOM.CD.WB">#REF!</definedName>
    <definedName name="TX.VAL.OCOM.KD.WB" localSheetId="1">#REF!</definedName>
    <definedName name="TX.VAL.OCOM.KD.WB" localSheetId="3">#REF!</definedName>
    <definedName name="TX.VAL.OCOM.KD.WB">#REF!</definedName>
    <definedName name="TX.VAL.TCOM.CD.WB" localSheetId="1">#REF!</definedName>
    <definedName name="TX.VAL.TCOM.CD.WB" localSheetId="3">#REF!</definedName>
    <definedName name="TX.VAL.TCOM.CD.WB">#REF!</definedName>
    <definedName name="TX.VAL.TCOM.KD.WB" localSheetId="1">#REF!</definedName>
    <definedName name="TX.VAL.TCOM.KD.WB" localSheetId="3">#REF!</definedName>
    <definedName name="TX.VAL.TCOM.KD.WB">#REF!</definedName>
    <definedName name="TX.VOL.NFSV.XD" localSheetId="1">#REF!</definedName>
    <definedName name="TX.VOL.NFSV.XD" localSheetId="3">#REF!</definedName>
    <definedName name="TX.VOL.NFSV.XD">#REF!</definedName>
    <definedName name="Uplata_4_2_12_2010" localSheetId="1">#REF!</definedName>
    <definedName name="Uplata_4_2_12_2010" localSheetId="3">#REF!</definedName>
    <definedName name="Uplata_4_2_12_2010">#REF!</definedName>
    <definedName name="Uplata_4_2_12_2011" localSheetId="1">#REF!</definedName>
    <definedName name="Uplata_4_2_12_2011" localSheetId="3">#REF!</definedName>
    <definedName name="Uplata_4_2_12_2011">#REF!</definedName>
    <definedName name="Uplata_4_2_12_2012" localSheetId="1">#REF!</definedName>
    <definedName name="Uplata_4_2_12_2012" localSheetId="3">#REF!</definedName>
    <definedName name="Uplata_4_2_12_2012">#REF!</definedName>
    <definedName name="Valuadd" localSheetId="1">#REF!</definedName>
    <definedName name="Valuadd" localSheetId="3">#REF!</definedName>
    <definedName name="Valuadd">#REF!</definedName>
    <definedName name="wages" localSheetId="1">#REF!</definedName>
    <definedName name="wages" localSheetId="3">#REF!</definedName>
    <definedName name="wages">#REF!</definedName>
    <definedName name="WagSect" localSheetId="1">#REF!</definedName>
    <definedName name="WagSect" localSheetId="3">#REF!</definedName>
    <definedName name="WagSect">#REF!</definedName>
    <definedName name="WPI" localSheetId="1">#REF!</definedName>
    <definedName name="WPI" localSheetId="3">#REF!</definedName>
    <definedName name="WPI">#REF!</definedName>
    <definedName name="wrn.Исполнение._.сметы._.затрат." hidden="1">{#N/A,#N/A,FALSE,"Лист15"}</definedName>
    <definedName name="wrn.Исполнение._.смкты._.затарат." hidden="1">{#N/A,#N/A,FALSE,"Лист15"}</definedName>
    <definedName name="wrn.Сравнение._.с._.отраслями." hidden="1">{#N/A,#N/A,TRUE,"Лист1";#N/A,#N/A,TRUE,"Лист2";#N/A,#N/A,TRUE,"Лист3"}</definedName>
    <definedName name="xcc">#N/A</definedName>
    <definedName name="xxx">#N/A</definedName>
    <definedName name="ytgrr" localSheetId="0">#REF!</definedName>
    <definedName name="ytgrr" localSheetId="7">#REF!</definedName>
    <definedName name="ytgrr" localSheetId="2">#REF!</definedName>
    <definedName name="ytgrr" localSheetId="1">#REF!</definedName>
    <definedName name="ytgrr" localSheetId="3">#REF!</definedName>
    <definedName name="ytgrr">#REF!</definedName>
    <definedName name="Z_C37E65A7_9893_435E_9759_72E0D8A5DD87_.wvu.PrintTitles" localSheetId="1" hidden="1">#REF!</definedName>
    <definedName name="Z_C37E65A7_9893_435E_9759_72E0D8A5DD87_.wvu.PrintTitles" localSheetId="3" hidden="1">#REF!</definedName>
    <definedName name="Z_C37E65A7_9893_435E_9759_72E0D8A5DD87_.wvu.PrintTitles" hidden="1">#REF!</definedName>
    <definedName name="zat05" localSheetId="1">#REF!</definedName>
    <definedName name="zat05" localSheetId="3">#REF!</definedName>
    <definedName name="zat05">#REF!</definedName>
    <definedName name="zat06" localSheetId="1">#REF!</definedName>
    <definedName name="zat06" localSheetId="3">#REF!</definedName>
    <definedName name="zat06">#REF!</definedName>
    <definedName name="а" localSheetId="1">#REF!</definedName>
    <definedName name="а" localSheetId="3">#REF!</definedName>
    <definedName name="а">#REF!</definedName>
    <definedName name="А1" localSheetId="1">#REF!</definedName>
    <definedName name="А1" localSheetId="3">#REF!</definedName>
    <definedName name="А1">#REF!</definedName>
    <definedName name="А10" localSheetId="1">#REF!</definedName>
    <definedName name="А10" localSheetId="3">#REF!</definedName>
    <definedName name="А10">#REF!</definedName>
    <definedName name="А2" localSheetId="1">#REF!</definedName>
    <definedName name="А2" localSheetId="3">#REF!</definedName>
    <definedName name="А2">#REF!</definedName>
    <definedName name="аа" localSheetId="1">#REF!</definedName>
    <definedName name="аа" localSheetId="3">#REF!</definedName>
    <definedName name="аа">#REF!</definedName>
    <definedName name="ааа" localSheetId="1">#REF!</definedName>
    <definedName name="ааа" localSheetId="3">#REF!</definedName>
    <definedName name="ааа">#REF!</definedName>
    <definedName name="АААААААА">#N/A</definedName>
    <definedName name="абз" localSheetId="0">#REF!</definedName>
    <definedName name="абз" localSheetId="7">#REF!</definedName>
    <definedName name="абз" localSheetId="2">#REF!</definedName>
    <definedName name="абз" localSheetId="1">#REF!</definedName>
    <definedName name="абз" localSheetId="3">#REF!</definedName>
    <definedName name="абз">#REF!</definedName>
    <definedName name="абп" localSheetId="1">#REF!</definedName>
    <definedName name="абп" localSheetId="3">#REF!</definedName>
    <definedName name="абп">#REF!</definedName>
    <definedName name="авав" localSheetId="1">#REF!</definedName>
    <definedName name="авав" localSheetId="3">#REF!</definedName>
    <definedName name="авав">#REF!</definedName>
    <definedName name="адр">#N/A</definedName>
    <definedName name="аида" localSheetId="0">#REF!</definedName>
    <definedName name="аида" localSheetId="7">#REF!</definedName>
    <definedName name="аида" localSheetId="2">#REF!</definedName>
    <definedName name="аида" localSheetId="1">#REF!</definedName>
    <definedName name="аида" localSheetId="3">#REF!</definedName>
    <definedName name="аида">#REF!</definedName>
    <definedName name="АИС_Интернет" localSheetId="1">'[17]1 вариант  2009 '!#REF!</definedName>
    <definedName name="АИС_Интернет" localSheetId="3">'[17]1 вариант  2009 '!#REF!</definedName>
    <definedName name="АИС_Интернет">'[17]1 вариант  2009 '!#REF!</definedName>
    <definedName name="ап">#N/A</definedName>
    <definedName name="апао" hidden="1">{#N/A,#N/A,TRUE,"Лист1";#N/A,#N/A,TRUE,"Лист2";#N/A,#N/A,TRUE,"Лист3"}</definedName>
    <definedName name="аппп" localSheetId="0">#REF!</definedName>
    <definedName name="аппп" localSheetId="7">#REF!</definedName>
    <definedName name="аппп" localSheetId="2">#REF!</definedName>
    <definedName name="аппп" localSheetId="1">#REF!</definedName>
    <definedName name="аппп" localSheetId="3">#REF!</definedName>
    <definedName name="аппп">#REF!</definedName>
    <definedName name="апр" localSheetId="1">#REF!</definedName>
    <definedName name="апр" localSheetId="3">#REF!</definedName>
    <definedName name="апр">#REF!</definedName>
    <definedName name="арнур" localSheetId="1">#REF!</definedName>
    <definedName name="арнур" localSheetId="3">#REF!</definedName>
    <definedName name="арнур">#REF!</definedName>
    <definedName name="Астана" localSheetId="1">#REF!</definedName>
    <definedName name="Астана" localSheetId="3">#REF!</definedName>
    <definedName name="Астана">#REF!</definedName>
    <definedName name="_xlnm.Database" localSheetId="1">#REF!</definedName>
    <definedName name="_xlnm.Database" localSheetId="3">#REF!</definedName>
    <definedName name="_xlnm.Database">#REF!</definedName>
    <definedName name="Бери">[18]Форма2!$D$129:$F$132,[18]Форма2!$D$134:$F$135,[18]Форма2!$D$137:$F$140,[18]Форма2!$D$142:$F$144,[18]Форма2!$D$146:$F$150,[18]Форма2!$D$152:$F$154,[18]Форма2!$D$156:$F$162,[18]Форма2!$D$129</definedName>
    <definedName name="Берик">[18]Форма2!$C$70:$C$72,[18]Форма2!$D$73:$F$73,[18]Форма2!$E$70:$F$72,[18]Форма2!$C$75:$C$77,[18]Форма2!$E$75:$F$77,[18]Форма2!$C$79:$C$82,[18]Форма2!$E$79:$F$82,[18]Форма2!$C$84:$C$86,[18]Форма2!$E$84:$F$86,[18]Форма2!$C$88:$C$89,[18]Форма2!$E$88:$F$89,[18]Форма2!$C$70</definedName>
    <definedName name="БЛРаздел1">[19]Форма2!$C$19:$C$24</definedName>
    <definedName name="БЛРаздел1___0">[19]Форма2!$C$19:$C$24</definedName>
    <definedName name="БЛРаздел1___20">[19]Форма2!$C$19:$C$24</definedName>
    <definedName name="БЛРаздел2">[19]Форма2!$C$51:$C$58</definedName>
    <definedName name="БЛРаздел2___0">[19]Форма2!$C$51:$C$58</definedName>
    <definedName name="БЛРаздел2___20">[19]Форма2!$C$51:$C$58</definedName>
    <definedName name="БЛРаздел3">[19]Форма2!$C$70:$C$72</definedName>
    <definedName name="БЛРаздел3___0">[19]Форма2!$C$70:$C$72</definedName>
    <definedName name="БЛРаздел3___20">[19]Форма2!$C$70:$C$72</definedName>
    <definedName name="БЛРаздел4">[19]Форма2!$E$106:$F$107</definedName>
    <definedName name="БЛРаздел4___0">[19]Форма2!$E$106:$F$107</definedName>
    <definedName name="БЛРаздел4___20">[19]Форма2!$E$106:$F$107</definedName>
    <definedName name="БЛРаздел5">[19]Форма2!$C$113:$C$114</definedName>
    <definedName name="БЛРаздел5___0">[19]Форма2!$C$113:$C$114</definedName>
    <definedName name="БЛРаздел5___20">[19]Форма2!$C$113:$C$114</definedName>
    <definedName name="БЛРаздел6">[19]Форма2!$D$129:$F$132</definedName>
    <definedName name="БЛРаздел6___0">[19]Форма2!$D$129:$F$132</definedName>
    <definedName name="БЛРаздел6___20">[19]Форма2!$D$129:$F$132</definedName>
    <definedName name="БЛРаздел7">[19]Форма2!$D$179:$F$185</definedName>
    <definedName name="БЛРаздел7___0">[19]Форма2!$D$179:$F$185</definedName>
    <definedName name="БЛРаздел7___20">[19]Форма2!$D$179:$F$185</definedName>
    <definedName name="БЛРаздел8">[19]Форма2!$E$200:$F$207</definedName>
    <definedName name="БЛРаздел8___0">[19]Форма2!$E$200:$F$207</definedName>
    <definedName name="БЛРаздел8___20">[19]Форма2!$E$200:$F$207</definedName>
    <definedName name="БЛРаздел9">[19]Форма2!$E$234:$F$237</definedName>
    <definedName name="БЛРаздел9___0">[19]Форма2!$E$234:$F$237</definedName>
    <definedName name="БЛРаздел9___20">[19]Форма2!$E$234:$F$237</definedName>
    <definedName name="Блять">#N/A</definedName>
    <definedName name="БПДанные">[19]Форма1!$C$22:$D$33</definedName>
    <definedName name="БПДанные___0">[19]Форма1!$C$22:$D$33</definedName>
    <definedName name="БПДанные___20">[19]Форма1!$C$22:$D$33</definedName>
    <definedName name="Бюджет__по__подразд__2003__года_Лист1_Таблица" localSheetId="1">[20]ОТиТБ!#REF!</definedName>
    <definedName name="Бюджет__по__подразд__2003__года_Лист1_Таблица" localSheetId="3">[20]ОТиТБ!#REF!</definedName>
    <definedName name="Бюджет__по__подразд__2003__года_Лист1_Таблица">[20]ОТиТБ!#REF!</definedName>
    <definedName name="в10">[21]ремонтТ9!$C$10</definedName>
    <definedName name="в10___0" localSheetId="1">#REF!</definedName>
    <definedName name="в10___0" localSheetId="3">#REF!</definedName>
    <definedName name="в10___0">#REF!</definedName>
    <definedName name="в10___0_1">#N/A</definedName>
    <definedName name="в23ё">#N/A</definedName>
    <definedName name="В32" localSheetId="1">#REF!</definedName>
    <definedName name="В32" localSheetId="3">#REF!</definedName>
    <definedName name="В32">#REF!</definedName>
    <definedName name="ВАЗ" localSheetId="1">#REF!</definedName>
    <definedName name="ВАЗ" localSheetId="3">#REF!</definedName>
    <definedName name="ВАЗ">#REF!</definedName>
    <definedName name="ВАЗ99" localSheetId="1">#REF!</definedName>
    <definedName name="ВАЗ99" localSheetId="3">#REF!</definedName>
    <definedName name="ВАЗ99">#REF!</definedName>
    <definedName name="валдыопаЫВЛД" localSheetId="1">#REF!</definedName>
    <definedName name="валдыопаЫВЛД" localSheetId="3">#REF!</definedName>
    <definedName name="валдыопаЫВЛД">#REF!</definedName>
    <definedName name="вв">#N/A</definedName>
    <definedName name="весна" localSheetId="1">'[17]1 вариант  2009 '!#REF!</definedName>
    <definedName name="весна" localSheetId="3">'[17]1 вариант  2009 '!#REF!</definedName>
    <definedName name="весна">'[17]1 вариант  2009 '!#REF!</definedName>
    <definedName name="Волга" localSheetId="0">#REF!</definedName>
    <definedName name="Волга" localSheetId="7">#REF!</definedName>
    <definedName name="Волга" localSheetId="2">#REF!</definedName>
    <definedName name="Волга" localSheetId="1">#REF!</definedName>
    <definedName name="Волга" localSheetId="3">#REF!</definedName>
    <definedName name="Волга">#REF!</definedName>
    <definedName name="Всего_накоплений_женщины" localSheetId="1">#REF!</definedName>
    <definedName name="Всего_накоплений_женщины" localSheetId="3">#REF!</definedName>
    <definedName name="Всего_накоплений_женщины">#REF!</definedName>
    <definedName name="Всего_накоплений_мужчины" localSheetId="1">#REF!</definedName>
    <definedName name="Всего_накоплений_мужчины" localSheetId="3">#REF!</definedName>
    <definedName name="Всего_накоплений_мужчины">#REF!</definedName>
    <definedName name="вуув" hidden="1">{#N/A,#N/A,TRUE,"Лист1";#N/A,#N/A,TRUE,"Лист2";#N/A,#N/A,TRUE,"Лист3"}</definedName>
    <definedName name="гнн">#N/A</definedName>
    <definedName name="гос.задания" localSheetId="0">#REF!</definedName>
    <definedName name="гос.задания" localSheetId="7">#REF!</definedName>
    <definedName name="гос.задания" localSheetId="2">#REF!</definedName>
    <definedName name="гос.задания" localSheetId="1">#REF!</definedName>
    <definedName name="гос.задания" localSheetId="3">#REF!</definedName>
    <definedName name="гос.задания">#REF!</definedName>
    <definedName name="грприрцфв00ав98" hidden="1">{#N/A,#N/A,TRUE,"Лист1";#N/A,#N/A,TRUE,"Лист2";#N/A,#N/A,TRUE,"Лист3"}</definedName>
    <definedName name="грфинцкавг98Х" hidden="1">{#N/A,#N/A,TRUE,"Лист1";#N/A,#N/A,TRUE,"Лист2";#N/A,#N/A,TRUE,"Лист3"}</definedName>
    <definedName name="гшлдщшгдрдщ" localSheetId="1">[1]консалт!#REF!</definedName>
    <definedName name="гшлдщшгдрдщ" localSheetId="3">[1]консалт!#REF!</definedName>
    <definedName name="гшлдщшгдрдщ">[1]консалт!#REF!</definedName>
    <definedName name="гшнг" hidden="1">{#N/A,#N/A,TRUE,"Лист1";#N/A,#N/A,TRUE,"Лист2";#N/A,#N/A,TRUE,"Лист3"}</definedName>
    <definedName name="д">'[22]ремонт 25'!$B$10</definedName>
    <definedName name="д___0">'[22]ремонт 25'!$B$10</definedName>
    <definedName name="дддддддддддддддддддддддддддддд" localSheetId="0">#REF!</definedName>
    <definedName name="дддддддддддддддддддддддддддддд" localSheetId="7">#REF!</definedName>
    <definedName name="дддддддддддддддддддддддддддддд" localSheetId="2">#REF!</definedName>
    <definedName name="дддддддддддддддддддддддддддддд" localSheetId="1">#REF!</definedName>
    <definedName name="дддддддддддддддддддддддддддддд" localSheetId="3">#REF!</definedName>
    <definedName name="дддддддддддддддддддддддддддддд">#REF!</definedName>
    <definedName name="девять_двенадцать_запросов" localSheetId="1">'[17]1 вариант  2009 '!#REF!</definedName>
    <definedName name="девять_двенадцать_запросов" localSheetId="3">'[17]1 вариант  2009 '!#REF!</definedName>
    <definedName name="девять_двенадцать_запросов">'[17]1 вариант  2009 '!#REF!</definedName>
    <definedName name="динамика">IF([23]ГБ!$A$43=1,"**Поступления от приватизации исключены из доходов бюджетов 1997-2001 г.г.","**Поступления от приватизации не исключены из доходов бюджетов 1997-2001 г.г.")</definedName>
    <definedName name="длор" hidden="1">{#N/A,#N/A,FALSE,"Лист15"}</definedName>
    <definedName name="Добыча">'[24]Добыча нефти4'!$F$11:$Q$12</definedName>
    <definedName name="дождь" localSheetId="1">'[17]1 вариант  2009 '!#REF!</definedName>
    <definedName name="дождь" localSheetId="3">'[17]1 вариант  2009 '!#REF!</definedName>
    <definedName name="дождь">'[17]1 вариант  2009 '!#REF!</definedName>
    <definedName name="Доз5" localSheetId="1">#REF!</definedName>
    <definedName name="Доз5" localSheetId="3">#REF!</definedName>
    <definedName name="Доз5">#REF!</definedName>
    <definedName name="доз6" localSheetId="1">#REF!</definedName>
    <definedName name="доз6" localSheetId="3">#REF!</definedName>
    <definedName name="доз6">#REF!</definedName>
    <definedName name="Доз777" localSheetId="1">#REF!</definedName>
    <definedName name="Доз777" localSheetId="3">#REF!</definedName>
    <definedName name="Доз777">#REF!</definedName>
    <definedName name="долгунец" localSheetId="1">'[17]1 вариант  2009 '!#REF!</definedName>
    <definedName name="долгунец" localSheetId="3">'[17]1 вариант  2009 '!#REF!</definedName>
    <definedName name="долгунец">'[17]1 вариант  2009 '!#REF!</definedName>
    <definedName name="долгунец1" localSheetId="1">'[17]1 вариант  2009 '!#REF!</definedName>
    <definedName name="долгунец1" localSheetId="3">'[17]1 вариант  2009 '!#REF!</definedName>
    <definedName name="долгунец1">'[17]1 вариант  2009 '!#REF!</definedName>
    <definedName name="достоу" localSheetId="1">#REF!</definedName>
    <definedName name="достоу" localSheetId="3">#REF!</definedName>
    <definedName name="достоу">#REF!</definedName>
    <definedName name="Ед." localSheetId="0">[7]ANALYSIS!#REF!</definedName>
    <definedName name="Ед." localSheetId="7">[7]ANALYSIS!#REF!</definedName>
    <definedName name="Ед." localSheetId="2">[7]ANALYSIS!#REF!</definedName>
    <definedName name="Ед." localSheetId="1">[7]ANALYSIS!#REF!</definedName>
    <definedName name="Ед." localSheetId="3">[7]ANALYSIS!#REF!</definedName>
    <definedName name="Ед.">[7]ANALYSIS!#REF!</definedName>
    <definedName name="ЕдИзм">[14]ЕдИзм!$A$1:$D$25</definedName>
    <definedName name="ещгрп" localSheetId="0">OR(NCol=1,[7]ANALYSIS!A$274=[7]ANALYSIS!XFD$274,[7]ANALYSIS!XFD$501="")</definedName>
    <definedName name="ещгрп" localSheetId="7">OR([0]!NCol=1,[7]ANALYSIS!A$274=[7]ANALYSIS!XFD$274,[7]ANALYSIS!XFD$501="")</definedName>
    <definedName name="ещгрп" localSheetId="2">OR([0]!NCol=1,[7]ANALYSIS!A$274=[7]ANALYSIS!XFD$274,[7]ANALYSIS!XFD$501="")</definedName>
    <definedName name="ещгрп" localSheetId="1">OR([0]!NCol=1,[7]ANALYSIS!A$274=[7]ANALYSIS!XFD$274,[7]ANALYSIS!XFD$501="")</definedName>
    <definedName name="ещгрп" localSheetId="3">OR([0]!NCol=1,[7]ANALYSIS!A$274=[7]ANALYSIS!XFD$274,[7]ANALYSIS!XFD$501="")</definedName>
    <definedName name="ещгрп">OR(NCol=1,[7]ANALYSIS!A$274=[7]ANALYSIS!XFD$274,[7]ANALYSIS!XFD$501="")</definedName>
    <definedName name="жжд" localSheetId="0">#REF!</definedName>
    <definedName name="жжд" localSheetId="7">#REF!</definedName>
    <definedName name="жжд" localSheetId="2">#REF!</definedName>
    <definedName name="жжд" localSheetId="1">#REF!</definedName>
    <definedName name="жжд" localSheetId="3">#REF!</definedName>
    <definedName name="жжд">#REF!</definedName>
    <definedName name="жллл" localSheetId="1">#REF!</definedName>
    <definedName name="жллл" localSheetId="3">#REF!</definedName>
    <definedName name="жллл">#REF!</definedName>
    <definedName name="_xlnm.Print_Titles" localSheetId="0">' СВОД рус'!$4:$6</definedName>
    <definedName name="_xlnm.Print_Titles" localSheetId="3">'СП МТ'!$3:$4</definedName>
    <definedName name="Затраты04" localSheetId="1">#REF!</definedName>
    <definedName name="Затраты04" localSheetId="3">#REF!</definedName>
    <definedName name="Затраты04">#REF!</definedName>
    <definedName name="Затраты05" localSheetId="1">#REF!</definedName>
    <definedName name="Затраты05" localSheetId="3">#REF!</definedName>
    <definedName name="Затраты05">#REF!</definedName>
    <definedName name="Затраты06" localSheetId="1">#REF!</definedName>
    <definedName name="Затраты06" localSheetId="3">#REF!</definedName>
    <definedName name="Затраты06">#REF!</definedName>
    <definedName name="И" localSheetId="1">'[6]7.1'!#REF!</definedName>
    <definedName name="И" localSheetId="3">'[6]7.1'!#REF!</definedName>
    <definedName name="И">'[6]7.1'!#REF!</definedName>
    <definedName name="импорт" localSheetId="1">#REF!</definedName>
    <definedName name="импорт" localSheetId="3">#REF!</definedName>
    <definedName name="импорт">#REF!</definedName>
    <definedName name="индекс09" localSheetId="0">'[25]34-143'!#REF!</definedName>
    <definedName name="индекс09" localSheetId="7">'[25]34-143'!#REF!</definedName>
    <definedName name="индекс09" localSheetId="2">'[25]34-143'!#REF!</definedName>
    <definedName name="индекс09" localSheetId="1">'[25]34-143'!#REF!</definedName>
    <definedName name="индекс09" localSheetId="3">'[5]34-143'!#REF!</definedName>
    <definedName name="индекс09">'[5]34-143'!#REF!</definedName>
    <definedName name="индекс10" localSheetId="0">'[25]34-143'!#REF!</definedName>
    <definedName name="индекс10" localSheetId="7">'[25]34-143'!#REF!</definedName>
    <definedName name="индекс10" localSheetId="2">'[25]34-143'!#REF!</definedName>
    <definedName name="индекс10" localSheetId="1">'[25]34-143'!#REF!</definedName>
    <definedName name="индекс10" localSheetId="3">'[5]34-143'!#REF!</definedName>
    <definedName name="индекс10">'[5]34-143'!#REF!</definedName>
    <definedName name="индекс11" localSheetId="0">'[25]34-143'!#REF!</definedName>
    <definedName name="индекс11" localSheetId="7">'[25]34-143'!#REF!</definedName>
    <definedName name="индекс11" localSheetId="2">'[25]34-143'!#REF!</definedName>
    <definedName name="индекс11" localSheetId="1">'[25]34-143'!#REF!</definedName>
    <definedName name="индекс11" localSheetId="3">'[5]34-143'!#REF!</definedName>
    <definedName name="индекс11">'[5]34-143'!#REF!</definedName>
    <definedName name="индплан" localSheetId="1">#REF!</definedName>
    <definedName name="индплан" localSheetId="3">#REF!</definedName>
    <definedName name="индплан">#REF!</definedName>
    <definedName name="индцкавг98" hidden="1">{#N/A,#N/A,TRUE,"Лист1";#N/A,#N/A,TRUE,"Лист2";#N/A,#N/A,TRUE,"Лист3"}</definedName>
    <definedName name="ио" hidden="1">{#N/A,#N/A,TRUE,"Лист1";#N/A,#N/A,TRUE,"Лист2";#N/A,#N/A,TRUE,"Лист3"}</definedName>
    <definedName name="иол" localSheetId="0">#REF!</definedName>
    <definedName name="иол" localSheetId="7">#REF!</definedName>
    <definedName name="иол" localSheetId="2">#REF!</definedName>
    <definedName name="иол" localSheetId="1">#REF!</definedName>
    <definedName name="иол" localSheetId="3">#REF!</definedName>
    <definedName name="иол">#REF!</definedName>
    <definedName name="исп" hidden="1">{#N/A,#N/A,FALSE,"Лист15"}</definedName>
    <definedName name="Источник">#N/A</definedName>
    <definedName name="й">#N/A</definedName>
    <definedName name="йй">#N/A</definedName>
    <definedName name="ка" localSheetId="1">#REF!</definedName>
    <definedName name="ка" localSheetId="3">#REF!</definedName>
    <definedName name="ка">#REF!</definedName>
    <definedName name="КАТО">#N/A</definedName>
    <definedName name="КАТО_1">#N/A</definedName>
    <definedName name="ке">#N/A</definedName>
    <definedName name="кен" localSheetId="0">#REF!</definedName>
    <definedName name="кен" localSheetId="7">#REF!</definedName>
    <definedName name="кен" localSheetId="2">#REF!</definedName>
    <definedName name="кен" localSheetId="1">#REF!</definedName>
    <definedName name="кен" localSheetId="3">#REF!</definedName>
    <definedName name="кен">#REF!</definedName>
    <definedName name="кеппппппппппп" hidden="1">{#N/A,#N/A,TRUE,"Лист1";#N/A,#N/A,TRUE,"Лист2";#N/A,#N/A,TRUE,"Лист3"}</definedName>
    <definedName name="кккк" localSheetId="0">#REF!</definedName>
    <definedName name="кккк" localSheetId="7">#REF!</definedName>
    <definedName name="кккк" localSheetId="2">#REF!</definedName>
    <definedName name="кккк" localSheetId="1">#REF!</definedName>
    <definedName name="кккк" localSheetId="3">#REF!</definedName>
    <definedName name="кккк">#REF!</definedName>
    <definedName name="Код">#N/A</definedName>
    <definedName name="Код_1">#N/A</definedName>
    <definedName name="Костанай">#N/A</definedName>
    <definedName name="кск" localSheetId="1">#REF!</definedName>
    <definedName name="кск" localSheetId="3">#REF!</definedName>
    <definedName name="кск">#REF!</definedName>
    <definedName name="курс" localSheetId="1">#REF!</definedName>
    <definedName name="курс" localSheetId="3">#REF!</definedName>
    <definedName name="курс">#REF!</definedName>
    <definedName name="курс_2005" localSheetId="1">#REF!</definedName>
    <definedName name="курс_2005" localSheetId="3">#REF!</definedName>
    <definedName name="курс_2005">#REF!</definedName>
    <definedName name="курс_2006" localSheetId="1">#REF!</definedName>
    <definedName name="курс_2006" localSheetId="3">#REF!</definedName>
    <definedName name="курс_2006">#REF!</definedName>
    <definedName name="курс_2007" localSheetId="1">#REF!</definedName>
    <definedName name="курс_2007" localSheetId="3">#REF!</definedName>
    <definedName name="курс_2007">#REF!</definedName>
    <definedName name="курс_2008" localSheetId="1">#REF!</definedName>
    <definedName name="курс_2008" localSheetId="3">#REF!</definedName>
    <definedName name="курс_2008">#REF!</definedName>
    <definedName name="курс_2009" localSheetId="1">#REF!</definedName>
    <definedName name="курс_2009" localSheetId="3">#REF!</definedName>
    <definedName name="курс_2009">#REF!</definedName>
    <definedName name="курс_2010" localSheetId="1">#REF!</definedName>
    <definedName name="курс_2010" localSheetId="3">#REF!</definedName>
    <definedName name="курс_2010">#REF!</definedName>
    <definedName name="курсы" localSheetId="1">#REF!</definedName>
    <definedName name="курсы" localSheetId="3">#REF!</definedName>
    <definedName name="курсы">#REF!</definedName>
    <definedName name="л">#N/A</definedName>
    <definedName name="лента" localSheetId="1">#REF!</definedName>
    <definedName name="лента" localSheetId="3">#REF!</definedName>
    <definedName name="лента">#REF!</definedName>
    <definedName name="лента2" localSheetId="1">#REF!</definedName>
    <definedName name="лента2" localSheetId="3">#REF!</definedName>
    <definedName name="лента2">#REF!</definedName>
    <definedName name="Лето" localSheetId="1">'[17]1 вариант  2009 '!#REF!</definedName>
    <definedName name="Лето" localSheetId="3">'[17]1 вариант  2009 '!#REF!</definedName>
    <definedName name="Лето">'[17]1 вариант  2009 '!#REF!</definedName>
    <definedName name="ллд" hidden="1">{#N/A,#N/A,TRUE,"Лист1";#N/A,#N/A,TRUE,"Лист2";#N/A,#N/A,TRUE,"Лист3"}</definedName>
    <definedName name="лллл" hidden="1">{#N/A,#N/A,TRUE,"Лист1";#N/A,#N/A,TRUE,"Лист2";#N/A,#N/A,TRUE,"Лист3"}</definedName>
    <definedName name="лор" localSheetId="0">#REF!</definedName>
    <definedName name="лор" localSheetId="7">#REF!</definedName>
    <definedName name="лор" localSheetId="2">#REF!</definedName>
    <definedName name="лор" localSheetId="1">#REF!</definedName>
    <definedName name="лор" localSheetId="3">#REF!</definedName>
    <definedName name="лор">#REF!</definedName>
    <definedName name="ЛПВД" localSheetId="1">'[17]1 вариант  2009 '!#REF!</definedName>
    <definedName name="ЛПВД" localSheetId="3">'[17]1 вариант  2009 '!#REF!</definedName>
    <definedName name="ЛПВД">'[17]1 вариант  2009 '!#REF!</definedName>
    <definedName name="ЛПВД1" localSheetId="1">'[17]1 вариант  2009 '!#REF!</definedName>
    <definedName name="ЛПВД1" localSheetId="3">'[17]1 вариант  2009 '!#REF!</definedName>
    <definedName name="ЛПВД1">'[17]1 вариант  2009 '!#REF!</definedName>
    <definedName name="ЛПВД2" localSheetId="1">'[17]1 вариант  2009 '!#REF!</definedName>
    <definedName name="ЛПВД2" localSheetId="3">'[17]1 вариант  2009 '!#REF!</definedName>
    <definedName name="ЛПВД2">'[17]1 вариант  2009 '!#REF!</definedName>
    <definedName name="ЛПВД3" localSheetId="1">'[17]1 вариант  2009 '!#REF!</definedName>
    <definedName name="ЛПВД3" localSheetId="3">'[17]1 вариант  2009 '!#REF!</definedName>
    <definedName name="ЛПВД3">'[17]1 вариант  2009 '!#REF!</definedName>
    <definedName name="ЛПВД4" localSheetId="1">'[17]1 вариант  2009 '!#REF!</definedName>
    <definedName name="ЛПВД4" localSheetId="3">'[17]1 вариант  2009 '!#REF!</definedName>
    <definedName name="ЛПВД4">'[17]1 вариант  2009 '!#REF!</definedName>
    <definedName name="лрампр">#N/A</definedName>
    <definedName name="люди" localSheetId="1">'[17]1 вариант  2009 '!#REF!</definedName>
    <definedName name="люди" localSheetId="3">'[17]1 вариант  2009 '!#REF!</definedName>
    <definedName name="люди">'[17]1 вариант  2009 '!#REF!</definedName>
    <definedName name="макро">#N/A</definedName>
    <definedName name="Мамиля" hidden="1">{#N/A,#N/A,TRUE,"Лист1";#N/A,#N/A,TRUE,"Лист2";#N/A,#N/A,TRUE,"Лист3"}</definedName>
    <definedName name="Месяц">#N/A</definedName>
    <definedName name="метель" localSheetId="1">'[17]1 вариант  2009 '!#REF!</definedName>
    <definedName name="метель" localSheetId="3">'[17]1 вариант  2009 '!#REF!</definedName>
    <definedName name="метель">'[17]1 вариант  2009 '!#REF!</definedName>
    <definedName name="МЗ">'[26]мат расходы'!$A$1</definedName>
    <definedName name="ммм" localSheetId="1">#REF!</definedName>
    <definedName name="ммм" localSheetId="3">#REF!</definedName>
    <definedName name="ммм">#REF!</definedName>
    <definedName name="мммм" hidden="1">{#N/A,#N/A,TRUE,"Лист1";#N/A,#N/A,TRUE,"Лист2";#N/A,#N/A,TRUE,"Лист3"}</definedName>
    <definedName name="мпгвн">#N/A</definedName>
    <definedName name="МРП" localSheetId="1">#REF!</definedName>
    <definedName name="МРП" localSheetId="3">#REF!</definedName>
    <definedName name="МРП">#REF!</definedName>
    <definedName name="мым">#N/A</definedName>
    <definedName name="н">#N/A</definedName>
    <definedName name="Напролом" localSheetId="1">'[17]1 вариант  2009 '!#REF!</definedName>
    <definedName name="Напролом" localSheetId="3">'[17]1 вариант  2009 '!#REF!</definedName>
    <definedName name="Напролом">'[17]1 вариант  2009 '!#REF!</definedName>
    <definedName name="неправильно" localSheetId="1">'[17]1 вариант  2009 '!#REF!</definedName>
    <definedName name="неправильно" localSheetId="3">'[17]1 вариант  2009 '!#REF!</definedName>
    <definedName name="неправильно">'[17]1 вариант  2009 '!#REF!</definedName>
    <definedName name="нет" localSheetId="0">#REF!</definedName>
    <definedName name="нет" localSheetId="7">#REF!</definedName>
    <definedName name="нет" localSheetId="2">#REF!</definedName>
    <definedName name="нет" localSheetId="1">#REF!</definedName>
    <definedName name="нет" localSheetId="3">#REF!</definedName>
    <definedName name="нет">#REF!</definedName>
    <definedName name="Нива" localSheetId="1">#REF!</definedName>
    <definedName name="Нива" localSheetId="3">#REF!</definedName>
    <definedName name="Нива">#REF!</definedName>
    <definedName name="нов" localSheetId="1">#REF!</definedName>
    <definedName name="нов" localSheetId="3">#REF!</definedName>
    <definedName name="нов">#REF!</definedName>
    <definedName name="новое" localSheetId="1">'[17]1 вариант  2009 '!#REF!</definedName>
    <definedName name="новое" localSheetId="3">'[17]1 вариант  2009 '!#REF!</definedName>
    <definedName name="новое">'[17]1 вариант  2009 '!#REF!</definedName>
    <definedName name="новпр" localSheetId="0">#REF!</definedName>
    <definedName name="новпр" localSheetId="7">#REF!</definedName>
    <definedName name="новпр" localSheetId="2">#REF!</definedName>
    <definedName name="новпр" localSheetId="1">#REF!</definedName>
    <definedName name="новпр" localSheetId="3">#REF!</definedName>
    <definedName name="новпр">#REF!</definedName>
    <definedName name="новые" localSheetId="1">#REF!</definedName>
    <definedName name="новые" localSheetId="3">#REF!</definedName>
    <definedName name="новые">#REF!</definedName>
    <definedName name="нооа" localSheetId="1">#REF!</definedName>
    <definedName name="нооа" localSheetId="3">#REF!</definedName>
    <definedName name="нооа">#REF!</definedName>
    <definedName name="нотариальн.услуги" localSheetId="1">#REF!</definedName>
    <definedName name="нотариальн.услуги" localSheetId="3">#REF!</definedName>
    <definedName name="нотариальн.услуги">#REF!</definedName>
    <definedName name="о">#N/A</definedName>
    <definedName name="_xlnm.Print_Area" localSheetId="0">' СВОД рус'!$A$1:$G$552</definedName>
    <definedName name="_xlnm.Print_Area" localSheetId="7">' СВОД рус (2)'!$A$1:$G$531</definedName>
    <definedName name="_xlnm.Print_Area" localSheetId="2">' СВОД рус (3)'!$A$1:$G$549</definedName>
    <definedName name="_xlnm.Print_Area" localSheetId="9">'нераспредел расходы'!$A$1:$E$7</definedName>
    <definedName name="_xlnm.Print_Area" localSheetId="8">'одной строкой'!$A$1:$K$520</definedName>
    <definedName name="_xlnm.Print_Area" localSheetId="4">'по комитетам'!$A$1:$H$619</definedName>
    <definedName name="_xlnm.Print_Area" localSheetId="5">'по комитетам (2)'!$A$1:$I$602</definedName>
    <definedName name="_xlnm.Print_Area" localSheetId="6">'по комитетам 1 cтр'!$A$1:$G$601</definedName>
    <definedName name="_xlnm.Print_Area" localSheetId="1">'СВОД гос'!$A$1:$I$524</definedName>
    <definedName name="_xlnm.Print_Area" localSheetId="3">'СП МТ'!$A$1:$K$501</definedName>
    <definedName name="_xlnm.Print_Area">#REF!</definedName>
    <definedName name="Область_печати_ИМ" localSheetId="1">#REF!</definedName>
    <definedName name="Область_печати_ИМ" localSheetId="3">#REF!</definedName>
    <definedName name="Область_печати_ИМ">#REF!</definedName>
    <definedName name="Область_печати_ИМ_1">#N/A</definedName>
    <definedName name="Обследование" localSheetId="1" hidden="1">#REF!</definedName>
    <definedName name="Обследование" localSheetId="3" hidden="1">#REF!</definedName>
    <definedName name="Обследование" hidden="1">#REF!</definedName>
    <definedName name="Обучение" localSheetId="1" hidden="1">#REF!</definedName>
    <definedName name="Обучение" localSheetId="3" hidden="1">#REF!</definedName>
    <definedName name="Обучение" hidden="1">#REF!</definedName>
    <definedName name="онко" localSheetId="0">#REF!</definedName>
    <definedName name="онко" localSheetId="7">#REF!</definedName>
    <definedName name="онко" localSheetId="2">#REF!</definedName>
    <definedName name="онко" localSheetId="1">#REF!</definedName>
    <definedName name="онко" localSheetId="3">#REF!</definedName>
    <definedName name="онко">#REF!</definedName>
    <definedName name="оо">#N/A</definedName>
    <definedName name="ооо" localSheetId="0">#REF!</definedName>
    <definedName name="ооо" localSheetId="7">#REF!</definedName>
    <definedName name="ооо" localSheetId="2">#REF!</definedName>
    <definedName name="ооо" localSheetId="1">#REF!</definedName>
    <definedName name="ооо" localSheetId="3">#REF!</definedName>
    <definedName name="ооо">#REF!</definedName>
    <definedName name="оооооооооо" localSheetId="1">#REF!</definedName>
    <definedName name="оооооооооо" localSheetId="3">#REF!</definedName>
    <definedName name="оооооооооо">#REF!</definedName>
    <definedName name="Ора">'[27]поставка сравн13'!$A$1:$Q$30</definedName>
    <definedName name="Ораз">[18]Форма2!$D$179:$F$185,[18]Форма2!$D$175:$F$177,[18]Форма2!$D$165:$F$173,[18]Форма2!$D$165</definedName>
    <definedName name="оррл" localSheetId="0">#REF!</definedName>
    <definedName name="оррл" localSheetId="7">#REF!</definedName>
    <definedName name="оррл" localSheetId="2">#REF!</definedName>
    <definedName name="оррл" localSheetId="1">#REF!</definedName>
    <definedName name="оррл" localSheetId="3">#REF!</definedName>
    <definedName name="оррл">#REF!</definedName>
    <definedName name="п">#N/A</definedName>
    <definedName name="пере" localSheetId="1">[1]консалт!#REF!</definedName>
    <definedName name="пере" localSheetId="3">[1]консалт!#REF!</definedName>
    <definedName name="пере">[1]консалт!#REF!</definedName>
    <definedName name="Подпрограмма">#N/A</definedName>
    <definedName name="пппппп" hidden="1">{#N/A,#N/A,TRUE,"Лист1";#N/A,#N/A,TRUE,"Лист2";#N/A,#N/A,TRUE,"Лист3"}</definedName>
    <definedName name="пр" localSheetId="0">#REF!</definedName>
    <definedName name="пр" localSheetId="7">#REF!</definedName>
    <definedName name="пр" localSheetId="2">#REF!</definedName>
    <definedName name="пр" localSheetId="1">#REF!</definedName>
    <definedName name="пр" localSheetId="3">#REF!</definedName>
    <definedName name="пр">#REF!</definedName>
    <definedName name="прв">IF([28]ГБ!$A$43=1,"**Поступления от приватизации исключены из доходов бюджетов 1997-2001 г.г.","**Поступления от приватизации не исключены из доходов бюджетов 1997-2001 г.г.")</definedName>
    <definedName name="Предприятия">'[29]#ССЫЛКА'!$A$1:$D$64</definedName>
    <definedName name="прибыль3" hidden="1">{#N/A,#N/A,TRUE,"Лист1";#N/A,#N/A,TRUE,"Лист2";#N/A,#N/A,TRUE,"Лист3"}</definedName>
    <definedName name="прив">#N/A</definedName>
    <definedName name="приви">IF([23]ГБ!$A$43=1,"**Поступления от приватизации исключены из доходов бюджетов 1997-2001 г.г.","**Поступления от приватизации не исключены из доходов бюджетов 1997-2001 г.г.")</definedName>
    <definedName name="призма" localSheetId="1">'[17]1 вариант  2009 '!#REF!</definedName>
    <definedName name="призма" localSheetId="3">'[17]1 вариант  2009 '!#REF!</definedName>
    <definedName name="призма">'[17]1 вариант  2009 '!#REF!</definedName>
    <definedName name="про" localSheetId="0">#REF!</definedName>
    <definedName name="про" localSheetId="7">#REF!</definedName>
    <definedName name="про" localSheetId="2">#REF!</definedName>
    <definedName name="про" localSheetId="1">#REF!</definedName>
    <definedName name="про" localSheetId="3">#REF!</definedName>
    <definedName name="про">#REF!</definedName>
    <definedName name="про_1">#N/A</definedName>
    <definedName name="Прог" localSheetId="1">#REF!</definedName>
    <definedName name="Прог" localSheetId="3">#REF!</definedName>
    <definedName name="Прог">#REF!</definedName>
    <definedName name="Программа">#N/A</definedName>
    <definedName name="прод" localSheetId="0">#REF!</definedName>
    <definedName name="прод" localSheetId="7">#REF!</definedName>
    <definedName name="прод" localSheetId="2">#REF!</definedName>
    <definedName name="прод" localSheetId="1">#REF!</definedName>
    <definedName name="прод" localSheetId="3">#REF!</definedName>
    <definedName name="прод">#REF!</definedName>
    <definedName name="прпас" hidden="1">{#N/A,#N/A,TRUE,"Лист1";#N/A,#N/A,TRUE,"Лист2";#N/A,#N/A,TRUE,"Лист3"}</definedName>
    <definedName name="пррррр" localSheetId="1">#REF!</definedName>
    <definedName name="пррррр" localSheetId="3">#REF!</definedName>
    <definedName name="пррррр">#REF!</definedName>
    <definedName name="прррррр" localSheetId="1">#REF!</definedName>
    <definedName name="прррррр" localSheetId="3">#REF!</definedName>
    <definedName name="прррррр">#REF!</definedName>
    <definedName name="р" localSheetId="1">#REF!</definedName>
    <definedName name="р" localSheetId="3">#REF!</definedName>
    <definedName name="р">#REF!</definedName>
    <definedName name="рас04" localSheetId="1">#REF!</definedName>
    <definedName name="рас04" localSheetId="3">#REF!</definedName>
    <definedName name="рас04">#REF!</definedName>
    <definedName name="рас05" localSheetId="1">#REF!</definedName>
    <definedName name="рас05" localSheetId="3">#REF!</definedName>
    <definedName name="рас05">#REF!</definedName>
    <definedName name="рас06" localSheetId="1">#REF!</definedName>
    <definedName name="рас06" localSheetId="3">#REF!</definedName>
    <definedName name="рас06">#REF!</definedName>
    <definedName name="расп" localSheetId="0">[30]!calcCAS</definedName>
    <definedName name="расп" localSheetId="7">[30]!calcCAS</definedName>
    <definedName name="расп" localSheetId="2">[30]!calcCAS</definedName>
    <definedName name="расп" localSheetId="1">[30]!calcCAS</definedName>
    <definedName name="расп">[31]!calcCAS</definedName>
    <definedName name="расписание">#N/A</definedName>
    <definedName name="регионы1" localSheetId="0">#REF!</definedName>
    <definedName name="регионы1" localSheetId="7">#REF!</definedName>
    <definedName name="регионы1" localSheetId="2">#REF!</definedName>
    <definedName name="регионы1" localSheetId="1">#REF!</definedName>
    <definedName name="регионы1" localSheetId="3">#REF!</definedName>
    <definedName name="регионы1">#REF!</definedName>
    <definedName name="рис1" hidden="1">{#N/A,#N/A,TRUE,"Лист1";#N/A,#N/A,TRUE,"Лист2";#N/A,#N/A,TRUE,"Лист3"}</definedName>
    <definedName name="рлрлрлрл" localSheetId="0">#REF!</definedName>
    <definedName name="рлрлрлрл" localSheetId="7">#REF!</definedName>
    <definedName name="рлрлрлрл" localSheetId="2">#REF!</definedName>
    <definedName name="рлрлрлрл" localSheetId="1">#REF!</definedName>
    <definedName name="рлрлрлрл" localSheetId="3">#REF!</definedName>
    <definedName name="рлрлрлрл">#REF!</definedName>
    <definedName name="ро" hidden="1">{#N/A,#N/A,TRUE,"Лист1";#N/A,#N/A,TRUE,"Лист2";#N/A,#N/A,TRUE,"Лист3"}</definedName>
    <definedName name="ропмор">#N/A</definedName>
    <definedName name="ррр" localSheetId="0">#REF!</definedName>
    <definedName name="ррр" localSheetId="7">#REF!</definedName>
    <definedName name="ррр" localSheetId="2">#REF!</definedName>
    <definedName name="ррр" localSheetId="1">#REF!</definedName>
    <definedName name="ррр" localSheetId="3">#REF!</definedName>
    <definedName name="ррр">#REF!</definedName>
    <definedName name="рррр" localSheetId="1">#REF!</definedName>
    <definedName name="рррр" localSheetId="3">#REF!</definedName>
    <definedName name="рррр">#REF!</definedName>
    <definedName name="ррррр" localSheetId="1">#REF!</definedName>
    <definedName name="ррррр" localSheetId="3">#REF!</definedName>
    <definedName name="ррррр">#REF!</definedName>
    <definedName name="с" localSheetId="1">#REF!</definedName>
    <definedName name="с" localSheetId="3">#REF!</definedName>
    <definedName name="с">#REF!</definedName>
    <definedName name="св12.04" localSheetId="1">#REF!</definedName>
    <definedName name="св12.04" localSheetId="3">#REF!</definedName>
    <definedName name="св12.04">#REF!</definedName>
    <definedName name="Свод">#N/A</definedName>
    <definedName name="сектор">[14]Предпр!$L$3:$L$9</definedName>
    <definedName name="слайд012бп" localSheetId="0">#REF!</definedName>
    <definedName name="слайд012бп" localSheetId="7">#REF!</definedName>
    <definedName name="слайд012бп" localSheetId="2">#REF!</definedName>
    <definedName name="слайд012бп" localSheetId="1">#REF!</definedName>
    <definedName name="слайд012бп" localSheetId="3">#REF!</definedName>
    <definedName name="слайд012бп">#REF!</definedName>
    <definedName name="Снег" localSheetId="1">'[17]1 вариант  2009 '!#REF!</definedName>
    <definedName name="Снег" localSheetId="3">'[17]1 вариант  2009 '!#REF!</definedName>
    <definedName name="Снег">'[17]1 вариант  2009 '!#REF!</definedName>
    <definedName name="Собственных_вагонов" localSheetId="1">'[17]1 вариант  2009 '!#REF!</definedName>
    <definedName name="Собственных_вагонов" localSheetId="3">'[17]1 вариант  2009 '!#REF!</definedName>
    <definedName name="Собственных_вагонов">'[17]1 вариант  2009 '!#REF!</definedName>
    <definedName name="соцпрогр">#N/A</definedName>
    <definedName name="соцпрогр_1">#N/A</definedName>
    <definedName name="Специфика">#N/A</definedName>
    <definedName name="СписокТЭП">[32]СписокТЭП!$A$1:$C$40</definedName>
    <definedName name="Способ">#N/A</definedName>
    <definedName name="Справка" localSheetId="1">'[17]1 вариант  2009 '!#REF!</definedName>
    <definedName name="Справка" localSheetId="3">'[17]1 вариант  2009 '!#REF!</definedName>
    <definedName name="Справка">'[17]1 вариант  2009 '!#REF!</definedName>
    <definedName name="спртп" hidden="1">{#N/A,#N/A,TRUE,"Лист1";#N/A,#N/A,TRUE,"Лист2";#N/A,#N/A,TRUE,"Лист3"}</definedName>
    <definedName name="сс">#N/A</definedName>
    <definedName name="сссс">#N/A</definedName>
    <definedName name="ссы">#N/A</definedName>
    <definedName name="табл" localSheetId="0">#REF!</definedName>
    <definedName name="табл" localSheetId="7">#REF!</definedName>
    <definedName name="табл" localSheetId="2">#REF!</definedName>
    <definedName name="табл" localSheetId="1">#REF!</definedName>
    <definedName name="табл" localSheetId="3">#REF!</definedName>
    <definedName name="табл">#REF!</definedName>
    <definedName name="тгщх" localSheetId="1">#REF!</definedName>
    <definedName name="тгщх" localSheetId="3">#REF!</definedName>
    <definedName name="тгщх">#REF!</definedName>
    <definedName name="Тип_пункта">#N/A</definedName>
    <definedName name="титэк" localSheetId="1">#REF!</definedName>
    <definedName name="титэк" localSheetId="3">#REF!</definedName>
    <definedName name="титэк">#REF!</definedName>
    <definedName name="титэк1" localSheetId="1">#REF!</definedName>
    <definedName name="титэк1" localSheetId="3">#REF!</definedName>
    <definedName name="титэк1">#REF!</definedName>
    <definedName name="титэмба" localSheetId="1">#REF!</definedName>
    <definedName name="титэмба" localSheetId="3">#REF!</definedName>
    <definedName name="титэмба">#REF!</definedName>
    <definedName name="тп" hidden="1">{#N/A,#N/A,TRUE,"Лист1";#N/A,#N/A,TRUE,"Лист2";#N/A,#N/A,TRUE,"Лист3"}</definedName>
    <definedName name="тттт" localSheetId="0">#REF!</definedName>
    <definedName name="тттт" localSheetId="7">#REF!</definedName>
    <definedName name="тттт" localSheetId="2">#REF!</definedName>
    <definedName name="тттт" localSheetId="1">#REF!</definedName>
    <definedName name="тттт" localSheetId="3">#REF!</definedName>
    <definedName name="тттт">#REF!</definedName>
    <definedName name="ТХ" localSheetId="1">#REF!</definedName>
    <definedName name="ТХ" localSheetId="3">#REF!</definedName>
    <definedName name="ТХ">#REF!</definedName>
    <definedName name="у">#N/A</definedName>
    <definedName name="УАЗ" localSheetId="0">#REF!</definedName>
    <definedName name="УАЗ" localSheetId="7">#REF!</definedName>
    <definedName name="УАЗ" localSheetId="2">#REF!</definedName>
    <definedName name="УАЗ" localSheetId="1">#REF!</definedName>
    <definedName name="УАЗ" localSheetId="3">#REF!</definedName>
    <definedName name="УАЗ">#REF!</definedName>
    <definedName name="ук">#N/A</definedName>
    <definedName name="уке" localSheetId="0">#REF!</definedName>
    <definedName name="уке" localSheetId="7">#REF!</definedName>
    <definedName name="уке" localSheetId="2">#REF!</definedName>
    <definedName name="уке" localSheetId="1">#REF!</definedName>
    <definedName name="уке" localSheetId="3">#REF!</definedName>
    <definedName name="уке">#REF!</definedName>
    <definedName name="укеееукеееееееееееееее" hidden="1">{#N/A,#N/A,TRUE,"Лист1";#N/A,#N/A,TRUE,"Лист2";#N/A,#N/A,TRUE,"Лист3"}</definedName>
    <definedName name="укеукеуеуе" hidden="1">{#N/A,#N/A,TRUE,"Лист1";#N/A,#N/A,TRUE,"Лист2";#N/A,#N/A,TRUE,"Лист3"}</definedName>
    <definedName name="УМЗ" localSheetId="0">#REF!</definedName>
    <definedName name="УМЗ" localSheetId="7">#REF!</definedName>
    <definedName name="УМЗ" localSheetId="2">#REF!</definedName>
    <definedName name="УМЗ" localSheetId="1">#REF!</definedName>
    <definedName name="УМЗ" localSheetId="3">#REF!</definedName>
    <definedName name="УМЗ">#REF!</definedName>
    <definedName name="ФВП" localSheetId="1">#REF!</definedName>
    <definedName name="ФВП" localSheetId="3">#REF!</definedName>
    <definedName name="ФВП">#REF!</definedName>
    <definedName name="Фонды">#N/A</definedName>
    <definedName name="форма6" localSheetId="1">#REF!</definedName>
    <definedName name="форма6" localSheetId="3">#REF!</definedName>
    <definedName name="форма6">#REF!</definedName>
    <definedName name="формаааааааааа" localSheetId="1">#REF!</definedName>
    <definedName name="формаааааааааа" localSheetId="3">#REF!</definedName>
    <definedName name="формаааааааааа">#REF!</definedName>
    <definedName name="фот">#N/A</definedName>
    <definedName name="фот_1">#N/A</definedName>
    <definedName name="ФОТ_ПВД" localSheetId="1">'[17]1 вариант  2009 '!#REF!</definedName>
    <definedName name="ФОТ_ПВД" localSheetId="3">'[17]1 вариант  2009 '!#REF!</definedName>
    <definedName name="ФОТ_ПВД">'[17]1 вариант  2009 '!#REF!</definedName>
    <definedName name="ФОТ_по_ПВД_в_месяц" localSheetId="1">'[17]1 вариант  2009 '!#REF!</definedName>
    <definedName name="ФОТ_по_ПВД_в_месяц" localSheetId="3">'[17]1 вариант  2009 '!#REF!</definedName>
    <definedName name="ФОТ_по_ПВД_в_месяц">'[17]1 вариант  2009 '!#REF!</definedName>
    <definedName name="фотзп">#N/A</definedName>
    <definedName name="фотзп_1">#N/A</definedName>
    <definedName name="фывф" localSheetId="1">#REF!</definedName>
    <definedName name="фывф" localSheetId="3">#REF!</definedName>
    <definedName name="фывф">#REF!</definedName>
    <definedName name="ХАС" localSheetId="1">#REF!</definedName>
    <definedName name="ХАС" localSheetId="3">#REF!</definedName>
    <definedName name="ХАС">#REF!</definedName>
    <definedName name="ХС" localSheetId="1">#REF!</definedName>
    <definedName name="ХС" localSheetId="3">#REF!</definedName>
    <definedName name="ХС">#REF!</definedName>
    <definedName name="ц">#N/A</definedName>
    <definedName name="цу">#N/A</definedName>
    <definedName name="цукаверногфывцаукпцывуапуывкаеп" localSheetId="0">#REF!</definedName>
    <definedName name="цукаверногфывцаукпцывуапуывкаеп" localSheetId="7">#REF!</definedName>
    <definedName name="цукаверногфывцаукпцывуапуывкаеп" localSheetId="2">#REF!</definedName>
    <definedName name="цукаверногфывцаукпцывуапуывкаеп" localSheetId="1">#REF!</definedName>
    <definedName name="цукаверногфывцаукпцывуапуывкаеп" localSheetId="3">#REF!</definedName>
    <definedName name="цукаверногфывцаукпцывуапуывкаеп">#REF!</definedName>
    <definedName name="цывапролд" localSheetId="1">#REF!</definedName>
    <definedName name="цывапролд" localSheetId="3">#REF!</definedName>
    <definedName name="цывапролд">#REF!</definedName>
    <definedName name="ч" hidden="1">{#N/A,#N/A,FALSE,"Лист15"}</definedName>
    <definedName name="численность" localSheetId="1">'[17]1 вариант  2009 '!#REF!</definedName>
    <definedName name="численность" localSheetId="3">'[17]1 вариант  2009 '!#REF!</definedName>
    <definedName name="численность">'[17]1 вариант  2009 '!#REF!</definedName>
    <definedName name="чч" hidden="1">{#N/A,#N/A,TRUE,"Лист1";#N/A,#N/A,TRUE,"Лист2";#N/A,#N/A,TRUE,"Лист3"}</definedName>
    <definedName name="шг9гш9ш90ш0">#N/A</definedName>
    <definedName name="шгз" localSheetId="0">#REF!</definedName>
    <definedName name="шгз" localSheetId="7">#REF!</definedName>
    <definedName name="шгз" localSheetId="2">#REF!</definedName>
    <definedName name="шгз" localSheetId="1">#REF!</definedName>
    <definedName name="шгз" localSheetId="3">#REF!</definedName>
    <definedName name="шгз">#REF!</definedName>
    <definedName name="Шкода" localSheetId="1">#REF!</definedName>
    <definedName name="Шкода" localSheetId="3">#REF!</definedName>
    <definedName name="Шкода">#REF!</definedName>
    <definedName name="щ">#N/A</definedName>
    <definedName name="щдб" localSheetId="0">#REF!</definedName>
    <definedName name="щдб" localSheetId="7">#REF!</definedName>
    <definedName name="щдб" localSheetId="2">#REF!</definedName>
    <definedName name="щдб" localSheetId="1">#REF!</definedName>
    <definedName name="щдб" localSheetId="3">#REF!</definedName>
    <definedName name="щдб">#REF!</definedName>
    <definedName name="ъхзщ">#N/A</definedName>
    <definedName name="ыв">#N/A</definedName>
    <definedName name="ыуаы" hidden="1">{#N/A,#N/A,TRUE,"Лист1";#N/A,#N/A,TRUE,"Лист2";#N/A,#N/A,TRUE,"Лист3"}</definedName>
    <definedName name="ыыыы">#N/A</definedName>
    <definedName name="ьт" localSheetId="1">#REF!</definedName>
    <definedName name="ьт" localSheetId="3">#REF!</definedName>
    <definedName name="ьт">#REF!</definedName>
    <definedName name="ьт_1">#N/A</definedName>
    <definedName name="Экономика" hidden="1">{#N/A,#N/A,TRUE,"Лист1";#N/A,#N/A,TRUE,"Лист2";#N/A,#N/A,TRUE,"Лист3"}</definedName>
    <definedName name="Экспорт_Объемы_добычи" localSheetId="1">#REF!</definedName>
    <definedName name="Экспорт_Объемы_добычи" localSheetId="3">#REF!</definedName>
    <definedName name="Экспорт_Объемы_добычи">#REF!</definedName>
    <definedName name="Экспорт_Поставки_нефти">'[24]поставка сравн13'!$A$1:$Q$30</definedName>
    <definedName name="ээ" localSheetId="1">#REF!</definedName>
    <definedName name="ээ" localSheetId="3">#REF!</definedName>
    <definedName name="ээ">#REF!</definedName>
    <definedName name="юбю" localSheetId="0">#REF!</definedName>
    <definedName name="юбю" localSheetId="7">#REF!</definedName>
    <definedName name="юбю" localSheetId="2">#REF!</definedName>
    <definedName name="юбю" localSheetId="1">#REF!</definedName>
    <definedName name="юбю" localSheetId="3">#REF!</definedName>
    <definedName name="юбю">#REF!</definedName>
    <definedName name="юлорыви" hidden="1">{#N/A,#N/A,FALSE,"Лист15"}</definedName>
    <definedName name="юю" localSheetId="1">#REF!</definedName>
    <definedName name="юю" localSheetId="3">#REF!</definedName>
    <definedName name="юю">#REF!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90" i="2" l="1"/>
  <c r="F495" i="6"/>
  <c r="F494" i="6" s="1"/>
  <c r="E386" i="2" l="1"/>
  <c r="F597" i="6"/>
  <c r="E448" i="5"/>
  <c r="E70" i="5"/>
  <c r="E74" i="2"/>
  <c r="E69" i="5" s="1"/>
  <c r="F569" i="6"/>
  <c r="G495" i="6"/>
  <c r="H495" i="6"/>
  <c r="E73" i="2" l="1"/>
  <c r="F8" i="6"/>
  <c r="G8" i="6"/>
  <c r="H8" i="6"/>
  <c r="F9" i="6"/>
  <c r="G9" i="6"/>
  <c r="H9" i="6"/>
  <c r="G7" i="6"/>
  <c r="H7" i="6"/>
  <c r="F7" i="6"/>
  <c r="F580" i="6"/>
  <c r="F469" i="6"/>
  <c r="E475" i="2"/>
  <c r="E474" i="2" l="1"/>
  <c r="G474" i="2"/>
  <c r="F474" i="2"/>
  <c r="E72" i="2" l="1"/>
  <c r="E552" i="2"/>
  <c r="H478" i="2" l="1"/>
  <c r="H386" i="2"/>
  <c r="H385" i="2" s="1"/>
  <c r="H475" i="2"/>
  <c r="G469" i="6"/>
  <c r="G468" i="6" s="1"/>
  <c r="H469" i="6"/>
  <c r="H468" i="6" s="1"/>
  <c r="F468" i="6"/>
  <c r="H577" i="6"/>
  <c r="G577" i="6"/>
  <c r="H83" i="6" l="1"/>
  <c r="G83" i="6"/>
  <c r="F83" i="6"/>
  <c r="F562" i="6" l="1"/>
  <c r="G562" i="6"/>
  <c r="H562" i="6"/>
  <c r="E549" i="14" l="1"/>
  <c r="G549" i="14"/>
  <c r="F549" i="14"/>
  <c r="D549" i="14"/>
  <c r="G540" i="14"/>
  <c r="F540" i="14"/>
  <c r="F494" i="14" s="1"/>
  <c r="G495" i="14"/>
  <c r="E495" i="14"/>
  <c r="G494" i="14"/>
  <c r="G469" i="14"/>
  <c r="F469" i="14"/>
  <c r="E469" i="14"/>
  <c r="D469" i="14"/>
  <c r="D468" i="14"/>
  <c r="G455" i="14"/>
  <c r="F455" i="14"/>
  <c r="E455" i="14"/>
  <c r="D455" i="14"/>
  <c r="G452" i="14"/>
  <c r="F452" i="14"/>
  <c r="E452" i="14"/>
  <c r="D452" i="14"/>
  <c r="D443" i="14" s="1"/>
  <c r="G447" i="14"/>
  <c r="F447" i="14"/>
  <c r="F443" i="14" s="1"/>
  <c r="E447" i="14"/>
  <c r="D447" i="14"/>
  <c r="G444" i="14"/>
  <c r="G443" i="14" s="1"/>
  <c r="F444" i="14"/>
  <c r="E444" i="14"/>
  <c r="D444" i="14"/>
  <c r="G427" i="14"/>
  <c r="F427" i="14"/>
  <c r="E427" i="14"/>
  <c r="D427" i="14"/>
  <c r="F421" i="14"/>
  <c r="E421" i="14"/>
  <c r="D421" i="14"/>
  <c r="G415" i="14"/>
  <c r="F415" i="14"/>
  <c r="E415" i="14"/>
  <c r="D415" i="14"/>
  <c r="G406" i="14"/>
  <c r="F406" i="14"/>
  <c r="E406" i="14"/>
  <c r="D406" i="14"/>
  <c r="G395" i="14"/>
  <c r="F395" i="14"/>
  <c r="D395" i="14"/>
  <c r="G391" i="14"/>
  <c r="F391" i="14"/>
  <c r="F385" i="14" s="1"/>
  <c r="E391" i="14"/>
  <c r="D391" i="14"/>
  <c r="G386" i="14"/>
  <c r="G385" i="14" s="1"/>
  <c r="F386" i="14"/>
  <c r="E386" i="14"/>
  <c r="E385" i="14" s="1"/>
  <c r="E384" i="14" s="1"/>
  <c r="D386" i="14"/>
  <c r="D385" i="14" s="1"/>
  <c r="D376" i="14"/>
  <c r="D372" i="14"/>
  <c r="D358" i="14"/>
  <c r="D340" i="14"/>
  <c r="D326" i="14"/>
  <c r="D318" i="14"/>
  <c r="D303" i="14"/>
  <c r="D298" i="14"/>
  <c r="D293" i="14"/>
  <c r="D290" i="14"/>
  <c r="D282" i="14"/>
  <c r="D272" i="14"/>
  <c r="D269" i="14"/>
  <c r="D258" i="14"/>
  <c r="D253" i="14"/>
  <c r="D247" i="14"/>
  <c r="D241" i="14"/>
  <c r="D232" i="14"/>
  <c r="D192" i="14"/>
  <c r="D183" i="14"/>
  <c r="D140" i="14"/>
  <c r="D136" i="14"/>
  <c r="D126" i="14"/>
  <c r="D112" i="14"/>
  <c r="D88" i="14" s="1"/>
  <c r="D73" i="14" s="1"/>
  <c r="D107" i="14"/>
  <c r="H94" i="14"/>
  <c r="D94" i="14"/>
  <c r="G86" i="14"/>
  <c r="F86" i="14"/>
  <c r="D83" i="14"/>
  <c r="G76" i="14"/>
  <c r="G73" i="14" s="1"/>
  <c r="E76" i="14"/>
  <c r="F73" i="14"/>
  <c r="E73" i="14"/>
  <c r="E54" i="14"/>
  <c r="D54" i="14"/>
  <c r="G47" i="14"/>
  <c r="F47" i="14"/>
  <c r="E47" i="14"/>
  <c r="D47" i="14"/>
  <c r="G27" i="14"/>
  <c r="F27" i="14"/>
  <c r="E27" i="14"/>
  <c r="D27" i="14"/>
  <c r="G20" i="14"/>
  <c r="F20" i="14"/>
  <c r="E20" i="14"/>
  <c r="E19" i="14" s="1"/>
  <c r="D20" i="14"/>
  <c r="D19" i="14" s="1"/>
  <c r="G19" i="14"/>
  <c r="F19" i="14"/>
  <c r="G13" i="14"/>
  <c r="F13" i="14"/>
  <c r="E13" i="14"/>
  <c r="D13" i="14"/>
  <c r="D11" i="14"/>
  <c r="D10" i="14"/>
  <c r="D9" i="14"/>
  <c r="D8" i="14"/>
  <c r="D7" i="14"/>
  <c r="G6" i="14"/>
  <c r="F6" i="14"/>
  <c r="E6" i="14"/>
  <c r="F576" i="6"/>
  <c r="E12" i="14" l="1"/>
  <c r="D6" i="14"/>
  <c r="G12" i="14"/>
  <c r="G5" i="14" s="1"/>
  <c r="L6" i="14" s="1"/>
  <c r="F12" i="14"/>
  <c r="F5" i="14" s="1"/>
  <c r="K6" i="14" s="1"/>
  <c r="G384" i="14"/>
  <c r="D384" i="14"/>
  <c r="D12" i="14"/>
  <c r="D5" i="14" s="1"/>
  <c r="E5" i="14"/>
  <c r="J6" i="14" s="1"/>
  <c r="F384" i="14"/>
  <c r="H13" i="6" l="1"/>
  <c r="G13" i="6"/>
  <c r="F13" i="6"/>
  <c r="G6" i="6"/>
  <c r="H6" i="6"/>
  <c r="F561" i="6" l="1"/>
  <c r="G569" i="6"/>
  <c r="H569" i="6"/>
  <c r="G27" i="6"/>
  <c r="H27" i="6"/>
  <c r="F27" i="6"/>
  <c r="G388" i="2"/>
  <c r="F388" i="2"/>
  <c r="K9" i="2"/>
  <c r="E5" i="13"/>
  <c r="G540" i="13" l="1"/>
  <c r="G494" i="13" s="1"/>
  <c r="G469" i="13"/>
  <c r="G468" i="13"/>
  <c r="G455" i="13"/>
  <c r="G452" i="13"/>
  <c r="G447" i="13"/>
  <c r="G444" i="13"/>
  <c r="G443" i="13" s="1"/>
  <c r="G427" i="13"/>
  <c r="G421" i="13"/>
  <c r="G415" i="13"/>
  <c r="G406" i="13"/>
  <c r="G395" i="13"/>
  <c r="G391" i="13"/>
  <c r="G386" i="13"/>
  <c r="G385" i="13"/>
  <c r="G384" i="13" s="1"/>
  <c r="G214" i="13"/>
  <c r="G201" i="13"/>
  <c r="G192" i="13"/>
  <c r="G187" i="13"/>
  <c r="G183" i="13"/>
  <c r="G177" i="13"/>
  <c r="G171" i="13"/>
  <c r="G163" i="13"/>
  <c r="G159" i="13"/>
  <c r="G150" i="13"/>
  <c r="G140" i="13"/>
  <c r="G136" i="13"/>
  <c r="G126" i="13"/>
  <c r="G121" i="13"/>
  <c r="G107" i="13"/>
  <c r="G105" i="13"/>
  <c r="G94" i="13"/>
  <c r="G89" i="13"/>
  <c r="G83" i="13"/>
  <c r="G73" i="13" s="1"/>
  <c r="G47" i="13"/>
  <c r="G20" i="13"/>
  <c r="G19" i="13" s="1"/>
  <c r="D5" i="13" l="1"/>
  <c r="G597" i="13"/>
  <c r="F597" i="13"/>
  <c r="E597" i="13"/>
  <c r="D597" i="13"/>
  <c r="D596" i="13" s="1"/>
  <c r="G590" i="13"/>
  <c r="F590" i="13"/>
  <c r="E590" i="13"/>
  <c r="D590" i="13"/>
  <c r="D589" i="13"/>
  <c r="E585" i="13"/>
  <c r="D585" i="13"/>
  <c r="G579" i="13"/>
  <c r="G578" i="13" s="1"/>
  <c r="F579" i="13"/>
  <c r="F578" i="13" s="1"/>
  <c r="E579" i="13"/>
  <c r="E578" i="13" s="1"/>
  <c r="D579" i="13"/>
  <c r="D578" i="13" s="1"/>
  <c r="D570" i="13" s="1"/>
  <c r="G576" i="13"/>
  <c r="F576" i="13"/>
  <c r="E576" i="13"/>
  <c r="G571" i="13"/>
  <c r="F571" i="13"/>
  <c r="E571" i="13"/>
  <c r="D571" i="13"/>
  <c r="G562" i="13"/>
  <c r="F562" i="13"/>
  <c r="E562" i="13"/>
  <c r="D557" i="13"/>
  <c r="G550" i="13"/>
  <c r="F550" i="13"/>
  <c r="E550" i="13"/>
  <c r="D550" i="13"/>
  <c r="D549" i="13" s="1"/>
  <c r="F540" i="13"/>
  <c r="F494" i="13"/>
  <c r="E494" i="13"/>
  <c r="F469" i="13"/>
  <c r="E469" i="13"/>
  <c r="D469" i="13"/>
  <c r="D468" i="13" s="1"/>
  <c r="F468" i="13"/>
  <c r="E468" i="13"/>
  <c r="F455" i="13"/>
  <c r="E455" i="13"/>
  <c r="D455" i="13"/>
  <c r="F452" i="13"/>
  <c r="E452" i="13"/>
  <c r="D452" i="13"/>
  <c r="F447" i="13"/>
  <c r="E447" i="13"/>
  <c r="D447" i="13"/>
  <c r="F444" i="13"/>
  <c r="F443" i="13" s="1"/>
  <c r="E444" i="13"/>
  <c r="D444" i="13"/>
  <c r="D443" i="13" s="1"/>
  <c r="F427" i="13"/>
  <c r="E427" i="13"/>
  <c r="D427" i="13"/>
  <c r="F421" i="13"/>
  <c r="E421" i="13"/>
  <c r="D421" i="13"/>
  <c r="F415" i="13"/>
  <c r="E415" i="13"/>
  <c r="D415" i="13"/>
  <c r="F406" i="13"/>
  <c r="E406" i="13"/>
  <c r="D406" i="13"/>
  <c r="F395" i="13"/>
  <c r="D395" i="13"/>
  <c r="F391" i="13"/>
  <c r="F385" i="13" s="1"/>
  <c r="E391" i="13"/>
  <c r="D391" i="13"/>
  <c r="F386" i="13"/>
  <c r="E386" i="13"/>
  <c r="D386" i="13"/>
  <c r="D385" i="13" s="1"/>
  <c r="E384" i="13"/>
  <c r="E376" i="13"/>
  <c r="D376" i="13"/>
  <c r="D372" i="13"/>
  <c r="D358" i="13"/>
  <c r="D340" i="13"/>
  <c r="D326" i="13"/>
  <c r="D318" i="13"/>
  <c r="E303" i="13"/>
  <c r="D303" i="13"/>
  <c r="D298" i="13"/>
  <c r="D293" i="13"/>
  <c r="E290" i="13"/>
  <c r="D290" i="13"/>
  <c r="E282" i="13"/>
  <c r="D282" i="13"/>
  <c r="E272" i="13"/>
  <c r="D272" i="13"/>
  <c r="E269" i="13"/>
  <c r="D269" i="13"/>
  <c r="D231" i="13" s="1"/>
  <c r="E258" i="13"/>
  <c r="D258" i="13"/>
  <c r="E253" i="13"/>
  <c r="D253" i="13"/>
  <c r="E247" i="13"/>
  <c r="D247" i="13"/>
  <c r="E241" i="13"/>
  <c r="D241" i="13"/>
  <c r="D232" i="13"/>
  <c r="F214" i="13"/>
  <c r="F201" i="13"/>
  <c r="F192" i="13"/>
  <c r="E192" i="13"/>
  <c r="D192" i="13"/>
  <c r="F187" i="13"/>
  <c r="F183" i="13"/>
  <c r="D183" i="13"/>
  <c r="F177" i="13"/>
  <c r="F171" i="13"/>
  <c r="F163" i="13"/>
  <c r="F159" i="13"/>
  <c r="F150" i="13"/>
  <c r="F140" i="13"/>
  <c r="D140" i="13"/>
  <c r="F136" i="13"/>
  <c r="E136" i="13"/>
  <c r="D136" i="13"/>
  <c r="F126" i="13"/>
  <c r="E126" i="13"/>
  <c r="D126" i="13"/>
  <c r="F121" i="13"/>
  <c r="D112" i="13"/>
  <c r="F107" i="13"/>
  <c r="E107" i="13"/>
  <c r="D107" i="13"/>
  <c r="F105" i="13"/>
  <c r="H94" i="13"/>
  <c r="F94" i="13"/>
  <c r="E94" i="13"/>
  <c r="D94" i="13"/>
  <c r="D88" i="13" s="1"/>
  <c r="F89" i="13"/>
  <c r="F83" i="13"/>
  <c r="F73" i="13" s="1"/>
  <c r="E83" i="13"/>
  <c r="E73" i="13" s="1"/>
  <c r="D83" i="13"/>
  <c r="E76" i="13"/>
  <c r="E54" i="13"/>
  <c r="E19" i="13" s="1"/>
  <c r="D54" i="13"/>
  <c r="F47" i="13"/>
  <c r="E47" i="13"/>
  <c r="D47" i="13"/>
  <c r="D27" i="13"/>
  <c r="D19" i="13" s="1"/>
  <c r="F20" i="13"/>
  <c r="F19" i="13" s="1"/>
  <c r="E20" i="13"/>
  <c r="D20" i="13"/>
  <c r="D13" i="13"/>
  <c r="D11" i="13"/>
  <c r="D10" i="13"/>
  <c r="D9" i="13"/>
  <c r="D8" i="13"/>
  <c r="D7" i="13"/>
  <c r="D6" i="13" s="1"/>
  <c r="G6" i="13"/>
  <c r="F6" i="13"/>
  <c r="E6" i="13"/>
  <c r="F10" i="2"/>
  <c r="F382" i="2"/>
  <c r="D384" i="13" l="1"/>
  <c r="D73" i="13"/>
  <c r="K5" i="13" s="1"/>
  <c r="F384" i="13"/>
  <c r="F5" i="13" s="1"/>
  <c r="J353" i="5"/>
  <c r="J352" i="5"/>
  <c r="J351" i="5"/>
  <c r="J350" i="5"/>
  <c r="J349" i="5"/>
  <c r="J348" i="5"/>
  <c r="J347" i="5"/>
  <c r="J346" i="5"/>
  <c r="J345" i="5"/>
  <c r="J344" i="5"/>
  <c r="J343" i="5"/>
  <c r="J342" i="5"/>
  <c r="J341" i="5"/>
  <c r="J340" i="5"/>
  <c r="J339" i="5"/>
  <c r="J338" i="5"/>
  <c r="J337" i="5"/>
  <c r="J336" i="5"/>
  <c r="J335" i="5"/>
  <c r="J334" i="5"/>
  <c r="J333" i="5"/>
  <c r="J332" i="5"/>
  <c r="J331" i="5"/>
  <c r="J330" i="5"/>
  <c r="J329" i="5"/>
  <c r="J328" i="5"/>
  <c r="J327" i="5"/>
  <c r="J326" i="5"/>
  <c r="J325" i="5"/>
  <c r="J324" i="5"/>
  <c r="J323" i="5"/>
  <c r="J322" i="5"/>
  <c r="J321" i="5"/>
  <c r="J320" i="5"/>
  <c r="J319" i="5"/>
  <c r="J318" i="5"/>
  <c r="J317" i="5"/>
  <c r="J316" i="5"/>
  <c r="J315" i="5"/>
  <c r="J314" i="5"/>
  <c r="J313" i="5"/>
  <c r="J312" i="5"/>
  <c r="J311" i="5"/>
  <c r="J310" i="5"/>
  <c r="J309" i="5"/>
  <c r="J308" i="5"/>
  <c r="J307" i="5"/>
  <c r="J306" i="5"/>
  <c r="J305" i="5"/>
  <c r="J304" i="5"/>
  <c r="J303" i="5"/>
  <c r="J302" i="5"/>
  <c r="J301" i="5"/>
  <c r="J300" i="5"/>
  <c r="J299" i="5"/>
  <c r="J298" i="5"/>
  <c r="J297" i="5"/>
  <c r="J296" i="5"/>
  <c r="J295" i="5"/>
  <c r="J294" i="5"/>
  <c r="J293" i="5"/>
  <c r="J292" i="5"/>
  <c r="J291" i="5"/>
  <c r="J290" i="5"/>
  <c r="J289" i="5"/>
  <c r="J288" i="5"/>
  <c r="J287" i="5"/>
  <c r="J286" i="5"/>
  <c r="J285" i="5"/>
  <c r="J284" i="5"/>
  <c r="J283" i="5"/>
  <c r="J282" i="5"/>
  <c r="J281" i="5"/>
  <c r="J280" i="5"/>
  <c r="J279" i="5"/>
  <c r="J278" i="5"/>
  <c r="J277" i="5"/>
  <c r="J276" i="5"/>
  <c r="J275" i="5"/>
  <c r="J274" i="5"/>
  <c r="J273" i="5"/>
  <c r="J272" i="5"/>
  <c r="J271" i="5"/>
  <c r="J270" i="5"/>
  <c r="J269" i="5"/>
  <c r="J268" i="5"/>
  <c r="J267" i="5"/>
  <c r="J266" i="5"/>
  <c r="J265" i="5"/>
  <c r="J264" i="5"/>
  <c r="J263" i="5"/>
  <c r="J262" i="5"/>
  <c r="J261" i="5"/>
  <c r="J260" i="5"/>
  <c r="J259" i="5"/>
  <c r="J258" i="5"/>
  <c r="J257" i="5"/>
  <c r="J256" i="5"/>
  <c r="J255" i="5"/>
  <c r="J254" i="5"/>
  <c r="J253" i="5"/>
  <c r="J252" i="5"/>
  <c r="J251" i="5"/>
  <c r="J250" i="5"/>
  <c r="J249" i="5"/>
  <c r="J248" i="5"/>
  <c r="J247" i="5"/>
  <c r="J246" i="5"/>
  <c r="J245" i="5"/>
  <c r="J244" i="5"/>
  <c r="J243" i="5"/>
  <c r="J242" i="5"/>
  <c r="J241" i="5"/>
  <c r="J240" i="5"/>
  <c r="J239" i="5"/>
  <c r="J238" i="5"/>
  <c r="J237" i="5"/>
  <c r="J236" i="5"/>
  <c r="J235" i="5"/>
  <c r="J234" i="5"/>
  <c r="J233" i="5"/>
  <c r="J232" i="5"/>
  <c r="J231" i="5"/>
  <c r="J230" i="5"/>
  <c r="J229" i="5"/>
  <c r="J228" i="5"/>
  <c r="J227" i="5"/>
  <c r="J226" i="5"/>
  <c r="J225" i="5"/>
  <c r="J224" i="5"/>
  <c r="J223" i="5"/>
  <c r="J222" i="5"/>
  <c r="J221" i="5"/>
  <c r="J220" i="5"/>
  <c r="J219" i="5"/>
  <c r="J218" i="5"/>
  <c r="J217" i="5"/>
  <c r="J216" i="5"/>
  <c r="J215" i="5"/>
  <c r="J214" i="5"/>
  <c r="J213" i="5"/>
  <c r="J212" i="5"/>
  <c r="J211" i="5"/>
  <c r="J210" i="5"/>
  <c r="J209" i="5"/>
  <c r="J208" i="5"/>
  <c r="J207" i="5"/>
  <c r="J206" i="5"/>
  <c r="J205" i="5"/>
  <c r="J204" i="5"/>
  <c r="J203" i="5"/>
  <c r="J202" i="5"/>
  <c r="J201" i="5"/>
  <c r="J200" i="5"/>
  <c r="J199" i="5"/>
  <c r="J198" i="5"/>
  <c r="J197" i="5"/>
  <c r="J196" i="5"/>
  <c r="J195" i="5"/>
  <c r="J194" i="5"/>
  <c r="J193" i="5"/>
  <c r="J192" i="5"/>
  <c r="J191" i="5"/>
  <c r="J190" i="5"/>
  <c r="J189" i="5"/>
  <c r="J188" i="5"/>
  <c r="J187" i="5"/>
  <c r="J186" i="5"/>
  <c r="J185" i="5"/>
  <c r="J184" i="5"/>
  <c r="J183" i="5"/>
  <c r="J182" i="5"/>
  <c r="J181" i="5"/>
  <c r="J180" i="5"/>
  <c r="J179" i="5"/>
  <c r="J178" i="5"/>
  <c r="J177" i="5"/>
  <c r="J176" i="5"/>
  <c r="J175" i="5"/>
  <c r="J174" i="5"/>
  <c r="J173" i="5"/>
  <c r="J172" i="5"/>
  <c r="J171" i="5"/>
  <c r="J170" i="5"/>
  <c r="J169" i="5"/>
  <c r="J168" i="5"/>
  <c r="J167" i="5"/>
  <c r="J166" i="5"/>
  <c r="J165" i="5"/>
  <c r="J164" i="5"/>
  <c r="J163" i="5"/>
  <c r="J162" i="5"/>
  <c r="J161" i="5"/>
  <c r="J160" i="5"/>
  <c r="J159" i="5"/>
  <c r="J158" i="5"/>
  <c r="J157" i="5"/>
  <c r="J156" i="5"/>
  <c r="J155" i="5"/>
  <c r="J154" i="5"/>
  <c r="J153" i="5"/>
  <c r="J152" i="5"/>
  <c r="J151" i="5"/>
  <c r="J150" i="5"/>
  <c r="J149" i="5"/>
  <c r="J148" i="5"/>
  <c r="J147" i="5"/>
  <c r="J146" i="5"/>
  <c r="J145" i="5"/>
  <c r="J144" i="5"/>
  <c r="J143" i="5"/>
  <c r="J142" i="5"/>
  <c r="J141" i="5"/>
  <c r="J140" i="5"/>
  <c r="J139" i="5"/>
  <c r="J138" i="5"/>
  <c r="J137" i="5"/>
  <c r="J136" i="5"/>
  <c r="J135" i="5"/>
  <c r="J134" i="5"/>
  <c r="J133" i="5"/>
  <c r="J132" i="5"/>
  <c r="J131" i="5"/>
  <c r="J130" i="5"/>
  <c r="J129" i="5"/>
  <c r="J128" i="5"/>
  <c r="J127" i="5"/>
  <c r="J126" i="5"/>
  <c r="J125" i="5"/>
  <c r="J124" i="5"/>
  <c r="J123" i="5"/>
  <c r="J122" i="5"/>
  <c r="J121" i="5"/>
  <c r="J120" i="5"/>
  <c r="J119" i="5"/>
  <c r="J118" i="5"/>
  <c r="J117" i="5"/>
  <c r="J116" i="5"/>
  <c r="J115" i="5"/>
  <c r="J114" i="5"/>
  <c r="J113" i="5"/>
  <c r="J112" i="5"/>
  <c r="J111" i="5"/>
  <c r="J110" i="5"/>
  <c r="J109" i="5"/>
  <c r="J108" i="5"/>
  <c r="J107" i="5"/>
  <c r="J106" i="5"/>
  <c r="J105" i="5"/>
  <c r="J104" i="5"/>
  <c r="J103" i="5"/>
  <c r="J102" i="5"/>
  <c r="J101" i="5"/>
  <c r="J100" i="5"/>
  <c r="J99" i="5"/>
  <c r="J98" i="5"/>
  <c r="J97" i="5"/>
  <c r="J96" i="5"/>
  <c r="J95" i="5"/>
  <c r="J94" i="5"/>
  <c r="J93" i="5"/>
  <c r="J92" i="5"/>
  <c r="J91" i="5"/>
  <c r="I353" i="5"/>
  <c r="I352" i="5"/>
  <c r="I351" i="5"/>
  <c r="I350" i="5"/>
  <c r="I349" i="5"/>
  <c r="I348" i="5"/>
  <c r="I347" i="5"/>
  <c r="I346" i="5"/>
  <c r="I345" i="5"/>
  <c r="I344" i="5"/>
  <c r="I343" i="5"/>
  <c r="I342" i="5"/>
  <c r="I341" i="5"/>
  <c r="I340" i="5"/>
  <c r="I339" i="5"/>
  <c r="I338" i="5"/>
  <c r="I337" i="5"/>
  <c r="I336" i="5"/>
  <c r="I335" i="5"/>
  <c r="I334" i="5"/>
  <c r="I333" i="5"/>
  <c r="I332" i="5"/>
  <c r="I331" i="5"/>
  <c r="I330" i="5"/>
  <c r="I329" i="5"/>
  <c r="I328" i="5"/>
  <c r="I327" i="5"/>
  <c r="I326" i="5"/>
  <c r="I325" i="5"/>
  <c r="I324" i="5"/>
  <c r="I323" i="5"/>
  <c r="I322" i="5"/>
  <c r="I321" i="5"/>
  <c r="I320" i="5"/>
  <c r="I319" i="5"/>
  <c r="I318" i="5"/>
  <c r="I317" i="5"/>
  <c r="I316" i="5"/>
  <c r="I315" i="5"/>
  <c r="I314" i="5"/>
  <c r="I313" i="5"/>
  <c r="I312" i="5"/>
  <c r="I311" i="5"/>
  <c r="I310" i="5"/>
  <c r="I309" i="5"/>
  <c r="I308" i="5"/>
  <c r="I307" i="5"/>
  <c r="I306" i="5"/>
  <c r="I305" i="5"/>
  <c r="I304" i="5"/>
  <c r="I303" i="5"/>
  <c r="I302" i="5"/>
  <c r="I301" i="5"/>
  <c r="I300" i="5"/>
  <c r="I299" i="5"/>
  <c r="I298" i="5"/>
  <c r="I297" i="5"/>
  <c r="I296" i="5"/>
  <c r="I295" i="5"/>
  <c r="I294" i="5"/>
  <c r="I293" i="5"/>
  <c r="I292" i="5"/>
  <c r="I291" i="5"/>
  <c r="I290" i="5"/>
  <c r="I289" i="5"/>
  <c r="I288" i="5"/>
  <c r="I287" i="5"/>
  <c r="I286" i="5"/>
  <c r="I285" i="5"/>
  <c r="I284" i="5"/>
  <c r="I283" i="5"/>
  <c r="I282" i="5"/>
  <c r="I281" i="5"/>
  <c r="I280" i="5"/>
  <c r="I279" i="5"/>
  <c r="I278" i="5"/>
  <c r="I277" i="5"/>
  <c r="I276" i="5"/>
  <c r="I275" i="5"/>
  <c r="I274" i="5"/>
  <c r="I273" i="5"/>
  <c r="I272" i="5"/>
  <c r="I271" i="5"/>
  <c r="I270" i="5"/>
  <c r="I269" i="5"/>
  <c r="I268" i="5"/>
  <c r="I267" i="5"/>
  <c r="I266" i="5"/>
  <c r="I265" i="5"/>
  <c r="I264" i="5"/>
  <c r="I263" i="5"/>
  <c r="I262" i="5"/>
  <c r="I261" i="5"/>
  <c r="I260" i="5"/>
  <c r="I259" i="5"/>
  <c r="I258" i="5"/>
  <c r="I257" i="5"/>
  <c r="I256" i="5"/>
  <c r="I255" i="5"/>
  <c r="I254" i="5"/>
  <c r="I253" i="5"/>
  <c r="I252" i="5"/>
  <c r="I251" i="5"/>
  <c r="I250" i="5"/>
  <c r="I249" i="5"/>
  <c r="I248" i="5"/>
  <c r="I247" i="5"/>
  <c r="I246" i="5"/>
  <c r="I245" i="5"/>
  <c r="I244" i="5"/>
  <c r="I243" i="5"/>
  <c r="I242" i="5"/>
  <c r="I241" i="5"/>
  <c r="I240" i="5"/>
  <c r="I239" i="5"/>
  <c r="I238" i="5"/>
  <c r="I237" i="5"/>
  <c r="I236" i="5"/>
  <c r="I235" i="5"/>
  <c r="I234" i="5"/>
  <c r="I233" i="5"/>
  <c r="I232" i="5"/>
  <c r="I231" i="5"/>
  <c r="I230" i="5"/>
  <c r="I229" i="5"/>
  <c r="I228" i="5"/>
  <c r="I227" i="5"/>
  <c r="I226" i="5"/>
  <c r="I225" i="5"/>
  <c r="I224" i="5"/>
  <c r="I223" i="5"/>
  <c r="I222" i="5"/>
  <c r="I221" i="5"/>
  <c r="I220" i="5"/>
  <c r="I219" i="5"/>
  <c r="I218" i="5"/>
  <c r="I217" i="5"/>
  <c r="I216" i="5"/>
  <c r="I215" i="5"/>
  <c r="I214" i="5"/>
  <c r="I213" i="5"/>
  <c r="I212" i="5"/>
  <c r="I211" i="5"/>
  <c r="I210" i="5"/>
  <c r="I209" i="5"/>
  <c r="I208" i="5"/>
  <c r="I207" i="5"/>
  <c r="I206" i="5"/>
  <c r="I205" i="5"/>
  <c r="I204" i="5"/>
  <c r="I203" i="5"/>
  <c r="I202" i="5"/>
  <c r="I201" i="5"/>
  <c r="I200" i="5"/>
  <c r="I199" i="5"/>
  <c r="I198" i="5"/>
  <c r="I197" i="5"/>
  <c r="I196" i="5"/>
  <c r="I195" i="5"/>
  <c r="I194" i="5"/>
  <c r="I193" i="5"/>
  <c r="I192" i="5"/>
  <c r="I191" i="5"/>
  <c r="I190" i="5"/>
  <c r="I189" i="5"/>
  <c r="I188" i="5"/>
  <c r="I187" i="5"/>
  <c r="I186" i="5"/>
  <c r="I185" i="5"/>
  <c r="I184" i="5"/>
  <c r="I183" i="5"/>
  <c r="I182" i="5"/>
  <c r="I181" i="5"/>
  <c r="I180" i="5"/>
  <c r="I179" i="5"/>
  <c r="I178" i="5"/>
  <c r="I177" i="5"/>
  <c r="I176" i="5"/>
  <c r="I175" i="5"/>
  <c r="I174" i="5"/>
  <c r="I173" i="5"/>
  <c r="I172" i="5"/>
  <c r="I171" i="5"/>
  <c r="I170" i="5"/>
  <c r="I169" i="5"/>
  <c r="I168" i="5"/>
  <c r="I167" i="5"/>
  <c r="I166" i="5"/>
  <c r="I165" i="5"/>
  <c r="I164" i="5"/>
  <c r="I163" i="5"/>
  <c r="I162" i="5"/>
  <c r="I161" i="5"/>
  <c r="I160" i="5"/>
  <c r="I159" i="5"/>
  <c r="I158" i="5"/>
  <c r="I157" i="5"/>
  <c r="I156" i="5"/>
  <c r="I155" i="5"/>
  <c r="I154" i="5"/>
  <c r="I153" i="5"/>
  <c r="I152" i="5"/>
  <c r="I151" i="5"/>
  <c r="I150" i="5"/>
  <c r="I149" i="5"/>
  <c r="I148" i="5"/>
  <c r="I147" i="5"/>
  <c r="I146" i="5"/>
  <c r="I145" i="5"/>
  <c r="I144" i="5"/>
  <c r="I143" i="5"/>
  <c r="I142" i="5"/>
  <c r="I141" i="5"/>
  <c r="I140" i="5"/>
  <c r="I139" i="5"/>
  <c r="I138" i="5"/>
  <c r="I137" i="5"/>
  <c r="I136" i="5"/>
  <c r="I135" i="5"/>
  <c r="I134" i="5"/>
  <c r="I133" i="5"/>
  <c r="I132" i="5"/>
  <c r="I131" i="5"/>
  <c r="I130" i="5"/>
  <c r="I129" i="5"/>
  <c r="I128" i="5"/>
  <c r="I127" i="5"/>
  <c r="I126" i="5"/>
  <c r="I125" i="5"/>
  <c r="I124" i="5"/>
  <c r="I123" i="5"/>
  <c r="I122" i="5"/>
  <c r="I121" i="5"/>
  <c r="I120" i="5"/>
  <c r="I119" i="5"/>
  <c r="I118" i="5"/>
  <c r="I117" i="5"/>
  <c r="I116" i="5"/>
  <c r="I115" i="5"/>
  <c r="I114" i="5"/>
  <c r="I113" i="5"/>
  <c r="I112" i="5"/>
  <c r="I111" i="5"/>
  <c r="I110" i="5"/>
  <c r="I109" i="5"/>
  <c r="I108" i="5"/>
  <c r="I107" i="5"/>
  <c r="I106" i="5"/>
  <c r="I105" i="5"/>
  <c r="I104" i="5"/>
  <c r="I103" i="5"/>
  <c r="I102" i="5"/>
  <c r="I101" i="5"/>
  <c r="I100" i="5"/>
  <c r="I99" i="5"/>
  <c r="I98" i="5"/>
  <c r="I97" i="5"/>
  <c r="I96" i="5"/>
  <c r="I95" i="5"/>
  <c r="I94" i="5"/>
  <c r="I93" i="5"/>
  <c r="I92" i="5"/>
  <c r="I91" i="5"/>
  <c r="H353" i="5"/>
  <c r="H352" i="5"/>
  <c r="H351" i="5"/>
  <c r="H350" i="5"/>
  <c r="H349" i="5"/>
  <c r="H348" i="5"/>
  <c r="H347" i="5"/>
  <c r="H346" i="5"/>
  <c r="H345" i="5"/>
  <c r="H344" i="5"/>
  <c r="H343" i="5"/>
  <c r="H342" i="5"/>
  <c r="H341" i="5"/>
  <c r="H340" i="5"/>
  <c r="H339" i="5"/>
  <c r="H338" i="5"/>
  <c r="H337" i="5"/>
  <c r="H336" i="5"/>
  <c r="H335" i="5"/>
  <c r="H334" i="5"/>
  <c r="H333" i="5"/>
  <c r="H332" i="5"/>
  <c r="H331" i="5"/>
  <c r="H330" i="5"/>
  <c r="H329" i="5"/>
  <c r="H328" i="5"/>
  <c r="H327" i="5"/>
  <c r="H326" i="5"/>
  <c r="H325" i="5"/>
  <c r="H324" i="5"/>
  <c r="H323" i="5"/>
  <c r="H322" i="5"/>
  <c r="H321" i="5"/>
  <c r="H320" i="5"/>
  <c r="H319" i="5"/>
  <c r="H318" i="5"/>
  <c r="H317" i="5"/>
  <c r="H316" i="5"/>
  <c r="H315" i="5"/>
  <c r="H314" i="5"/>
  <c r="H313" i="5"/>
  <c r="H312" i="5"/>
  <c r="H311" i="5"/>
  <c r="H310" i="5"/>
  <c r="H309" i="5"/>
  <c r="H308" i="5"/>
  <c r="H307" i="5"/>
  <c r="H306" i="5"/>
  <c r="H305" i="5"/>
  <c r="H304" i="5"/>
  <c r="H303" i="5"/>
  <c r="H302" i="5"/>
  <c r="H301" i="5"/>
  <c r="H300" i="5"/>
  <c r="H299" i="5"/>
  <c r="H298" i="5"/>
  <c r="H297" i="5"/>
  <c r="H296" i="5"/>
  <c r="H295" i="5"/>
  <c r="H294" i="5"/>
  <c r="H293" i="5"/>
  <c r="H292" i="5"/>
  <c r="H291" i="5"/>
  <c r="H290" i="5"/>
  <c r="H289" i="5"/>
  <c r="H288" i="5"/>
  <c r="H287" i="5"/>
  <c r="H286" i="5"/>
  <c r="H285" i="5"/>
  <c r="H284" i="5"/>
  <c r="H283" i="5"/>
  <c r="H282" i="5"/>
  <c r="H281" i="5"/>
  <c r="H280" i="5"/>
  <c r="H279" i="5"/>
  <c r="H278" i="5"/>
  <c r="H277" i="5"/>
  <c r="H276" i="5"/>
  <c r="H275" i="5"/>
  <c r="H274" i="5"/>
  <c r="H273" i="5"/>
  <c r="H272" i="5"/>
  <c r="H271" i="5"/>
  <c r="H270" i="5"/>
  <c r="H269" i="5"/>
  <c r="H268" i="5"/>
  <c r="H267" i="5"/>
  <c r="H266" i="5"/>
  <c r="H265" i="5"/>
  <c r="H264" i="5"/>
  <c r="H263" i="5"/>
  <c r="H262" i="5"/>
  <c r="H261" i="5"/>
  <c r="H260" i="5"/>
  <c r="H259" i="5"/>
  <c r="H258" i="5"/>
  <c r="H257" i="5"/>
  <c r="H256" i="5"/>
  <c r="H255" i="5"/>
  <c r="H254" i="5"/>
  <c r="H253" i="5"/>
  <c r="H252" i="5"/>
  <c r="H251" i="5"/>
  <c r="H250" i="5"/>
  <c r="H249" i="5"/>
  <c r="H248" i="5"/>
  <c r="H247" i="5"/>
  <c r="H246" i="5"/>
  <c r="H245" i="5"/>
  <c r="H244" i="5"/>
  <c r="H243" i="5"/>
  <c r="H242" i="5"/>
  <c r="H241" i="5"/>
  <c r="H240" i="5"/>
  <c r="H239" i="5"/>
  <c r="H238" i="5"/>
  <c r="H237" i="5"/>
  <c r="H236" i="5"/>
  <c r="H235" i="5"/>
  <c r="H234" i="5"/>
  <c r="H233" i="5"/>
  <c r="H232" i="5"/>
  <c r="H231" i="5"/>
  <c r="H230" i="5"/>
  <c r="H229" i="5"/>
  <c r="H228" i="5"/>
  <c r="H227" i="5"/>
  <c r="H226" i="5"/>
  <c r="H225" i="5"/>
  <c r="H224" i="5"/>
  <c r="H223" i="5"/>
  <c r="H222" i="5"/>
  <c r="H221" i="5"/>
  <c r="H220" i="5"/>
  <c r="H219" i="5"/>
  <c r="H218" i="5"/>
  <c r="H217" i="5"/>
  <c r="H216" i="5"/>
  <c r="H215" i="5"/>
  <c r="H214" i="5"/>
  <c r="H213" i="5"/>
  <c r="H212" i="5"/>
  <c r="H211" i="5"/>
  <c r="H210" i="5"/>
  <c r="H209" i="5"/>
  <c r="H208" i="5"/>
  <c r="H207" i="5"/>
  <c r="H206" i="5"/>
  <c r="H205" i="5"/>
  <c r="H204" i="5"/>
  <c r="H203" i="5"/>
  <c r="H202" i="5"/>
  <c r="H201" i="5"/>
  <c r="H200" i="5"/>
  <c r="H199" i="5"/>
  <c r="H198" i="5"/>
  <c r="H197" i="5"/>
  <c r="H196" i="5"/>
  <c r="H195" i="5"/>
  <c r="H194" i="5"/>
  <c r="H193" i="5"/>
  <c r="H192" i="5"/>
  <c r="H191" i="5"/>
  <c r="H190" i="5"/>
  <c r="H189" i="5"/>
  <c r="H188" i="5"/>
  <c r="H187" i="5"/>
  <c r="H186" i="5"/>
  <c r="H185" i="5"/>
  <c r="H184" i="5"/>
  <c r="H183" i="5"/>
  <c r="H182" i="5"/>
  <c r="H181" i="5"/>
  <c r="H180" i="5"/>
  <c r="H179" i="5"/>
  <c r="H178" i="5"/>
  <c r="H177" i="5"/>
  <c r="H176" i="5"/>
  <c r="H175" i="5"/>
  <c r="H174" i="5"/>
  <c r="H173" i="5"/>
  <c r="H172" i="5"/>
  <c r="H171" i="5"/>
  <c r="H170" i="5"/>
  <c r="H169" i="5"/>
  <c r="H168" i="5"/>
  <c r="H167" i="5"/>
  <c r="H166" i="5"/>
  <c r="H165" i="5"/>
  <c r="H164" i="5"/>
  <c r="H163" i="5"/>
  <c r="H162" i="5"/>
  <c r="H161" i="5"/>
  <c r="H160" i="5"/>
  <c r="H159" i="5"/>
  <c r="H158" i="5"/>
  <c r="H157" i="5"/>
  <c r="H156" i="5"/>
  <c r="H155" i="5"/>
  <c r="H154" i="5"/>
  <c r="H153" i="5"/>
  <c r="H152" i="5"/>
  <c r="H151" i="5"/>
  <c r="H150" i="5"/>
  <c r="H149" i="5"/>
  <c r="H148" i="5"/>
  <c r="H147" i="5"/>
  <c r="H146" i="5"/>
  <c r="H145" i="5"/>
  <c r="H144" i="5"/>
  <c r="H143" i="5"/>
  <c r="H142" i="5"/>
  <c r="H141" i="5"/>
  <c r="H140" i="5"/>
  <c r="H139" i="5"/>
  <c r="H138" i="5"/>
  <c r="H137" i="5"/>
  <c r="H136" i="5"/>
  <c r="H135" i="5"/>
  <c r="H134" i="5"/>
  <c r="H133" i="5"/>
  <c r="H132" i="5"/>
  <c r="H131" i="5"/>
  <c r="H130" i="5"/>
  <c r="H129" i="5"/>
  <c r="H128" i="5"/>
  <c r="H127" i="5"/>
  <c r="H126" i="5"/>
  <c r="H125" i="5"/>
  <c r="H124" i="5"/>
  <c r="H123" i="5"/>
  <c r="H122" i="5"/>
  <c r="H121" i="5"/>
  <c r="H120" i="5"/>
  <c r="H119" i="5"/>
  <c r="H118" i="5"/>
  <c r="H117" i="5"/>
  <c r="H116" i="5"/>
  <c r="H115" i="5"/>
  <c r="H114" i="5"/>
  <c r="H113" i="5"/>
  <c r="H112" i="5"/>
  <c r="H111" i="5"/>
  <c r="H110" i="5"/>
  <c r="H109" i="5"/>
  <c r="H108" i="5"/>
  <c r="H107" i="5"/>
  <c r="H106" i="5"/>
  <c r="H105" i="5"/>
  <c r="H104" i="5"/>
  <c r="H103" i="5"/>
  <c r="H102" i="5"/>
  <c r="H101" i="5"/>
  <c r="H100" i="5"/>
  <c r="H99" i="5"/>
  <c r="H98" i="5"/>
  <c r="H97" i="5"/>
  <c r="H96" i="5"/>
  <c r="H95" i="5"/>
  <c r="H94" i="5"/>
  <c r="H93" i="5"/>
  <c r="H92" i="5"/>
  <c r="H91" i="5"/>
  <c r="J9" i="2"/>
  <c r="I76" i="5"/>
  <c r="I9" i="5" s="1"/>
  <c r="H9" i="2"/>
  <c r="I9" i="2"/>
  <c r="K76" i="2"/>
  <c r="K77" i="2"/>
  <c r="K80" i="2"/>
  <c r="G549" i="12"/>
  <c r="F549" i="12"/>
  <c r="E549" i="12"/>
  <c r="D548" i="12"/>
  <c r="D547" i="12"/>
  <c r="D546" i="12"/>
  <c r="D545" i="12"/>
  <c r="D544" i="12"/>
  <c r="D543" i="12"/>
  <c r="E542" i="12"/>
  <c r="D542" i="12"/>
  <c r="D541" i="12"/>
  <c r="D528" i="12"/>
  <c r="D527" i="12"/>
  <c r="D526" i="12"/>
  <c r="D525" i="12"/>
  <c r="D524" i="12"/>
  <c r="D523" i="12"/>
  <c r="D522" i="12"/>
  <c r="D521" i="12"/>
  <c r="D520" i="12"/>
  <c r="D519" i="12"/>
  <c r="D518" i="12"/>
  <c r="D517" i="12"/>
  <c r="D516" i="12"/>
  <c r="D515" i="12"/>
  <c r="D514" i="12"/>
  <c r="D513" i="12"/>
  <c r="D512" i="12"/>
  <c r="D511" i="12"/>
  <c r="D510" i="12"/>
  <c r="D509" i="12"/>
  <c r="D508" i="12"/>
  <c r="D507" i="12"/>
  <c r="D506" i="12"/>
  <c r="D505" i="12"/>
  <c r="D504" i="12"/>
  <c r="D503" i="12"/>
  <c r="D502" i="12"/>
  <c r="D501" i="12"/>
  <c r="D500" i="12"/>
  <c r="D499" i="12"/>
  <c r="D498" i="12"/>
  <c r="F497" i="12"/>
  <c r="F496" i="12" s="1"/>
  <c r="E497" i="12"/>
  <c r="D497" i="12"/>
  <c r="M496" i="12"/>
  <c r="K496" i="12"/>
  <c r="G495" i="12"/>
  <c r="F495" i="12"/>
  <c r="E495" i="12"/>
  <c r="D495" i="12"/>
  <c r="G494" i="12"/>
  <c r="F494" i="12"/>
  <c r="E494" i="12"/>
  <c r="D494" i="12"/>
  <c r="G493" i="12"/>
  <c r="F493" i="12"/>
  <c r="E493" i="12"/>
  <c r="D493" i="12"/>
  <c r="G492" i="12"/>
  <c r="F492" i="12"/>
  <c r="E492" i="12"/>
  <c r="D492" i="12"/>
  <c r="G491" i="12"/>
  <c r="F491" i="12"/>
  <c r="E491" i="12"/>
  <c r="D491" i="12"/>
  <c r="G490" i="12"/>
  <c r="F490" i="12"/>
  <c r="E490" i="12"/>
  <c r="D490" i="12"/>
  <c r="G489" i="12"/>
  <c r="F489" i="12"/>
  <c r="E489" i="12"/>
  <c r="D489" i="12"/>
  <c r="G488" i="12"/>
  <c r="F488" i="12"/>
  <c r="E488" i="12"/>
  <c r="D488" i="12"/>
  <c r="G487" i="12"/>
  <c r="F487" i="12"/>
  <c r="E487" i="12"/>
  <c r="D487" i="12"/>
  <c r="G486" i="12"/>
  <c r="F486" i="12"/>
  <c r="E486" i="12"/>
  <c r="D486" i="12"/>
  <c r="G485" i="12"/>
  <c r="F485" i="12"/>
  <c r="E485" i="12"/>
  <c r="D485" i="12"/>
  <c r="G484" i="12"/>
  <c r="F484" i="12"/>
  <c r="E484" i="12"/>
  <c r="D484" i="12"/>
  <c r="G483" i="12"/>
  <c r="F483" i="12"/>
  <c r="E483" i="12"/>
  <c r="D483" i="12"/>
  <c r="G482" i="12"/>
  <c r="F482" i="12"/>
  <c r="E482" i="12"/>
  <c r="D482" i="12"/>
  <c r="G481" i="12"/>
  <c r="F481" i="12"/>
  <c r="E481" i="12"/>
  <c r="D481" i="12"/>
  <c r="G480" i="12"/>
  <c r="F480" i="12"/>
  <c r="D480" i="12"/>
  <c r="G479" i="12"/>
  <c r="F479" i="12"/>
  <c r="E479" i="12"/>
  <c r="D479" i="12"/>
  <c r="G478" i="12"/>
  <c r="F478" i="12"/>
  <c r="E478" i="12"/>
  <c r="D478" i="12"/>
  <c r="G477" i="12"/>
  <c r="F477" i="12"/>
  <c r="E477" i="12"/>
  <c r="D477" i="12"/>
  <c r="M475" i="12"/>
  <c r="K475" i="12"/>
  <c r="H474" i="12"/>
  <c r="M473" i="12"/>
  <c r="K473" i="12"/>
  <c r="G473" i="12"/>
  <c r="F473" i="12"/>
  <c r="E473" i="12"/>
  <c r="D473" i="12"/>
  <c r="M472" i="12"/>
  <c r="K472" i="12"/>
  <c r="H472" i="12"/>
  <c r="H9" i="12" s="1"/>
  <c r="G472" i="12"/>
  <c r="F472" i="12"/>
  <c r="E472" i="12"/>
  <c r="G471" i="12"/>
  <c r="F471" i="12"/>
  <c r="E471" i="12"/>
  <c r="D471" i="12"/>
  <c r="G470" i="12"/>
  <c r="F470" i="12"/>
  <c r="E470" i="12"/>
  <c r="D470" i="12"/>
  <c r="G469" i="12"/>
  <c r="F469" i="12"/>
  <c r="E469" i="12"/>
  <c r="D469" i="12"/>
  <c r="G468" i="12"/>
  <c r="F468" i="12"/>
  <c r="E468" i="12"/>
  <c r="D468" i="12"/>
  <c r="G467" i="12"/>
  <c r="F467" i="12"/>
  <c r="E467" i="12"/>
  <c r="D467" i="12"/>
  <c r="G466" i="12"/>
  <c r="F466" i="12"/>
  <c r="E466" i="12"/>
  <c r="D466" i="12"/>
  <c r="G465" i="12"/>
  <c r="F465" i="12"/>
  <c r="E465" i="12"/>
  <c r="D465" i="12"/>
  <c r="G464" i="12"/>
  <c r="F464" i="12"/>
  <c r="E464" i="12"/>
  <c r="D464" i="12"/>
  <c r="G463" i="12"/>
  <c r="F463" i="12"/>
  <c r="E463" i="12"/>
  <c r="D463" i="12"/>
  <c r="G462" i="12"/>
  <c r="F462" i="12"/>
  <c r="E462" i="12"/>
  <c r="D462" i="12"/>
  <c r="G461" i="12"/>
  <c r="F461" i="12"/>
  <c r="E461" i="12"/>
  <c r="D461" i="12"/>
  <c r="G460" i="12"/>
  <c r="F460" i="12"/>
  <c r="E460" i="12"/>
  <c r="D460" i="12"/>
  <c r="E458" i="12"/>
  <c r="D458" i="12"/>
  <c r="E457" i="12"/>
  <c r="D457" i="12"/>
  <c r="E455" i="12"/>
  <c r="D455" i="12"/>
  <c r="E454" i="12"/>
  <c r="D454" i="12"/>
  <c r="E453" i="12"/>
  <c r="D453" i="12"/>
  <c r="E452" i="12"/>
  <c r="D452" i="12"/>
  <c r="G450" i="12"/>
  <c r="F450" i="12"/>
  <c r="E450" i="12"/>
  <c r="D450" i="12"/>
  <c r="G449" i="12"/>
  <c r="F449" i="12"/>
  <c r="E449" i="12"/>
  <c r="D449" i="12"/>
  <c r="G448" i="12"/>
  <c r="G447" i="12" s="1"/>
  <c r="F448" i="12"/>
  <c r="F447" i="12" s="1"/>
  <c r="E447" i="12"/>
  <c r="G446" i="12"/>
  <c r="F446" i="12"/>
  <c r="E446" i="12"/>
  <c r="D446" i="12"/>
  <c r="G445" i="12"/>
  <c r="F445" i="12"/>
  <c r="E445" i="12"/>
  <c r="D445" i="12"/>
  <c r="G444" i="12"/>
  <c r="F444" i="12"/>
  <c r="E444" i="12"/>
  <c r="D444" i="12"/>
  <c r="G443" i="12"/>
  <c r="F443" i="12"/>
  <c r="E443" i="12"/>
  <c r="D443" i="12"/>
  <c r="G442" i="12"/>
  <c r="F442" i="12"/>
  <c r="E442" i="12"/>
  <c r="D442" i="12"/>
  <c r="G441" i="12"/>
  <c r="F441" i="12"/>
  <c r="E441" i="12"/>
  <c r="D441" i="12"/>
  <c r="G440" i="12"/>
  <c r="F440" i="12"/>
  <c r="E440" i="12"/>
  <c r="D440" i="12"/>
  <c r="G439" i="12"/>
  <c r="F439" i="12"/>
  <c r="E439" i="12"/>
  <c r="D439" i="12"/>
  <c r="G438" i="12"/>
  <c r="F438" i="12"/>
  <c r="E438" i="12"/>
  <c r="D438" i="12"/>
  <c r="G437" i="12"/>
  <c r="F437" i="12"/>
  <c r="E437" i="12"/>
  <c r="D437" i="12"/>
  <c r="G436" i="12"/>
  <c r="F436" i="12"/>
  <c r="E436" i="12"/>
  <c r="D436" i="12"/>
  <c r="G435" i="12"/>
  <c r="F435" i="12"/>
  <c r="E435" i="12"/>
  <c r="D435" i="12"/>
  <c r="G434" i="12"/>
  <c r="F434" i="12"/>
  <c r="E434" i="12"/>
  <c r="D434" i="12"/>
  <c r="G433" i="12"/>
  <c r="F433" i="12"/>
  <c r="E433" i="12"/>
  <c r="D433" i="12"/>
  <c r="G432" i="12"/>
  <c r="F432" i="12"/>
  <c r="E432" i="12"/>
  <c r="D432" i="12"/>
  <c r="G430" i="12"/>
  <c r="F430" i="12"/>
  <c r="E430" i="12"/>
  <c r="D430" i="12"/>
  <c r="G429" i="12"/>
  <c r="F429" i="12"/>
  <c r="E429" i="12"/>
  <c r="D429" i="12"/>
  <c r="G428" i="12"/>
  <c r="F428" i="12"/>
  <c r="E428" i="12"/>
  <c r="D428" i="12"/>
  <c r="G427" i="12"/>
  <c r="F427" i="12"/>
  <c r="E427" i="12"/>
  <c r="D427" i="12"/>
  <c r="G426" i="12"/>
  <c r="F426" i="12"/>
  <c r="E426" i="12"/>
  <c r="D426" i="12"/>
  <c r="G425" i="12"/>
  <c r="G424" i="12"/>
  <c r="F424" i="12"/>
  <c r="E424" i="12"/>
  <c r="D424" i="12"/>
  <c r="G423" i="12"/>
  <c r="F423" i="12"/>
  <c r="E423" i="12"/>
  <c r="D423" i="12"/>
  <c r="G422" i="12"/>
  <c r="F422" i="12"/>
  <c r="E422" i="12"/>
  <c r="D422" i="12"/>
  <c r="G421" i="12"/>
  <c r="F421" i="12"/>
  <c r="E421" i="12"/>
  <c r="D421" i="12"/>
  <c r="G420" i="12"/>
  <c r="F420" i="12"/>
  <c r="E420" i="12"/>
  <c r="D420" i="12"/>
  <c r="G418" i="12"/>
  <c r="F418" i="12"/>
  <c r="E418" i="12"/>
  <c r="D418" i="12"/>
  <c r="G417" i="12"/>
  <c r="F417" i="12"/>
  <c r="E417" i="12"/>
  <c r="D417" i="12"/>
  <c r="G416" i="12"/>
  <c r="F416" i="12"/>
  <c r="E416" i="12"/>
  <c r="D416" i="12"/>
  <c r="G415" i="12"/>
  <c r="F415" i="12"/>
  <c r="E415" i="12"/>
  <c r="D415" i="12"/>
  <c r="G414" i="12"/>
  <c r="F414" i="12"/>
  <c r="E414" i="12"/>
  <c r="D414" i="12"/>
  <c r="G413" i="12"/>
  <c r="F413" i="12"/>
  <c r="E413" i="12"/>
  <c r="D413" i="12"/>
  <c r="G412" i="12"/>
  <c r="F412" i="12"/>
  <c r="E412" i="12"/>
  <c r="D412" i="12"/>
  <c r="G411" i="12"/>
  <c r="F411" i="12"/>
  <c r="E411" i="12"/>
  <c r="D411" i="12"/>
  <c r="G409" i="12"/>
  <c r="F409" i="12"/>
  <c r="E409" i="12"/>
  <c r="D409" i="12"/>
  <c r="G408" i="12"/>
  <c r="F408" i="12"/>
  <c r="E408" i="12"/>
  <c r="D408" i="12"/>
  <c r="G407" i="12"/>
  <c r="F407" i="12"/>
  <c r="E407" i="12"/>
  <c r="D407" i="12"/>
  <c r="G406" i="12"/>
  <c r="F406" i="12"/>
  <c r="E406" i="12"/>
  <c r="D406" i="12"/>
  <c r="G405" i="12"/>
  <c r="F405" i="12"/>
  <c r="E405" i="12"/>
  <c r="D405" i="12"/>
  <c r="G404" i="12"/>
  <c r="F404" i="12"/>
  <c r="E404" i="12"/>
  <c r="D404" i="12"/>
  <c r="G403" i="12"/>
  <c r="F403" i="12"/>
  <c r="E403" i="12"/>
  <c r="D403" i="12"/>
  <c r="G402" i="12"/>
  <c r="F402" i="12"/>
  <c r="E402" i="12"/>
  <c r="D402" i="12"/>
  <c r="G401" i="12"/>
  <c r="F401" i="12"/>
  <c r="E401" i="12"/>
  <c r="D401" i="12"/>
  <c r="G400" i="12"/>
  <c r="F400" i="12"/>
  <c r="E400" i="12"/>
  <c r="D400" i="12"/>
  <c r="E399" i="12"/>
  <c r="G398" i="12"/>
  <c r="F398" i="12"/>
  <c r="E398" i="12"/>
  <c r="D398" i="12"/>
  <c r="G397" i="12"/>
  <c r="F397" i="12"/>
  <c r="E397" i="12"/>
  <c r="D397" i="12"/>
  <c r="G396" i="12"/>
  <c r="F396" i="12"/>
  <c r="E396" i="12"/>
  <c r="D396" i="12"/>
  <c r="G394" i="12"/>
  <c r="F394" i="12"/>
  <c r="E394" i="12"/>
  <c r="D394" i="12"/>
  <c r="G393" i="12"/>
  <c r="F393" i="12"/>
  <c r="E393" i="12"/>
  <c r="D393" i="12"/>
  <c r="G392" i="12"/>
  <c r="F392" i="12"/>
  <c r="E392" i="12"/>
  <c r="D392" i="12"/>
  <c r="G391" i="12"/>
  <c r="F391" i="12"/>
  <c r="E391" i="12"/>
  <c r="D391" i="12"/>
  <c r="H390" i="12"/>
  <c r="M388" i="12"/>
  <c r="K388" i="12"/>
  <c r="M387" i="12"/>
  <c r="K387" i="12"/>
  <c r="G387" i="12"/>
  <c r="F387" i="12"/>
  <c r="E387" i="12"/>
  <c r="M386" i="12"/>
  <c r="K386" i="12"/>
  <c r="G386" i="12"/>
  <c r="F386" i="12"/>
  <c r="E386" i="12"/>
  <c r="D386" i="12"/>
  <c r="G385" i="12"/>
  <c r="F385" i="12"/>
  <c r="D383" i="12"/>
  <c r="H382" i="12"/>
  <c r="G382" i="12"/>
  <c r="F382" i="12"/>
  <c r="E382" i="12"/>
  <c r="D382" i="12"/>
  <c r="H381" i="12"/>
  <c r="G381" i="12"/>
  <c r="F381" i="12"/>
  <c r="E381" i="12"/>
  <c r="D381" i="12"/>
  <c r="M380" i="12"/>
  <c r="K380" i="12"/>
  <c r="D378" i="12"/>
  <c r="D377" i="12"/>
  <c r="D376" i="12" s="1"/>
  <c r="E375" i="12"/>
  <c r="E374" i="12"/>
  <c r="D374" i="12"/>
  <c r="E373" i="12"/>
  <c r="D373" i="12"/>
  <c r="E372" i="12"/>
  <c r="E370" i="12"/>
  <c r="D370" i="12"/>
  <c r="E369" i="12"/>
  <c r="D369" i="12"/>
  <c r="E368" i="12"/>
  <c r="D368" i="12"/>
  <c r="E367" i="12"/>
  <c r="D367" i="12"/>
  <c r="E366" i="12"/>
  <c r="D366" i="12"/>
  <c r="E365" i="12"/>
  <c r="D365" i="12"/>
  <c r="E364" i="12"/>
  <c r="D364" i="12"/>
  <c r="E363" i="12"/>
  <c r="D363" i="12"/>
  <c r="E362" i="12"/>
  <c r="D362" i="12"/>
  <c r="E361" i="12"/>
  <c r="D361" i="12"/>
  <c r="E360" i="12"/>
  <c r="D360" i="12"/>
  <c r="E359" i="12"/>
  <c r="D359" i="12"/>
  <c r="E358" i="12"/>
  <c r="E357" i="12"/>
  <c r="D357" i="12"/>
  <c r="E356" i="12"/>
  <c r="D356" i="12"/>
  <c r="E355" i="12"/>
  <c r="D355" i="12"/>
  <c r="E354" i="12"/>
  <c r="D354" i="12"/>
  <c r="E353" i="12"/>
  <c r="D353" i="12"/>
  <c r="E352" i="12"/>
  <c r="D352" i="12"/>
  <c r="E351" i="12"/>
  <c r="D351" i="12"/>
  <c r="E350" i="12"/>
  <c r="D350" i="12"/>
  <c r="E349" i="12"/>
  <c r="D349" i="12"/>
  <c r="E348" i="12"/>
  <c r="D348" i="12"/>
  <c r="E347" i="12"/>
  <c r="D347" i="12"/>
  <c r="E346" i="12"/>
  <c r="D346" i="12"/>
  <c r="E345" i="12"/>
  <c r="D345" i="12"/>
  <c r="E344" i="12"/>
  <c r="D344" i="12"/>
  <c r="E343" i="12"/>
  <c r="D343" i="12"/>
  <c r="E342" i="12"/>
  <c r="D342" i="12"/>
  <c r="E341" i="12"/>
  <c r="D341" i="12"/>
  <c r="E340" i="12"/>
  <c r="E339" i="12"/>
  <c r="D339" i="12"/>
  <c r="E338" i="12"/>
  <c r="D338" i="12"/>
  <c r="E337" i="12"/>
  <c r="D337" i="12"/>
  <c r="E336" i="12"/>
  <c r="D336" i="12"/>
  <c r="E335" i="12"/>
  <c r="D335" i="12"/>
  <c r="E334" i="12"/>
  <c r="D334" i="12"/>
  <c r="E333" i="12"/>
  <c r="D333" i="12"/>
  <c r="E332" i="12"/>
  <c r="D332" i="12"/>
  <c r="E331" i="12"/>
  <c r="D331" i="12"/>
  <c r="E330" i="12"/>
  <c r="D330" i="12"/>
  <c r="E329" i="12"/>
  <c r="D329" i="12"/>
  <c r="E328" i="12"/>
  <c r="D328" i="12"/>
  <c r="E327" i="12"/>
  <c r="D327" i="12"/>
  <c r="E326" i="12"/>
  <c r="E325" i="12"/>
  <c r="D325" i="12"/>
  <c r="E324" i="12"/>
  <c r="D324" i="12"/>
  <c r="E323" i="12"/>
  <c r="D323" i="12"/>
  <c r="E322" i="12"/>
  <c r="D322" i="12"/>
  <c r="E321" i="12"/>
  <c r="D321" i="12"/>
  <c r="E320" i="12"/>
  <c r="D320" i="12"/>
  <c r="E319" i="12"/>
  <c r="D319" i="12"/>
  <c r="E318" i="12"/>
  <c r="E317" i="12"/>
  <c r="D317" i="12"/>
  <c r="E316" i="12"/>
  <c r="D316" i="12"/>
  <c r="E315" i="12"/>
  <c r="D315" i="12"/>
  <c r="E314" i="12"/>
  <c r="D314" i="12"/>
  <c r="E313" i="12"/>
  <c r="D313" i="12"/>
  <c r="E312" i="12"/>
  <c r="D312" i="12"/>
  <c r="E311" i="12"/>
  <c r="D311" i="12"/>
  <c r="E310" i="12"/>
  <c r="D310" i="12"/>
  <c r="E309" i="12"/>
  <c r="D309" i="12"/>
  <c r="E308" i="12"/>
  <c r="D308" i="12"/>
  <c r="E307" i="12"/>
  <c r="D307" i="12"/>
  <c r="E306" i="12"/>
  <c r="D306" i="12"/>
  <c r="E305" i="12"/>
  <c r="D305" i="12"/>
  <c r="E304" i="12"/>
  <c r="D304" i="12"/>
  <c r="E302" i="12"/>
  <c r="D302" i="12"/>
  <c r="E301" i="12"/>
  <c r="D301" i="12"/>
  <c r="E300" i="12"/>
  <c r="D300" i="12"/>
  <c r="E299" i="12"/>
  <c r="D299" i="12"/>
  <c r="E298" i="12"/>
  <c r="E297" i="12"/>
  <c r="D297" i="12"/>
  <c r="E296" i="12"/>
  <c r="D296" i="12"/>
  <c r="E295" i="12"/>
  <c r="D295" i="12"/>
  <c r="E294" i="12"/>
  <c r="D294" i="12"/>
  <c r="E293" i="12"/>
  <c r="E292" i="12"/>
  <c r="D292" i="12"/>
  <c r="E291" i="12"/>
  <c r="D291" i="12"/>
  <c r="E289" i="12"/>
  <c r="D289" i="12"/>
  <c r="E288" i="12"/>
  <c r="D288" i="12"/>
  <c r="E287" i="12"/>
  <c r="D287" i="12"/>
  <c r="E286" i="12"/>
  <c r="D286" i="12"/>
  <c r="E285" i="12"/>
  <c r="D285" i="12"/>
  <c r="E284" i="12"/>
  <c r="D284" i="12"/>
  <c r="E283" i="12"/>
  <c r="D283" i="12"/>
  <c r="E281" i="12"/>
  <c r="D281" i="12"/>
  <c r="E280" i="12"/>
  <c r="D280" i="12"/>
  <c r="E279" i="12"/>
  <c r="D279" i="12"/>
  <c r="E278" i="12"/>
  <c r="D278" i="12"/>
  <c r="E277" i="12"/>
  <c r="D277" i="12"/>
  <c r="E276" i="12"/>
  <c r="D276" i="12"/>
  <c r="E275" i="12"/>
  <c r="D275" i="12"/>
  <c r="E273" i="12"/>
  <c r="D273" i="12"/>
  <c r="E272" i="12"/>
  <c r="D272" i="12"/>
  <c r="E270" i="12"/>
  <c r="D270" i="12"/>
  <c r="E269" i="12"/>
  <c r="D269" i="12"/>
  <c r="E268" i="12"/>
  <c r="D268" i="12"/>
  <c r="E267" i="12"/>
  <c r="D267" i="12"/>
  <c r="E266" i="12"/>
  <c r="D266" i="12"/>
  <c r="E265" i="12"/>
  <c r="D265" i="12"/>
  <c r="E264" i="12"/>
  <c r="D264" i="12"/>
  <c r="E263" i="12"/>
  <c r="D263" i="12"/>
  <c r="E262" i="12"/>
  <c r="D262" i="12"/>
  <c r="E261" i="12"/>
  <c r="D261" i="12"/>
  <c r="E259" i="12"/>
  <c r="D259" i="12"/>
  <c r="E258" i="12"/>
  <c r="D258" i="12"/>
  <c r="E256" i="12"/>
  <c r="D256" i="12"/>
  <c r="E255" i="12"/>
  <c r="D255" i="12"/>
  <c r="E254" i="12"/>
  <c r="E253" i="12"/>
  <c r="D253" i="12"/>
  <c r="E252" i="12"/>
  <c r="D252" i="12"/>
  <c r="E250" i="12"/>
  <c r="D250" i="12"/>
  <c r="E249" i="12"/>
  <c r="D249" i="12"/>
  <c r="E248" i="12"/>
  <c r="D248" i="12"/>
  <c r="E247" i="12"/>
  <c r="D247" i="12"/>
  <c r="E246" i="12"/>
  <c r="D246" i="12"/>
  <c r="E244" i="12"/>
  <c r="D244" i="12"/>
  <c r="E243" i="12"/>
  <c r="D243" i="12"/>
  <c r="E242" i="12"/>
  <c r="D242" i="12"/>
  <c r="E241" i="12"/>
  <c r="D241" i="12"/>
  <c r="E240" i="12"/>
  <c r="D240" i="12"/>
  <c r="E239" i="12"/>
  <c r="D239" i="12"/>
  <c r="E238" i="12"/>
  <c r="D238" i="12"/>
  <c r="E237" i="12"/>
  <c r="D237" i="12"/>
  <c r="E236" i="12"/>
  <c r="E235" i="12"/>
  <c r="G234" i="12"/>
  <c r="F234" i="12"/>
  <c r="E234" i="12"/>
  <c r="D234" i="12"/>
  <c r="G233" i="12"/>
  <c r="F233" i="12"/>
  <c r="E233" i="12"/>
  <c r="D233" i="12"/>
  <c r="G232" i="12"/>
  <c r="F232" i="12"/>
  <c r="E232" i="12"/>
  <c r="D232" i="12"/>
  <c r="G231" i="12"/>
  <c r="F231" i="12"/>
  <c r="E231" i="12"/>
  <c r="D231" i="12"/>
  <c r="G230" i="12"/>
  <c r="F230" i="12"/>
  <c r="E230" i="12"/>
  <c r="D230" i="12"/>
  <c r="G229" i="12"/>
  <c r="F229" i="12"/>
  <c r="E229" i="12"/>
  <c r="D229" i="12"/>
  <c r="G228" i="12"/>
  <c r="F228" i="12"/>
  <c r="E228" i="12"/>
  <c r="D228" i="12"/>
  <c r="G227" i="12"/>
  <c r="F227" i="12"/>
  <c r="E227" i="12"/>
  <c r="D227" i="12"/>
  <c r="G226" i="12"/>
  <c r="F226" i="12"/>
  <c r="E226" i="12"/>
  <c r="D226" i="12"/>
  <c r="G225" i="12"/>
  <c r="F225" i="12"/>
  <c r="E225" i="12"/>
  <c r="D225" i="12"/>
  <c r="G224" i="12"/>
  <c r="F224" i="12"/>
  <c r="E224" i="12"/>
  <c r="D224" i="12"/>
  <c r="G223" i="12"/>
  <c r="F223" i="12"/>
  <c r="E223" i="12"/>
  <c r="D223" i="12"/>
  <c r="G222" i="12"/>
  <c r="F222" i="12"/>
  <c r="E222" i="12"/>
  <c r="D222" i="12"/>
  <c r="G221" i="12"/>
  <c r="F221" i="12"/>
  <c r="E221" i="12"/>
  <c r="D221" i="12"/>
  <c r="E220" i="12"/>
  <c r="D220" i="12"/>
  <c r="G219" i="12"/>
  <c r="F219" i="12"/>
  <c r="E219" i="12"/>
  <c r="D219" i="12"/>
  <c r="G218" i="12"/>
  <c r="F218" i="12"/>
  <c r="E218" i="12"/>
  <c r="D218" i="12"/>
  <c r="G217" i="12"/>
  <c r="F217" i="12"/>
  <c r="E217" i="12"/>
  <c r="D217" i="12"/>
  <c r="G216" i="12"/>
  <c r="F216" i="12"/>
  <c r="E216" i="12"/>
  <c r="D216" i="12"/>
  <c r="G215" i="12"/>
  <c r="F215" i="12"/>
  <c r="E215" i="12"/>
  <c r="D215" i="12"/>
  <c r="G214" i="12"/>
  <c r="F214" i="12"/>
  <c r="E214" i="12"/>
  <c r="D214" i="12"/>
  <c r="G213" i="12"/>
  <c r="F213" i="12"/>
  <c r="E213" i="12"/>
  <c r="D213" i="12"/>
  <c r="G212" i="12"/>
  <c r="F212" i="12"/>
  <c r="E212" i="12"/>
  <c r="D212" i="12"/>
  <c r="G211" i="12"/>
  <c r="F211" i="12"/>
  <c r="E211" i="12"/>
  <c r="D211" i="12"/>
  <c r="G210" i="12"/>
  <c r="F210" i="12"/>
  <c r="E210" i="12"/>
  <c r="D210" i="12"/>
  <c r="G209" i="12"/>
  <c r="F209" i="12"/>
  <c r="E209" i="12"/>
  <c r="D209" i="12"/>
  <c r="G208" i="12"/>
  <c r="F208" i="12"/>
  <c r="E208" i="12"/>
  <c r="D208" i="12"/>
  <c r="E207" i="12"/>
  <c r="D207" i="12"/>
  <c r="G206" i="12"/>
  <c r="F206" i="12"/>
  <c r="E206" i="12"/>
  <c r="D206" i="12"/>
  <c r="E205" i="12"/>
  <c r="G204" i="12"/>
  <c r="F204" i="12"/>
  <c r="D204" i="12"/>
  <c r="G203" i="12"/>
  <c r="F203" i="12"/>
  <c r="D203" i="12"/>
  <c r="G202" i="12"/>
  <c r="F202" i="12"/>
  <c r="D202" i="12"/>
  <c r="G201" i="12"/>
  <c r="F201" i="12"/>
  <c r="D201" i="12"/>
  <c r="G200" i="12"/>
  <c r="F200" i="12"/>
  <c r="D200" i="12"/>
  <c r="G199" i="12"/>
  <c r="F199" i="12"/>
  <c r="D199" i="12"/>
  <c r="G197" i="12"/>
  <c r="F197" i="12"/>
  <c r="D197" i="12"/>
  <c r="G196" i="12"/>
  <c r="F196" i="12"/>
  <c r="D196" i="12"/>
  <c r="G195" i="12"/>
  <c r="F195" i="12"/>
  <c r="D195" i="12"/>
  <c r="G194" i="12"/>
  <c r="F194" i="12"/>
  <c r="D194" i="12"/>
  <c r="E193" i="12"/>
  <c r="D193" i="12"/>
  <c r="G192" i="12"/>
  <c r="F192" i="12"/>
  <c r="E192" i="12"/>
  <c r="D192" i="12"/>
  <c r="G191" i="12"/>
  <c r="F191" i="12"/>
  <c r="E191" i="12"/>
  <c r="D191" i="12"/>
  <c r="G190" i="12"/>
  <c r="F190" i="12"/>
  <c r="E190" i="12"/>
  <c r="D190" i="12"/>
  <c r="E189" i="12"/>
  <c r="G188" i="12"/>
  <c r="F188" i="12"/>
  <c r="D188" i="12"/>
  <c r="G187" i="12"/>
  <c r="F187" i="12"/>
  <c r="D187" i="12"/>
  <c r="G186" i="12"/>
  <c r="F186" i="12"/>
  <c r="D186" i="12"/>
  <c r="G185" i="12"/>
  <c r="F185" i="12"/>
  <c r="D185" i="12"/>
  <c r="G184" i="12"/>
  <c r="F184" i="12"/>
  <c r="D184" i="12"/>
  <c r="E183" i="12"/>
  <c r="D183" i="12"/>
  <c r="G182" i="12"/>
  <c r="F182" i="12"/>
  <c r="E182" i="12"/>
  <c r="D182" i="12"/>
  <c r="G181" i="12"/>
  <c r="F181" i="12"/>
  <c r="E181" i="12"/>
  <c r="D181" i="12"/>
  <c r="G180" i="12"/>
  <c r="F180" i="12"/>
  <c r="E180" i="12"/>
  <c r="D180" i="12"/>
  <c r="G179" i="12"/>
  <c r="F179" i="12"/>
  <c r="E179" i="12"/>
  <c r="D179" i="12"/>
  <c r="G178" i="12"/>
  <c r="F178" i="12"/>
  <c r="E178" i="12"/>
  <c r="D178" i="12"/>
  <c r="E177" i="12"/>
  <c r="D177" i="12"/>
  <c r="G176" i="12"/>
  <c r="F176" i="12"/>
  <c r="E176" i="12"/>
  <c r="D176" i="12"/>
  <c r="G175" i="12"/>
  <c r="F175" i="12"/>
  <c r="E175" i="12"/>
  <c r="D175" i="12"/>
  <c r="G174" i="12"/>
  <c r="F174" i="12"/>
  <c r="E174" i="12"/>
  <c r="D174" i="12"/>
  <c r="G173" i="12"/>
  <c r="F173" i="12"/>
  <c r="E173" i="12"/>
  <c r="D173" i="12"/>
  <c r="G172" i="12"/>
  <c r="F172" i="12"/>
  <c r="E172" i="12"/>
  <c r="D172" i="12"/>
  <c r="G171" i="12"/>
  <c r="F171" i="12"/>
  <c r="E171" i="12"/>
  <c r="D171" i="12"/>
  <c r="G170" i="12"/>
  <c r="F170" i="12"/>
  <c r="E170" i="12"/>
  <c r="D170" i="12"/>
  <c r="D169" i="12"/>
  <c r="G168" i="12"/>
  <c r="F168" i="12"/>
  <c r="E168" i="12"/>
  <c r="D168" i="12"/>
  <c r="G167" i="12"/>
  <c r="F167" i="12"/>
  <c r="E167" i="12"/>
  <c r="D167" i="12"/>
  <c r="G166" i="12"/>
  <c r="F166" i="12"/>
  <c r="E166" i="12"/>
  <c r="D166" i="12"/>
  <c r="E165" i="12"/>
  <c r="D165" i="12"/>
  <c r="G164" i="12"/>
  <c r="F164" i="12"/>
  <c r="E164" i="12"/>
  <c r="D164" i="12"/>
  <c r="G163" i="12"/>
  <c r="F163" i="12"/>
  <c r="E163" i="12"/>
  <c r="D163" i="12"/>
  <c r="G162" i="12"/>
  <c r="F162" i="12"/>
  <c r="E162" i="12"/>
  <c r="D162" i="12"/>
  <c r="G161" i="12"/>
  <c r="F161" i="12"/>
  <c r="E161" i="12"/>
  <c r="D161" i="12"/>
  <c r="G160" i="12"/>
  <c r="F160" i="12"/>
  <c r="E160" i="12"/>
  <c r="D160" i="12"/>
  <c r="G159" i="12"/>
  <c r="F159" i="12"/>
  <c r="E159" i="12"/>
  <c r="D159" i="12"/>
  <c r="G158" i="12"/>
  <c r="F158" i="12"/>
  <c r="E158" i="12"/>
  <c r="D158" i="12"/>
  <c r="G157" i="12"/>
  <c r="F157" i="12"/>
  <c r="E157" i="12"/>
  <c r="D157" i="12"/>
  <c r="E156" i="12"/>
  <c r="D156" i="12"/>
  <c r="G155" i="12"/>
  <c r="F155" i="12"/>
  <c r="E155" i="12"/>
  <c r="D155" i="12"/>
  <c r="G154" i="12"/>
  <c r="F154" i="12"/>
  <c r="E154" i="12"/>
  <c r="D154" i="12"/>
  <c r="G153" i="12"/>
  <c r="F153" i="12"/>
  <c r="E153" i="12"/>
  <c r="D153" i="12"/>
  <c r="G152" i="12"/>
  <c r="F152" i="12"/>
  <c r="E152" i="12"/>
  <c r="D152" i="12"/>
  <c r="G151" i="12"/>
  <c r="F151" i="12"/>
  <c r="E151" i="12"/>
  <c r="D151" i="12"/>
  <c r="G150" i="12"/>
  <c r="F150" i="12"/>
  <c r="E150" i="12"/>
  <c r="D150" i="12"/>
  <c r="G149" i="12"/>
  <c r="F149" i="12"/>
  <c r="E149" i="12"/>
  <c r="D149" i="12"/>
  <c r="E148" i="12"/>
  <c r="G147" i="12"/>
  <c r="F147" i="12"/>
  <c r="E147" i="12"/>
  <c r="D147" i="12"/>
  <c r="E146" i="12"/>
  <c r="D146" i="12"/>
  <c r="G145" i="12"/>
  <c r="F145" i="12"/>
  <c r="E145" i="12"/>
  <c r="D145" i="12"/>
  <c r="E144" i="12"/>
  <c r="G143" i="12"/>
  <c r="F143" i="12"/>
  <c r="E143" i="12"/>
  <c r="D143" i="12"/>
  <c r="D142" i="12"/>
  <c r="G141" i="12"/>
  <c r="F141" i="12"/>
  <c r="E141" i="12"/>
  <c r="D141" i="12"/>
  <c r="G140" i="12"/>
  <c r="F140" i="12"/>
  <c r="E140" i="12"/>
  <c r="D140" i="12"/>
  <c r="G139" i="12"/>
  <c r="F139" i="12"/>
  <c r="E139" i="12"/>
  <c r="D139" i="12"/>
  <c r="G138" i="12"/>
  <c r="F138" i="12"/>
  <c r="E138" i="12"/>
  <c r="D138" i="12"/>
  <c r="G137" i="12"/>
  <c r="F137" i="12"/>
  <c r="E137" i="12"/>
  <c r="D137" i="12"/>
  <c r="G136" i="12"/>
  <c r="F136" i="12"/>
  <c r="E136" i="12"/>
  <c r="D136" i="12"/>
  <c r="G135" i="12"/>
  <c r="F135" i="12"/>
  <c r="E135" i="12"/>
  <c r="D135" i="12"/>
  <c r="G134" i="12"/>
  <c r="F134" i="12"/>
  <c r="E134" i="12"/>
  <c r="D134" i="12"/>
  <c r="G133" i="12"/>
  <c r="F133" i="12"/>
  <c r="E133" i="12"/>
  <c r="D133" i="12"/>
  <c r="D132" i="12"/>
  <c r="G131" i="12"/>
  <c r="F131" i="12"/>
  <c r="E131" i="12"/>
  <c r="D131" i="12"/>
  <c r="G130" i="12"/>
  <c r="F130" i="12"/>
  <c r="D130" i="12"/>
  <c r="G129" i="12"/>
  <c r="F129" i="12"/>
  <c r="E129" i="12"/>
  <c r="D129" i="12"/>
  <c r="G128" i="12"/>
  <c r="F128" i="12"/>
  <c r="E128" i="12"/>
  <c r="D128" i="12"/>
  <c r="D127" i="12"/>
  <c r="G126" i="12"/>
  <c r="F126" i="12"/>
  <c r="E126" i="12"/>
  <c r="D126" i="12"/>
  <c r="G125" i="12"/>
  <c r="F125" i="12"/>
  <c r="E125" i="12"/>
  <c r="D125" i="12"/>
  <c r="G124" i="12"/>
  <c r="F124" i="12"/>
  <c r="E124" i="12"/>
  <c r="D124" i="12"/>
  <c r="G123" i="12"/>
  <c r="F123" i="12"/>
  <c r="E123" i="12"/>
  <c r="D123" i="12"/>
  <c r="G122" i="12"/>
  <c r="F122" i="12"/>
  <c r="E122" i="12"/>
  <c r="D122" i="12"/>
  <c r="G121" i="12"/>
  <c r="F121" i="12"/>
  <c r="E121" i="12"/>
  <c r="D121" i="12"/>
  <c r="G120" i="12"/>
  <c r="F120" i="12"/>
  <c r="E120" i="12"/>
  <c r="D120" i="12"/>
  <c r="G119" i="12"/>
  <c r="F119" i="12"/>
  <c r="E119" i="12"/>
  <c r="D119" i="12"/>
  <c r="G118" i="12"/>
  <c r="F118" i="12"/>
  <c r="E118" i="12"/>
  <c r="D118" i="12"/>
  <c r="G117" i="12"/>
  <c r="F117" i="12"/>
  <c r="E117" i="12"/>
  <c r="D117" i="12"/>
  <c r="G116" i="12"/>
  <c r="F116" i="12"/>
  <c r="D116" i="12"/>
  <c r="E115" i="12"/>
  <c r="G114" i="12"/>
  <c r="F114" i="12"/>
  <c r="E114" i="12"/>
  <c r="D114" i="12"/>
  <c r="D113" i="12"/>
  <c r="G112" i="12"/>
  <c r="F112" i="12"/>
  <c r="E112" i="12"/>
  <c r="D112" i="12"/>
  <c r="E111" i="12"/>
  <c r="D111" i="12"/>
  <c r="G110" i="12"/>
  <c r="F110" i="12"/>
  <c r="E110" i="12"/>
  <c r="D110" i="12"/>
  <c r="G109" i="12"/>
  <c r="F109" i="12"/>
  <c r="E109" i="12"/>
  <c r="D109" i="12"/>
  <c r="G108" i="12"/>
  <c r="F108" i="12"/>
  <c r="E108" i="12"/>
  <c r="D108" i="12"/>
  <c r="G107" i="12"/>
  <c r="F107" i="12"/>
  <c r="E107" i="12"/>
  <c r="D107" i="12"/>
  <c r="G106" i="12"/>
  <c r="F106" i="12"/>
  <c r="E106" i="12"/>
  <c r="D106" i="12"/>
  <c r="G105" i="12"/>
  <c r="F105" i="12"/>
  <c r="E105" i="12"/>
  <c r="D105" i="12"/>
  <c r="G104" i="12"/>
  <c r="F104" i="12"/>
  <c r="E104" i="12"/>
  <c r="D104" i="12"/>
  <c r="G103" i="12"/>
  <c r="F103" i="12"/>
  <c r="E103" i="12"/>
  <c r="D103" i="12"/>
  <c r="G102" i="12"/>
  <c r="F102" i="12"/>
  <c r="E102" i="12"/>
  <c r="D102" i="12"/>
  <c r="G101" i="12"/>
  <c r="F101" i="12"/>
  <c r="E101" i="12"/>
  <c r="D101" i="12"/>
  <c r="D100" i="12"/>
  <c r="G99" i="12"/>
  <c r="F99" i="12"/>
  <c r="E99" i="12"/>
  <c r="G98" i="12"/>
  <c r="F98" i="12"/>
  <c r="G97" i="12"/>
  <c r="F97" i="12"/>
  <c r="E97" i="12"/>
  <c r="G96" i="12"/>
  <c r="F96" i="12"/>
  <c r="E96" i="12"/>
  <c r="D95" i="12"/>
  <c r="G93" i="12"/>
  <c r="F93" i="12"/>
  <c r="E93" i="12"/>
  <c r="G92" i="12"/>
  <c r="F92" i="12"/>
  <c r="E92" i="12"/>
  <c r="D92" i="12"/>
  <c r="G91" i="12"/>
  <c r="F91" i="12"/>
  <c r="E91" i="12"/>
  <c r="D91" i="12"/>
  <c r="G90" i="12"/>
  <c r="F90" i="12"/>
  <c r="E90" i="12"/>
  <c r="D90" i="12"/>
  <c r="G88" i="12"/>
  <c r="F88" i="12"/>
  <c r="E88" i="12"/>
  <c r="D88" i="12"/>
  <c r="G87" i="12"/>
  <c r="F87" i="12"/>
  <c r="E87" i="12"/>
  <c r="D87" i="12"/>
  <c r="D86" i="12"/>
  <c r="D85" i="12"/>
  <c r="D84" i="12"/>
  <c r="E83" i="12"/>
  <c r="D83" i="12"/>
  <c r="F82" i="12"/>
  <c r="F8" i="12" s="1"/>
  <c r="D82" i="12"/>
  <c r="D8" i="12" s="1"/>
  <c r="G81" i="12"/>
  <c r="F81" i="12"/>
  <c r="E81" i="12"/>
  <c r="D81" i="12"/>
  <c r="G80" i="12"/>
  <c r="F80" i="12"/>
  <c r="E80" i="12"/>
  <c r="D80" i="12"/>
  <c r="M79" i="12"/>
  <c r="K79" i="12"/>
  <c r="H78" i="12"/>
  <c r="G78" i="12"/>
  <c r="F78" i="12"/>
  <c r="E78" i="12"/>
  <c r="D78" i="12"/>
  <c r="G77" i="12"/>
  <c r="F77" i="12"/>
  <c r="E77" i="12"/>
  <c r="G76" i="12"/>
  <c r="F76" i="12"/>
  <c r="E76" i="12"/>
  <c r="H75" i="12"/>
  <c r="G75" i="12"/>
  <c r="H74" i="12"/>
  <c r="G74" i="12"/>
  <c r="F74" i="12"/>
  <c r="E74" i="12"/>
  <c r="D74" i="12"/>
  <c r="K73" i="12"/>
  <c r="M72" i="12"/>
  <c r="K72" i="12"/>
  <c r="H72" i="12"/>
  <c r="G72" i="12"/>
  <c r="F72" i="12"/>
  <c r="E72" i="12"/>
  <c r="H71" i="12"/>
  <c r="G71" i="12"/>
  <c r="G70" i="12" s="1"/>
  <c r="F71" i="12"/>
  <c r="F70" i="12" s="1"/>
  <c r="E71" i="12"/>
  <c r="E70" i="12" s="1"/>
  <c r="M70" i="12"/>
  <c r="K70" i="12"/>
  <c r="D70" i="12"/>
  <c r="G69" i="12"/>
  <c r="F69" i="12"/>
  <c r="E69" i="12"/>
  <c r="D69" i="12"/>
  <c r="E68" i="12"/>
  <c r="D68" i="12"/>
  <c r="E67" i="12"/>
  <c r="D67" i="12"/>
  <c r="E66" i="12"/>
  <c r="D66" i="12"/>
  <c r="E65" i="12"/>
  <c r="D65" i="12"/>
  <c r="E64" i="12"/>
  <c r="D64" i="12"/>
  <c r="E63" i="12"/>
  <c r="D63" i="12"/>
  <c r="E62" i="12"/>
  <c r="D62" i="12"/>
  <c r="G61" i="12"/>
  <c r="F61" i="12"/>
  <c r="E61" i="12"/>
  <c r="D61" i="12"/>
  <c r="G60" i="12"/>
  <c r="F60" i="12"/>
  <c r="E60" i="12"/>
  <c r="D60" i="12"/>
  <c r="G59" i="12"/>
  <c r="F59" i="12"/>
  <c r="E59" i="12"/>
  <c r="D59" i="12"/>
  <c r="G58" i="12"/>
  <c r="F58" i="12"/>
  <c r="E58" i="12"/>
  <c r="D58" i="12"/>
  <c r="G57" i="12"/>
  <c r="F57" i="12"/>
  <c r="E57" i="12"/>
  <c r="D57" i="12"/>
  <c r="G56" i="12"/>
  <c r="F56" i="12"/>
  <c r="E56" i="12"/>
  <c r="D56" i="12"/>
  <c r="G55" i="12"/>
  <c r="F55" i="12"/>
  <c r="E55" i="12"/>
  <c r="D55" i="12"/>
  <c r="G54" i="12"/>
  <c r="F54" i="12"/>
  <c r="E54" i="12"/>
  <c r="D54" i="12"/>
  <c r="G53" i="12"/>
  <c r="F53" i="12"/>
  <c r="E53" i="12"/>
  <c r="D53" i="12"/>
  <c r="G52" i="12"/>
  <c r="F52" i="12"/>
  <c r="E52" i="12"/>
  <c r="D52" i="12"/>
  <c r="G51" i="12"/>
  <c r="F51" i="12"/>
  <c r="G50" i="12"/>
  <c r="F50" i="12"/>
  <c r="E50" i="12"/>
  <c r="D50" i="12"/>
  <c r="G49" i="12"/>
  <c r="F49" i="12"/>
  <c r="E49" i="12"/>
  <c r="D49" i="12"/>
  <c r="G48" i="12"/>
  <c r="F48" i="12"/>
  <c r="E48" i="12"/>
  <c r="D48" i="12"/>
  <c r="G47" i="12"/>
  <c r="F47" i="12"/>
  <c r="E47" i="12"/>
  <c r="D47" i="12"/>
  <c r="G46" i="12"/>
  <c r="F46" i="12"/>
  <c r="E46" i="12"/>
  <c r="D46" i="12"/>
  <c r="G45" i="12"/>
  <c r="F45" i="12"/>
  <c r="E45" i="12"/>
  <c r="D45" i="12"/>
  <c r="G43" i="12"/>
  <c r="F43" i="12"/>
  <c r="E43" i="12"/>
  <c r="D43" i="12"/>
  <c r="G42" i="12"/>
  <c r="F42" i="12"/>
  <c r="D42" i="12"/>
  <c r="G41" i="12"/>
  <c r="F41" i="12"/>
  <c r="E41" i="12"/>
  <c r="D41" i="12"/>
  <c r="G40" i="12"/>
  <c r="F40" i="12"/>
  <c r="D40" i="12"/>
  <c r="G39" i="12"/>
  <c r="F39" i="12"/>
  <c r="D39" i="12"/>
  <c r="G38" i="12"/>
  <c r="F38" i="12"/>
  <c r="D38" i="12"/>
  <c r="G37" i="12"/>
  <c r="F37" i="12"/>
  <c r="D37" i="12"/>
  <c r="G36" i="12"/>
  <c r="F36" i="12"/>
  <c r="D36" i="12"/>
  <c r="G35" i="12"/>
  <c r="F35" i="12"/>
  <c r="D35" i="12"/>
  <c r="G34" i="12"/>
  <c r="F34" i="12"/>
  <c r="D34" i="12"/>
  <c r="G33" i="12"/>
  <c r="F33" i="12"/>
  <c r="D33" i="12"/>
  <c r="G32" i="12"/>
  <c r="F32" i="12"/>
  <c r="D32" i="12"/>
  <c r="G31" i="12"/>
  <c r="F31" i="12"/>
  <c r="D31" i="12"/>
  <c r="G30" i="12"/>
  <c r="F30" i="12"/>
  <c r="D30" i="12"/>
  <c r="G29" i="12"/>
  <c r="F29" i="12"/>
  <c r="D29" i="12"/>
  <c r="G28" i="12"/>
  <c r="F28" i="12"/>
  <c r="D28" i="12"/>
  <c r="G27" i="12"/>
  <c r="F27" i="12"/>
  <c r="D27" i="12"/>
  <c r="G26" i="12"/>
  <c r="F26" i="12"/>
  <c r="D26" i="12"/>
  <c r="G25" i="12"/>
  <c r="F25" i="12"/>
  <c r="D25" i="12"/>
  <c r="G24" i="12"/>
  <c r="F24" i="12"/>
  <c r="E24" i="12"/>
  <c r="G23" i="12"/>
  <c r="F23" i="12"/>
  <c r="D23" i="12"/>
  <c r="G22" i="12"/>
  <c r="F22" i="12"/>
  <c r="D22" i="12"/>
  <c r="G21" i="12"/>
  <c r="F21" i="12"/>
  <c r="D21" i="12"/>
  <c r="G20" i="12"/>
  <c r="F20" i="12"/>
  <c r="E20" i="12"/>
  <c r="D20" i="12"/>
  <c r="G19" i="12"/>
  <c r="F19" i="12"/>
  <c r="E19" i="12"/>
  <c r="D19" i="12"/>
  <c r="G18" i="12"/>
  <c r="F18" i="12"/>
  <c r="E18" i="12"/>
  <c r="D18" i="12"/>
  <c r="M16" i="12"/>
  <c r="K16" i="12"/>
  <c r="G15" i="12"/>
  <c r="F15" i="12"/>
  <c r="E15" i="12"/>
  <c r="G14" i="12"/>
  <c r="F14" i="12"/>
  <c r="E14" i="12"/>
  <c r="G13" i="12"/>
  <c r="F13" i="12"/>
  <c r="E13" i="12"/>
  <c r="G12" i="12"/>
  <c r="F12" i="12"/>
  <c r="G11" i="12"/>
  <c r="F11" i="12"/>
  <c r="D545" i="2"/>
  <c r="H76" i="5" l="1"/>
  <c r="H9" i="5" s="1"/>
  <c r="J76" i="5"/>
  <c r="J9" i="5" s="1"/>
  <c r="D24" i="12"/>
  <c r="D89" i="12"/>
  <c r="D79" i="12" s="1"/>
  <c r="D44" i="12"/>
  <c r="E44" i="12"/>
  <c r="E198" i="12"/>
  <c r="E496" i="12"/>
  <c r="F73" i="12"/>
  <c r="F10" i="12"/>
  <c r="F89" i="12"/>
  <c r="F79" i="12" s="1"/>
  <c r="G89" i="12"/>
  <c r="G380" i="12"/>
  <c r="E380" i="12"/>
  <c r="G5" i="13"/>
  <c r="G10" i="12"/>
  <c r="E73" i="12"/>
  <c r="G73" i="12"/>
  <c r="D380" i="12"/>
  <c r="F380" i="12"/>
  <c r="E132" i="12"/>
  <c r="E17" i="12"/>
  <c r="E100" i="12"/>
  <c r="E89" i="12"/>
  <c r="D51" i="12"/>
  <c r="E95" i="12"/>
  <c r="E127" i="12"/>
  <c r="E51" i="12"/>
  <c r="E113" i="12"/>
  <c r="E16" i="12"/>
  <c r="D524" i="5"/>
  <c r="D76" i="2" l="1"/>
  <c r="F358" i="5"/>
  <c r="G593" i="6"/>
  <c r="F384" i="12" s="1"/>
  <c r="F383" i="12" s="1"/>
  <c r="H593" i="6"/>
  <c r="G384" i="12" s="1"/>
  <c r="G383" i="12" s="1"/>
  <c r="F593" i="6"/>
  <c r="E384" i="12" s="1"/>
  <c r="F590" i="6"/>
  <c r="G592" i="6" l="1"/>
  <c r="H592" i="6"/>
  <c r="G386" i="2"/>
  <c r="G358" i="5" s="1"/>
  <c r="E74" i="5"/>
  <c r="F79" i="2"/>
  <c r="F74" i="5" s="1"/>
  <c r="G79" i="2"/>
  <c r="E75" i="5"/>
  <c r="F80" i="2"/>
  <c r="F75" i="5" s="1"/>
  <c r="G80" i="2"/>
  <c r="G78" i="2"/>
  <c r="F73" i="5"/>
  <c r="E73" i="5"/>
  <c r="F76" i="2"/>
  <c r="G76" i="2"/>
  <c r="G476" i="12" l="1"/>
  <c r="G475" i="12" s="1"/>
  <c r="F476" i="12"/>
  <c r="F475" i="12" s="1"/>
  <c r="E476" i="12"/>
  <c r="E475" i="12" s="1"/>
  <c r="E253" i="6" l="1"/>
  <c r="F76" i="6"/>
  <c r="E82" i="12" s="1"/>
  <c r="E358" i="6"/>
  <c r="D358" i="12" s="1"/>
  <c r="E613" i="6"/>
  <c r="E612" i="6" s="1"/>
  <c r="E606" i="6"/>
  <c r="E605" i="6" s="1"/>
  <c r="E601" i="6"/>
  <c r="E593" i="6"/>
  <c r="E585" i="6"/>
  <c r="E569" i="6"/>
  <c r="E562" i="6"/>
  <c r="E469" i="6"/>
  <c r="E468" i="6" s="1"/>
  <c r="E455" i="6"/>
  <c r="D459" i="12" s="1"/>
  <c r="E452" i="6"/>
  <c r="D456" i="12" s="1"/>
  <c r="E447" i="6"/>
  <c r="D451" i="12" s="1"/>
  <c r="E444" i="6"/>
  <c r="D448" i="12" s="1"/>
  <c r="E427" i="6"/>
  <c r="D431" i="12" s="1"/>
  <c r="E421" i="6"/>
  <c r="D425" i="12" s="1"/>
  <c r="E415" i="6"/>
  <c r="D419" i="12" s="1"/>
  <c r="E406" i="6"/>
  <c r="D410" i="12" s="1"/>
  <c r="E395" i="6"/>
  <c r="D399" i="12" s="1"/>
  <c r="E391" i="6"/>
  <c r="D395" i="12" s="1"/>
  <c r="E386" i="6"/>
  <c r="D390" i="12" s="1"/>
  <c r="E376" i="6"/>
  <c r="D375" i="12" s="1"/>
  <c r="E340" i="6"/>
  <c r="E318" i="6"/>
  <c r="E303" i="6"/>
  <c r="D303" i="12" s="1"/>
  <c r="D301" i="2"/>
  <c r="E293" i="6"/>
  <c r="D293" i="12" s="1"/>
  <c r="E290" i="6"/>
  <c r="D291" i="2"/>
  <c r="E272" i="6"/>
  <c r="E269" i="6"/>
  <c r="D271" i="12" s="1"/>
  <c r="E258" i="6"/>
  <c r="E247" i="6"/>
  <c r="E241" i="6"/>
  <c r="E232" i="6"/>
  <c r="E192" i="6"/>
  <c r="D198" i="12" s="1"/>
  <c r="E183" i="6"/>
  <c r="D189" i="12" s="1"/>
  <c r="E140" i="6"/>
  <c r="E136" i="6"/>
  <c r="E126" i="6"/>
  <c r="E112" i="6"/>
  <c r="E107" i="6"/>
  <c r="E94" i="6"/>
  <c r="E83" i="6"/>
  <c r="E54" i="6"/>
  <c r="E47" i="6"/>
  <c r="E27" i="6"/>
  <c r="E20" i="6"/>
  <c r="E13" i="6"/>
  <c r="E11" i="6"/>
  <c r="D15" i="12" s="1"/>
  <c r="E10" i="6"/>
  <c r="D14" i="12" s="1"/>
  <c r="E9" i="6"/>
  <c r="D13" i="12" s="1"/>
  <c r="E8" i="6"/>
  <c r="D12" i="12" s="1"/>
  <c r="E7" i="6"/>
  <c r="D11" i="12" s="1"/>
  <c r="D298" i="2"/>
  <c r="D372" i="2"/>
  <c r="D371" i="2"/>
  <c r="D370" i="2"/>
  <c r="D369" i="2"/>
  <c r="D368" i="2"/>
  <c r="D367" i="2"/>
  <c r="D366" i="2"/>
  <c r="D365" i="2"/>
  <c r="D364" i="2"/>
  <c r="D363" i="2"/>
  <c r="D362" i="2"/>
  <c r="D361" i="2"/>
  <c r="D359" i="2"/>
  <c r="D358" i="2"/>
  <c r="D357" i="2"/>
  <c r="D356" i="2"/>
  <c r="D355" i="2"/>
  <c r="D354" i="2"/>
  <c r="D353" i="2"/>
  <c r="D352" i="2"/>
  <c r="D351" i="2"/>
  <c r="D350" i="2"/>
  <c r="D349" i="2"/>
  <c r="D348" i="2"/>
  <c r="D347" i="2"/>
  <c r="D346" i="2"/>
  <c r="D345" i="2"/>
  <c r="D344" i="2"/>
  <c r="D343" i="2"/>
  <c r="D341" i="2"/>
  <c r="D340" i="2"/>
  <c r="D339" i="2"/>
  <c r="D338" i="2"/>
  <c r="D337" i="2"/>
  <c r="D336" i="2"/>
  <c r="D335" i="2"/>
  <c r="D334" i="2"/>
  <c r="D333" i="2"/>
  <c r="D332" i="2"/>
  <c r="D331" i="2"/>
  <c r="D330" i="2"/>
  <c r="D329" i="2"/>
  <c r="D327" i="2"/>
  <c r="D326" i="2"/>
  <c r="D325" i="2"/>
  <c r="D324" i="2"/>
  <c r="D323" i="2"/>
  <c r="D322" i="2"/>
  <c r="D321" i="2"/>
  <c r="D319" i="2"/>
  <c r="D318" i="2"/>
  <c r="D317" i="2"/>
  <c r="D316" i="2"/>
  <c r="D315" i="2"/>
  <c r="D314" i="2"/>
  <c r="D313" i="2"/>
  <c r="D312" i="2"/>
  <c r="D311" i="2"/>
  <c r="D310" i="2"/>
  <c r="D309" i="2"/>
  <c r="D308" i="2"/>
  <c r="D307" i="2"/>
  <c r="D306" i="2"/>
  <c r="D304" i="2"/>
  <c r="D303" i="2"/>
  <c r="D302" i="2"/>
  <c r="D299" i="2"/>
  <c r="D297" i="2"/>
  <c r="D296" i="2"/>
  <c r="D294" i="2"/>
  <c r="D293" i="2"/>
  <c r="D290" i="2"/>
  <c r="D289" i="2"/>
  <c r="D288" i="2"/>
  <c r="D287" i="2"/>
  <c r="D286" i="2"/>
  <c r="D285" i="2"/>
  <c r="D283" i="2"/>
  <c r="D282" i="2"/>
  <c r="D281" i="2"/>
  <c r="D280" i="2"/>
  <c r="D279" i="2"/>
  <c r="D278" i="2"/>
  <c r="D277" i="2"/>
  <c r="D275" i="2"/>
  <c r="D274" i="2"/>
  <c r="D272" i="2"/>
  <c r="D271" i="2"/>
  <c r="D270" i="2"/>
  <c r="D269" i="2"/>
  <c r="D268" i="2"/>
  <c r="D267" i="2"/>
  <c r="D266" i="2"/>
  <c r="D265" i="2"/>
  <c r="D264" i="2"/>
  <c r="D263" i="2"/>
  <c r="D261" i="2"/>
  <c r="D260" i="2"/>
  <c r="D258" i="2"/>
  <c r="D257" i="2"/>
  <c r="D255" i="2"/>
  <c r="D254" i="2"/>
  <c r="D252" i="2"/>
  <c r="D251" i="2"/>
  <c r="D250" i="2"/>
  <c r="D249" i="2"/>
  <c r="D248" i="2"/>
  <c r="D246" i="2"/>
  <c r="D245" i="2"/>
  <c r="D244" i="2"/>
  <c r="D243" i="2"/>
  <c r="D242" i="2"/>
  <c r="D241" i="2"/>
  <c r="D239" i="2"/>
  <c r="E326" i="6" l="1"/>
  <c r="D326" i="12" s="1"/>
  <c r="D340" i="12"/>
  <c r="D320" i="2"/>
  <c r="D318" i="12"/>
  <c r="D10" i="12"/>
  <c r="D238" i="2"/>
  <c r="D236" i="12"/>
  <c r="D247" i="2"/>
  <c r="D245" i="12"/>
  <c r="D253" i="2"/>
  <c r="D251" i="12"/>
  <c r="E8" i="12"/>
  <c r="E79" i="12"/>
  <c r="D17" i="2"/>
  <c r="D17" i="12"/>
  <c r="D16" i="12" s="1"/>
  <c r="D262" i="2"/>
  <c r="D260" i="12"/>
  <c r="D259" i="2"/>
  <c r="D257" i="12"/>
  <c r="D276" i="2"/>
  <c r="D274" i="12"/>
  <c r="D479" i="2"/>
  <c r="D476" i="12"/>
  <c r="D475" i="12" s="1"/>
  <c r="D292" i="2"/>
  <c r="D290" i="12"/>
  <c r="E561" i="6"/>
  <c r="E6" i="6"/>
  <c r="E372" i="6"/>
  <c r="E88" i="6"/>
  <c r="E282" i="6"/>
  <c r="E298" i="6"/>
  <c r="E443" i="6"/>
  <c r="D447" i="12" s="1"/>
  <c r="E385" i="6"/>
  <c r="D389" i="12" s="1"/>
  <c r="E592" i="6"/>
  <c r="E584" i="6" s="1"/>
  <c r="E19" i="6"/>
  <c r="D342" i="2"/>
  <c r="D240" i="2"/>
  <c r="D388" i="12" l="1"/>
  <c r="D9" i="12" s="1"/>
  <c r="D284" i="2"/>
  <c r="D282" i="12"/>
  <c r="D300" i="2"/>
  <c r="D298" i="12"/>
  <c r="D374" i="2"/>
  <c r="D372" i="12"/>
  <c r="E384" i="6"/>
  <c r="E73" i="6"/>
  <c r="E12" i="6" l="1"/>
  <c r="E5" i="6" s="1"/>
  <c r="D305" i="2"/>
  <c r="E297" i="2" l="1"/>
  <c r="E275" i="5" s="1"/>
  <c r="D295" i="2"/>
  <c r="F301" i="5" l="1"/>
  <c r="G301" i="5"/>
  <c r="F302" i="5"/>
  <c r="G302" i="5"/>
  <c r="F303" i="5"/>
  <c r="G303" i="5"/>
  <c r="F304" i="5"/>
  <c r="G304" i="5"/>
  <c r="D302" i="5"/>
  <c r="E324" i="2"/>
  <c r="E302" i="5" s="1"/>
  <c r="D303" i="5"/>
  <c r="E325" i="2"/>
  <c r="E303" i="5" s="1"/>
  <c r="D304" i="5"/>
  <c r="E326" i="2"/>
  <c r="E304" i="5" s="1"/>
  <c r="F331" i="5"/>
  <c r="G331" i="5"/>
  <c r="F332" i="5"/>
  <c r="G332" i="5"/>
  <c r="F333" i="5"/>
  <c r="G333" i="5"/>
  <c r="F334" i="5"/>
  <c r="G334" i="5"/>
  <c r="F335" i="5"/>
  <c r="G335" i="5"/>
  <c r="F336" i="5"/>
  <c r="G336" i="5"/>
  <c r="F337" i="5"/>
  <c r="G337" i="5"/>
  <c r="D334" i="5"/>
  <c r="E356" i="2"/>
  <c r="E334" i="5" s="1"/>
  <c r="D335" i="5"/>
  <c r="E357" i="2"/>
  <c r="E335" i="5" s="1"/>
  <c r="F338" i="5"/>
  <c r="G338" i="5"/>
  <c r="F339" i="5"/>
  <c r="G339" i="5"/>
  <c r="F340" i="5"/>
  <c r="G340" i="5"/>
  <c r="F341" i="5"/>
  <c r="G341" i="5"/>
  <c r="F342" i="5"/>
  <c r="G342" i="5"/>
  <c r="F343" i="5"/>
  <c r="G343" i="5"/>
  <c r="F344" i="5"/>
  <c r="G344" i="5"/>
  <c r="F345" i="5"/>
  <c r="G345" i="5"/>
  <c r="E346" i="5"/>
  <c r="F346" i="5"/>
  <c r="G346" i="5"/>
  <c r="F347" i="5"/>
  <c r="G347" i="5"/>
  <c r="F348" i="5"/>
  <c r="G348" i="5"/>
  <c r="F349" i="5"/>
  <c r="G349" i="5"/>
  <c r="E350" i="5"/>
  <c r="F350" i="5"/>
  <c r="G350" i="5"/>
  <c r="E351" i="5"/>
  <c r="F351" i="5"/>
  <c r="G351" i="5"/>
  <c r="E352" i="5"/>
  <c r="F352" i="5"/>
  <c r="G352" i="5"/>
  <c r="E393" i="2" l="1"/>
  <c r="E394" i="2"/>
  <c r="E395" i="2"/>
  <c r="E396" i="2"/>
  <c r="E398" i="2"/>
  <c r="E399" i="2"/>
  <c r="E400" i="2"/>
  <c r="E402" i="2"/>
  <c r="E403" i="2"/>
  <c r="E404" i="2"/>
  <c r="E405" i="2"/>
  <c r="E406" i="2"/>
  <c r="E407" i="2"/>
  <c r="E408" i="2"/>
  <c r="E409" i="2"/>
  <c r="E410" i="2"/>
  <c r="E411" i="2"/>
  <c r="E413" i="2"/>
  <c r="E414" i="2"/>
  <c r="E415" i="2"/>
  <c r="E416" i="2"/>
  <c r="E417" i="2"/>
  <c r="E418" i="2"/>
  <c r="E419" i="2"/>
  <c r="E420" i="2"/>
  <c r="E422" i="2"/>
  <c r="E423" i="2"/>
  <c r="E424" i="2"/>
  <c r="E425" i="2"/>
  <c r="E426" i="2"/>
  <c r="E428" i="2"/>
  <c r="E429" i="2"/>
  <c r="E430" i="2"/>
  <c r="E431" i="2"/>
  <c r="E432" i="2"/>
  <c r="E434" i="2"/>
  <c r="E435" i="2"/>
  <c r="E436" i="2"/>
  <c r="E437" i="2"/>
  <c r="E438" i="2"/>
  <c r="E439" i="2"/>
  <c r="E440" i="2"/>
  <c r="E441" i="2"/>
  <c r="E442" i="2"/>
  <c r="E443" i="2"/>
  <c r="E444" i="2"/>
  <c r="E445" i="2"/>
  <c r="E446" i="2"/>
  <c r="E447" i="2"/>
  <c r="E448" i="2"/>
  <c r="E451" i="2"/>
  <c r="E452" i="2"/>
  <c r="E454" i="2"/>
  <c r="E455" i="2"/>
  <c r="E456" i="2"/>
  <c r="E457" i="2"/>
  <c r="E459" i="2"/>
  <c r="E460" i="2"/>
  <c r="E462" i="2"/>
  <c r="E463" i="2"/>
  <c r="E464" i="2"/>
  <c r="E465" i="2"/>
  <c r="E466" i="2"/>
  <c r="E467" i="2"/>
  <c r="E468" i="2"/>
  <c r="E469" i="2"/>
  <c r="E470" i="2"/>
  <c r="E471" i="2"/>
  <c r="E472" i="2"/>
  <c r="E473" i="2"/>
  <c r="D393" i="2"/>
  <c r="D394" i="2"/>
  <c r="D395" i="2"/>
  <c r="D396" i="2"/>
  <c r="D398" i="2"/>
  <c r="D399" i="2"/>
  <c r="D400" i="2"/>
  <c r="D402" i="2"/>
  <c r="D403" i="2"/>
  <c r="D404" i="2"/>
  <c r="D405" i="2"/>
  <c r="D406" i="2"/>
  <c r="D407" i="2"/>
  <c r="D408" i="2"/>
  <c r="D409" i="2"/>
  <c r="D410" i="2"/>
  <c r="D411" i="2"/>
  <c r="D413" i="2"/>
  <c r="D414" i="2"/>
  <c r="D415" i="2"/>
  <c r="D416" i="2"/>
  <c r="D417" i="2"/>
  <c r="D418" i="2"/>
  <c r="D419" i="2"/>
  <c r="D420" i="2"/>
  <c r="D422" i="2"/>
  <c r="D423" i="2"/>
  <c r="D424" i="2"/>
  <c r="D425" i="2"/>
  <c r="D426" i="2"/>
  <c r="D428" i="2"/>
  <c r="D429" i="2"/>
  <c r="D430" i="2"/>
  <c r="D431" i="2"/>
  <c r="D432" i="2"/>
  <c r="D434" i="2"/>
  <c r="D435" i="2"/>
  <c r="D436" i="2"/>
  <c r="D437" i="2"/>
  <c r="D438" i="2"/>
  <c r="D439" i="2"/>
  <c r="D440" i="2"/>
  <c r="D441" i="2"/>
  <c r="D442" i="2"/>
  <c r="D443" i="2"/>
  <c r="D444" i="2"/>
  <c r="D445" i="2"/>
  <c r="D446" i="2"/>
  <c r="D447" i="2"/>
  <c r="D448" i="2"/>
  <c r="D451" i="2"/>
  <c r="D452" i="2"/>
  <c r="D454" i="2"/>
  <c r="D455" i="2"/>
  <c r="D456" i="2"/>
  <c r="D457" i="2"/>
  <c r="D459" i="2"/>
  <c r="D460" i="2"/>
  <c r="D462" i="2"/>
  <c r="D463" i="2"/>
  <c r="D464" i="2"/>
  <c r="D465" i="2"/>
  <c r="D466" i="2"/>
  <c r="D467" i="2"/>
  <c r="D468" i="2"/>
  <c r="D469" i="2"/>
  <c r="D470" i="2"/>
  <c r="D471" i="2"/>
  <c r="D472" i="2"/>
  <c r="D473" i="2"/>
  <c r="F455" i="6"/>
  <c r="G455" i="6"/>
  <c r="H455" i="6"/>
  <c r="F452" i="6"/>
  <c r="G452" i="6"/>
  <c r="H452" i="6"/>
  <c r="F447" i="6"/>
  <c r="G447" i="6"/>
  <c r="H447" i="6"/>
  <c r="F444" i="6"/>
  <c r="E448" i="12" s="1"/>
  <c r="G444" i="6"/>
  <c r="H444" i="6"/>
  <c r="F427" i="6"/>
  <c r="G427" i="6"/>
  <c r="H427" i="6"/>
  <c r="G431" i="12" s="1"/>
  <c r="F421" i="6"/>
  <c r="G421" i="6"/>
  <c r="F425" i="12" s="1"/>
  <c r="H415" i="6"/>
  <c r="G419" i="12" s="1"/>
  <c r="F415" i="6"/>
  <c r="G415" i="6"/>
  <c r="F419" i="12" s="1"/>
  <c r="F406" i="6"/>
  <c r="G406" i="6"/>
  <c r="F410" i="12" s="1"/>
  <c r="H406" i="6"/>
  <c r="G410" i="12" s="1"/>
  <c r="E401" i="2"/>
  <c r="G395" i="6"/>
  <c r="F399" i="12" s="1"/>
  <c r="H395" i="6"/>
  <c r="G399" i="12" s="1"/>
  <c r="F391" i="6"/>
  <c r="G391" i="6"/>
  <c r="F395" i="12" s="1"/>
  <c r="H391" i="6"/>
  <c r="G395" i="12" s="1"/>
  <c r="F386" i="6"/>
  <c r="G386" i="6"/>
  <c r="F390" i="12" s="1"/>
  <c r="H386" i="6"/>
  <c r="G390" i="12" s="1"/>
  <c r="E150" i="2"/>
  <c r="E144" i="5" s="1"/>
  <c r="E151" i="2"/>
  <c r="E145" i="5" s="1"/>
  <c r="E152" i="2"/>
  <c r="E146" i="5" s="1"/>
  <c r="E153" i="2"/>
  <c r="E147" i="5" s="1"/>
  <c r="E154" i="2"/>
  <c r="E148" i="5" s="1"/>
  <c r="E155" i="2"/>
  <c r="E156" i="2"/>
  <c r="E157" i="2"/>
  <c r="E149" i="2"/>
  <c r="F146" i="12"/>
  <c r="G146" i="12"/>
  <c r="F385" i="6" l="1"/>
  <c r="E389" i="12" s="1"/>
  <c r="E388" i="12" s="1"/>
  <c r="F431" i="12"/>
  <c r="G385" i="6"/>
  <c r="E427" i="2"/>
  <c r="E425" i="12"/>
  <c r="E392" i="2"/>
  <c r="E390" i="12"/>
  <c r="E397" i="2"/>
  <c r="E395" i="12"/>
  <c r="E458" i="2"/>
  <c r="E456" i="12"/>
  <c r="E421" i="2"/>
  <c r="E419" i="12"/>
  <c r="E433" i="2"/>
  <c r="E431" i="12"/>
  <c r="E461" i="2"/>
  <c r="E459" i="12"/>
  <c r="E453" i="2"/>
  <c r="E451" i="12"/>
  <c r="E412" i="2"/>
  <c r="E410" i="12"/>
  <c r="G443" i="6"/>
  <c r="H443" i="6"/>
  <c r="E449" i="2"/>
  <c r="E450" i="2"/>
  <c r="F389" i="12"/>
  <c r="F388" i="12" s="1"/>
  <c r="H385" i="6"/>
  <c r="G389" i="12" s="1"/>
  <c r="G388" i="12" s="1"/>
  <c r="E148" i="2"/>
  <c r="F384" i="6" l="1"/>
  <c r="G384" i="6"/>
  <c r="H384" i="6"/>
  <c r="E208" i="2"/>
  <c r="E207" i="2"/>
  <c r="E147" i="2"/>
  <c r="E145" i="2"/>
  <c r="E146" i="2"/>
  <c r="E136" i="2"/>
  <c r="E137" i="2"/>
  <c r="E138" i="2"/>
  <c r="E139" i="2"/>
  <c r="E140" i="2"/>
  <c r="E141" i="2"/>
  <c r="E142" i="2"/>
  <c r="E143" i="2"/>
  <c r="E135" i="2"/>
  <c r="E113" i="2"/>
  <c r="E200" i="2" l="1"/>
  <c r="E195" i="2"/>
  <c r="E185" i="2"/>
  <c r="E134" i="2"/>
  <c r="E302" i="2"/>
  <c r="E280" i="5" s="1"/>
  <c r="F100" i="12"/>
  <c r="G100" i="12"/>
  <c r="E193" i="5"/>
  <c r="F193" i="5"/>
  <c r="G193" i="5"/>
  <c r="D193" i="5"/>
  <c r="F198" i="12"/>
  <c r="G198" i="12"/>
  <c r="E192" i="2"/>
  <c r="E193" i="2"/>
  <c r="E191" i="2"/>
  <c r="G193" i="2"/>
  <c r="F193" i="2"/>
  <c r="D193" i="2"/>
  <c r="D179" i="5" s="1"/>
  <c r="E117" i="2"/>
  <c r="E112" i="5" s="1"/>
  <c r="D358" i="5"/>
  <c r="E358" i="5"/>
  <c r="E122" i="2"/>
  <c r="F601" i="6"/>
  <c r="E385" i="12" s="1"/>
  <c r="E383" i="12" s="1"/>
  <c r="D336" i="5"/>
  <c r="D333" i="5"/>
  <c r="D332" i="5"/>
  <c r="D331" i="5"/>
  <c r="D375" i="2"/>
  <c r="D348" i="5" s="1"/>
  <c r="E376" i="2"/>
  <c r="D376" i="2"/>
  <c r="D377" i="2"/>
  <c r="D349" i="5" s="1"/>
  <c r="D346" i="5"/>
  <c r="E372" i="2"/>
  <c r="E371" i="2"/>
  <c r="E370" i="2"/>
  <c r="E369" i="2"/>
  <c r="E368" i="2"/>
  <c r="D492" i="2"/>
  <c r="D491" i="2"/>
  <c r="D490" i="2"/>
  <c r="D489" i="2"/>
  <c r="D488" i="2"/>
  <c r="D487" i="2"/>
  <c r="D486" i="2"/>
  <c r="D485" i="2"/>
  <c r="D484" i="2"/>
  <c r="D483" i="2"/>
  <c r="D384" i="2"/>
  <c r="D14" i="2"/>
  <c r="D12" i="2"/>
  <c r="D18" i="2"/>
  <c r="D19" i="2"/>
  <c r="D20" i="2"/>
  <c r="D21" i="2"/>
  <c r="D22" i="2"/>
  <c r="D23" i="2"/>
  <c r="D25" i="2"/>
  <c r="D26" i="2"/>
  <c r="D27" i="2"/>
  <c r="D28" i="2"/>
  <c r="D29" i="2"/>
  <c r="D30" i="2"/>
  <c r="D31" i="2"/>
  <c r="D32" i="2"/>
  <c r="D33" i="2"/>
  <c r="D34" i="2"/>
  <c r="D35" i="2"/>
  <c r="D36" i="2"/>
  <c r="D37" i="2"/>
  <c r="D38" i="2"/>
  <c r="D39" i="2"/>
  <c r="D40" i="2"/>
  <c r="D41" i="2"/>
  <c r="D42" i="2"/>
  <c r="D43" i="2"/>
  <c r="D50" i="2"/>
  <c r="D49" i="2"/>
  <c r="D48" i="2"/>
  <c r="D47" i="2"/>
  <c r="D46" i="2"/>
  <c r="D45" i="2"/>
  <c r="D68" i="2"/>
  <c r="D67" i="2"/>
  <c r="D66" i="2"/>
  <c r="D65" i="2"/>
  <c r="D64" i="2"/>
  <c r="D63" i="2"/>
  <c r="D62" i="2"/>
  <c r="D61" i="2"/>
  <c r="D60" i="2"/>
  <c r="D59" i="2"/>
  <c r="D58" i="2"/>
  <c r="D57" i="2"/>
  <c r="D56" i="2"/>
  <c r="D55" i="2"/>
  <c r="D54" i="2"/>
  <c r="D53" i="2"/>
  <c r="D52" i="2"/>
  <c r="D92" i="2"/>
  <c r="E144" i="2" l="1"/>
  <c r="E142" i="12"/>
  <c r="F592" i="6"/>
  <c r="D339" i="5"/>
  <c r="E387" i="2"/>
  <c r="E385" i="2" s="1"/>
  <c r="D173" i="5"/>
  <c r="D347" i="5"/>
  <c r="D44" i="2"/>
  <c r="D24" i="2"/>
  <c r="D383" i="2" l="1"/>
  <c r="D93" i="2"/>
  <c r="D365" i="11" l="1"/>
  <c r="D388" i="2"/>
  <c r="G528" i="11"/>
  <c r="F528" i="11"/>
  <c r="E528" i="11"/>
  <c r="D527" i="11"/>
  <c r="D526" i="11"/>
  <c r="D525" i="11"/>
  <c r="D521" i="11" s="1"/>
  <c r="D524" i="11"/>
  <c r="D523" i="11"/>
  <c r="D522" i="11"/>
  <c r="E521" i="11"/>
  <c r="E475" i="11" s="1"/>
  <c r="D520" i="11"/>
  <c r="D507" i="11"/>
  <c r="D506" i="11"/>
  <c r="D505" i="11"/>
  <c r="D504" i="11"/>
  <c r="D503" i="11"/>
  <c r="D502" i="11"/>
  <c r="D501" i="11"/>
  <c r="D500" i="11"/>
  <c r="D499" i="11"/>
  <c r="D498" i="11"/>
  <c r="D497" i="11"/>
  <c r="D496" i="11"/>
  <c r="D495" i="11"/>
  <c r="D494" i="11"/>
  <c r="D493" i="11"/>
  <c r="D492" i="11"/>
  <c r="D491" i="11"/>
  <c r="D490" i="11"/>
  <c r="D489" i="11"/>
  <c r="D488" i="11"/>
  <c r="D487" i="11"/>
  <c r="D486" i="11"/>
  <c r="D485" i="11"/>
  <c r="D484" i="11"/>
  <c r="D483" i="11"/>
  <c r="D482" i="11"/>
  <c r="D481" i="11"/>
  <c r="D480" i="11"/>
  <c r="D479" i="11"/>
  <c r="D478" i="11"/>
  <c r="D477" i="11"/>
  <c r="D476" i="11" s="1"/>
  <c r="D475" i="11" s="1"/>
  <c r="M475" i="11"/>
  <c r="K475" i="11"/>
  <c r="G475" i="11"/>
  <c r="F475" i="11"/>
  <c r="G474" i="11"/>
  <c r="F474" i="11"/>
  <c r="E474" i="11"/>
  <c r="D474" i="11"/>
  <c r="G473" i="11"/>
  <c r="F473" i="11"/>
  <c r="E473" i="11"/>
  <c r="D473" i="11"/>
  <c r="G472" i="11"/>
  <c r="F472" i="11"/>
  <c r="E472" i="11"/>
  <c r="D472" i="11"/>
  <c r="G471" i="11"/>
  <c r="F471" i="11"/>
  <c r="E471" i="11"/>
  <c r="D471" i="11"/>
  <c r="G470" i="11"/>
  <c r="F470" i="11"/>
  <c r="E470" i="11"/>
  <c r="D470" i="11"/>
  <c r="G469" i="11"/>
  <c r="F469" i="11"/>
  <c r="E469" i="11"/>
  <c r="D469" i="11"/>
  <c r="G468" i="11"/>
  <c r="F468" i="11"/>
  <c r="E468" i="11"/>
  <c r="D468" i="11"/>
  <c r="G467" i="11"/>
  <c r="F467" i="11"/>
  <c r="E467" i="11"/>
  <c r="D467" i="11"/>
  <c r="G466" i="11"/>
  <c r="F466" i="11"/>
  <c r="E466" i="11"/>
  <c r="D466" i="11"/>
  <c r="G465" i="11"/>
  <c r="F465" i="11"/>
  <c r="E465" i="11"/>
  <c r="D465" i="11"/>
  <c r="G464" i="11"/>
  <c r="F464" i="11"/>
  <c r="E464" i="11"/>
  <c r="D464" i="11"/>
  <c r="G463" i="11"/>
  <c r="F463" i="11"/>
  <c r="E463" i="11"/>
  <c r="D463" i="11"/>
  <c r="G462" i="11"/>
  <c r="F462" i="11"/>
  <c r="E462" i="11"/>
  <c r="D462" i="11"/>
  <c r="G461" i="11"/>
  <c r="F461" i="11"/>
  <c r="E461" i="11"/>
  <c r="D461" i="11"/>
  <c r="G460" i="11"/>
  <c r="F460" i="11"/>
  <c r="E460" i="11"/>
  <c r="D460" i="11"/>
  <c r="G459" i="11"/>
  <c r="F459" i="11"/>
  <c r="D459" i="11"/>
  <c r="G458" i="11"/>
  <c r="F458" i="11"/>
  <c r="E458" i="11"/>
  <c r="D458" i="11"/>
  <c r="G457" i="11"/>
  <c r="F457" i="11"/>
  <c r="E457" i="11"/>
  <c r="D457" i="11"/>
  <c r="G456" i="11"/>
  <c r="F456" i="11"/>
  <c r="E456" i="11"/>
  <c r="D456" i="11"/>
  <c r="M454" i="11"/>
  <c r="K454" i="11"/>
  <c r="G454" i="11"/>
  <c r="F454" i="11"/>
  <c r="E454" i="11"/>
  <c r="H453" i="11"/>
  <c r="G453" i="11"/>
  <c r="G452" i="11" s="1"/>
  <c r="F453" i="11"/>
  <c r="F452" i="11" s="1"/>
  <c r="E453" i="11"/>
  <c r="E452" i="11" s="1"/>
  <c r="D453" i="11"/>
  <c r="D452" i="11" s="1"/>
  <c r="M452" i="11"/>
  <c r="K452" i="11"/>
  <c r="M451" i="11"/>
  <c r="K451" i="11"/>
  <c r="H451" i="11"/>
  <c r="G451" i="11"/>
  <c r="F451" i="11"/>
  <c r="E451" i="11"/>
  <c r="D451" i="11"/>
  <c r="G450" i="11"/>
  <c r="F450" i="11"/>
  <c r="E450" i="11"/>
  <c r="D450" i="11"/>
  <c r="G449" i="11"/>
  <c r="F449" i="11"/>
  <c r="E449" i="11"/>
  <c r="D449" i="11"/>
  <c r="G448" i="11"/>
  <c r="F448" i="11"/>
  <c r="E448" i="11"/>
  <c r="D448" i="11"/>
  <c r="G447" i="11"/>
  <c r="F447" i="11"/>
  <c r="E447" i="11"/>
  <c r="D447" i="11"/>
  <c r="G446" i="11"/>
  <c r="F446" i="11"/>
  <c r="E446" i="11"/>
  <c r="D446" i="11"/>
  <c r="G445" i="11"/>
  <c r="F445" i="11"/>
  <c r="E445" i="11"/>
  <c r="D445" i="11"/>
  <c r="G444" i="11"/>
  <c r="F444" i="11"/>
  <c r="E444" i="11"/>
  <c r="D444" i="11"/>
  <c r="G443" i="11"/>
  <c r="F443" i="11"/>
  <c r="E443" i="11"/>
  <c r="D443" i="11"/>
  <c r="G442" i="11"/>
  <c r="F442" i="11"/>
  <c r="E442" i="11"/>
  <c r="D442" i="11"/>
  <c r="G441" i="11"/>
  <c r="F441" i="11"/>
  <c r="E441" i="11"/>
  <c r="D441" i="11"/>
  <c r="G440" i="11"/>
  <c r="F440" i="11"/>
  <c r="E440" i="11"/>
  <c r="D440" i="11"/>
  <c r="G439" i="11"/>
  <c r="F439" i="11"/>
  <c r="E439" i="11"/>
  <c r="D439" i="11"/>
  <c r="D438" i="11"/>
  <c r="D437" i="11"/>
  <c r="D436" i="11"/>
  <c r="D435" i="11"/>
  <c r="D434" i="11"/>
  <c r="D433" i="11"/>
  <c r="D432" i="11"/>
  <c r="D431" i="11"/>
  <c r="D430" i="11"/>
  <c r="D426" i="11" s="1"/>
  <c r="D367" i="11" s="1"/>
  <c r="G429" i="11"/>
  <c r="F429" i="11"/>
  <c r="E429" i="11"/>
  <c r="D429" i="11"/>
  <c r="G428" i="11"/>
  <c r="F428" i="11"/>
  <c r="E428" i="11"/>
  <c r="D428" i="11"/>
  <c r="G427" i="11"/>
  <c r="G426" i="11" s="1"/>
  <c r="F427" i="11"/>
  <c r="E427" i="11"/>
  <c r="E426" i="11" s="1"/>
  <c r="D427" i="11"/>
  <c r="F426" i="11"/>
  <c r="G425" i="11"/>
  <c r="F425" i="11"/>
  <c r="D425" i="11"/>
  <c r="G424" i="11"/>
  <c r="F424" i="11"/>
  <c r="D424" i="11"/>
  <c r="G423" i="11"/>
  <c r="F423" i="11"/>
  <c r="D423" i="11"/>
  <c r="G422" i="11"/>
  <c r="F422" i="11"/>
  <c r="E422" i="11"/>
  <c r="D422" i="11"/>
  <c r="G421" i="11"/>
  <c r="F421" i="11"/>
  <c r="E421" i="11"/>
  <c r="D421" i="11"/>
  <c r="G420" i="11"/>
  <c r="F420" i="11"/>
  <c r="E420" i="11"/>
  <c r="D420" i="11"/>
  <c r="G419" i="11"/>
  <c r="F419" i="11"/>
  <c r="E419" i="11"/>
  <c r="D419" i="11"/>
  <c r="G418" i="11"/>
  <c r="F418" i="11"/>
  <c r="E418" i="11"/>
  <c r="D418" i="11"/>
  <c r="G417" i="11"/>
  <c r="F417" i="11"/>
  <c r="E417" i="11"/>
  <c r="D417" i="11"/>
  <c r="G416" i="11"/>
  <c r="F416" i="11"/>
  <c r="E416" i="11"/>
  <c r="D416" i="11"/>
  <c r="G415" i="11"/>
  <c r="F415" i="11"/>
  <c r="E415" i="11"/>
  <c r="D415" i="11"/>
  <c r="G414" i="11"/>
  <c r="F414" i="11"/>
  <c r="E414" i="11"/>
  <c r="D414" i="11"/>
  <c r="G413" i="11"/>
  <c r="F413" i="11"/>
  <c r="E413" i="11"/>
  <c r="D413" i="11"/>
  <c r="G412" i="11"/>
  <c r="F412" i="11"/>
  <c r="E412" i="11"/>
  <c r="D412" i="11"/>
  <c r="G411" i="11"/>
  <c r="F411" i="11"/>
  <c r="E411" i="11"/>
  <c r="D411" i="11"/>
  <c r="G410" i="11"/>
  <c r="F410" i="11"/>
  <c r="D410" i="11"/>
  <c r="G409" i="11"/>
  <c r="F409" i="11"/>
  <c r="D409" i="11"/>
  <c r="G408" i="11"/>
  <c r="F408" i="11"/>
  <c r="D408" i="11"/>
  <c r="G407" i="11"/>
  <c r="F407" i="11"/>
  <c r="D407" i="11"/>
  <c r="G406" i="11"/>
  <c r="F406" i="11"/>
  <c r="D406" i="11"/>
  <c r="G405" i="11"/>
  <c r="F405" i="11"/>
  <c r="D405" i="11"/>
  <c r="G404" i="11"/>
  <c r="F404" i="11"/>
  <c r="D404" i="11"/>
  <c r="G403" i="11"/>
  <c r="F403" i="11"/>
  <c r="D403" i="11"/>
  <c r="G402" i="11"/>
  <c r="F402" i="11"/>
  <c r="D402" i="11"/>
  <c r="G401" i="11"/>
  <c r="F401" i="11"/>
  <c r="D401" i="11"/>
  <c r="G400" i="11"/>
  <c r="F400" i="11"/>
  <c r="D400" i="11"/>
  <c r="G399" i="11"/>
  <c r="F399" i="11"/>
  <c r="D399" i="11"/>
  <c r="G398" i="11"/>
  <c r="F398" i="11"/>
  <c r="D398" i="11"/>
  <c r="G397" i="11"/>
  <c r="F397" i="11"/>
  <c r="D397" i="11"/>
  <c r="G396" i="11"/>
  <c r="F396" i="11"/>
  <c r="D396" i="11"/>
  <c r="G395" i="11"/>
  <c r="F395" i="11"/>
  <c r="D395" i="11"/>
  <c r="G394" i="11"/>
  <c r="F394" i="11"/>
  <c r="D394" i="11"/>
  <c r="G393" i="11"/>
  <c r="F393" i="11"/>
  <c r="D393" i="11"/>
  <c r="G392" i="11"/>
  <c r="F392" i="11"/>
  <c r="D392" i="11"/>
  <c r="G391" i="11"/>
  <c r="F391" i="11"/>
  <c r="D391" i="11"/>
  <c r="G390" i="11"/>
  <c r="F390" i="11"/>
  <c r="D390" i="11"/>
  <c r="G389" i="11"/>
  <c r="F389" i="11"/>
  <c r="D389" i="11"/>
  <c r="G388" i="11"/>
  <c r="F388" i="11"/>
  <c r="D388" i="11"/>
  <c r="G387" i="11"/>
  <c r="F387" i="11"/>
  <c r="D387" i="11"/>
  <c r="G386" i="11"/>
  <c r="F386" i="11"/>
  <c r="D386" i="11"/>
  <c r="G385" i="11"/>
  <c r="F385" i="11"/>
  <c r="D385" i="11"/>
  <c r="G384" i="11"/>
  <c r="F384" i="11"/>
  <c r="D384" i="11"/>
  <c r="G383" i="11"/>
  <c r="F383" i="11"/>
  <c r="D383" i="11"/>
  <c r="G382" i="11"/>
  <c r="F382" i="11"/>
  <c r="D382" i="11"/>
  <c r="G381" i="11"/>
  <c r="F381" i="11"/>
  <c r="D381" i="11"/>
  <c r="G380" i="11"/>
  <c r="F380" i="11"/>
  <c r="D380" i="11"/>
  <c r="G379" i="11"/>
  <c r="F379" i="11"/>
  <c r="D379" i="11"/>
  <c r="G378" i="11"/>
  <c r="F378" i="11"/>
  <c r="D378" i="11"/>
  <c r="G377" i="11"/>
  <c r="F377" i="11"/>
  <c r="D377" i="11"/>
  <c r="G376" i="11"/>
  <c r="F376" i="11"/>
  <c r="D376" i="11"/>
  <c r="G375" i="11"/>
  <c r="F375" i="11"/>
  <c r="D375" i="11"/>
  <c r="G374" i="11"/>
  <c r="F374" i="11"/>
  <c r="D374" i="11"/>
  <c r="G373" i="11"/>
  <c r="F373" i="11"/>
  <c r="D373" i="11"/>
  <c r="G372" i="11"/>
  <c r="F372" i="11"/>
  <c r="D372" i="11"/>
  <c r="G371" i="11"/>
  <c r="F371" i="11"/>
  <c r="D371" i="11"/>
  <c r="G370" i="11"/>
  <c r="F370" i="11"/>
  <c r="D370" i="11"/>
  <c r="H369" i="11"/>
  <c r="G369" i="11"/>
  <c r="F369" i="11"/>
  <c r="D369" i="11"/>
  <c r="E368" i="11"/>
  <c r="M367" i="11"/>
  <c r="K367" i="11"/>
  <c r="M366" i="11"/>
  <c r="K366" i="11"/>
  <c r="G366" i="11"/>
  <c r="F366" i="11"/>
  <c r="M365" i="11"/>
  <c r="K365" i="11"/>
  <c r="G364" i="11"/>
  <c r="G363" i="11" s="1"/>
  <c r="F364" i="11"/>
  <c r="E364" i="11"/>
  <c r="E363" i="11" s="1"/>
  <c r="D364" i="11"/>
  <c r="F363" i="11"/>
  <c r="D363" i="11"/>
  <c r="H362" i="11"/>
  <c r="G362" i="11"/>
  <c r="F362" i="11"/>
  <c r="E362" i="11"/>
  <c r="D362" i="11"/>
  <c r="H361" i="11"/>
  <c r="G361" i="11"/>
  <c r="F361" i="11"/>
  <c r="E361" i="11"/>
  <c r="D361" i="11"/>
  <c r="M360" i="11"/>
  <c r="K360" i="11"/>
  <c r="D360" i="11"/>
  <c r="D359" i="11"/>
  <c r="D358" i="11"/>
  <c r="D357" i="11"/>
  <c r="D356" i="11"/>
  <c r="E355" i="11"/>
  <c r="D355" i="11"/>
  <c r="E354" i="11"/>
  <c r="D354" i="11"/>
  <c r="D352" i="11"/>
  <c r="E351" i="11"/>
  <c r="E350" i="11"/>
  <c r="E349" i="11"/>
  <c r="E348" i="11"/>
  <c r="E347" i="11"/>
  <c r="E346" i="11"/>
  <c r="E345" i="11"/>
  <c r="D345" i="11"/>
  <c r="E343" i="11"/>
  <c r="D343" i="11"/>
  <c r="E342" i="11"/>
  <c r="D342" i="11"/>
  <c r="E341" i="11"/>
  <c r="D341" i="11"/>
  <c r="E340" i="11"/>
  <c r="D340" i="11"/>
  <c r="E339" i="11"/>
  <c r="D339" i="11"/>
  <c r="E338" i="11"/>
  <c r="D338" i="11"/>
  <c r="E337" i="11"/>
  <c r="D337" i="11"/>
  <c r="E336" i="11"/>
  <c r="D336" i="11"/>
  <c r="E335" i="11"/>
  <c r="D335" i="11"/>
  <c r="E334" i="11"/>
  <c r="D334" i="11"/>
  <c r="E333" i="11"/>
  <c r="D333" i="11"/>
  <c r="E332" i="11"/>
  <c r="D332" i="11"/>
  <c r="E331" i="11"/>
  <c r="D331" i="11"/>
  <c r="E330" i="11"/>
  <c r="D330" i="11"/>
  <c r="E329" i="11"/>
  <c r="D329" i="11"/>
  <c r="E328" i="11"/>
  <c r="D328" i="11"/>
  <c r="E327" i="11"/>
  <c r="D327" i="11"/>
  <c r="E326" i="11"/>
  <c r="D326" i="11"/>
  <c r="E325" i="11"/>
  <c r="D325" i="11"/>
  <c r="E324" i="11"/>
  <c r="D324" i="11"/>
  <c r="E323" i="11"/>
  <c r="D323" i="11"/>
  <c r="E322" i="11"/>
  <c r="D322" i="11"/>
  <c r="E321" i="11"/>
  <c r="D321" i="11"/>
  <c r="E320" i="11"/>
  <c r="D320" i="11"/>
  <c r="E319" i="11"/>
  <c r="D319" i="11"/>
  <c r="E318" i="11"/>
  <c r="D318" i="11"/>
  <c r="E317" i="11"/>
  <c r="E316" i="11"/>
  <c r="E315" i="11"/>
  <c r="E313" i="11"/>
  <c r="D313" i="11"/>
  <c r="E312" i="11"/>
  <c r="D312" i="11"/>
  <c r="E311" i="11"/>
  <c r="D311" i="11"/>
  <c r="E310" i="11"/>
  <c r="D310" i="11"/>
  <c r="E308" i="11"/>
  <c r="D308" i="11"/>
  <c r="E307" i="11"/>
  <c r="E306" i="11"/>
  <c r="E305" i="11"/>
  <c r="E304" i="11"/>
  <c r="E303" i="11"/>
  <c r="D303" i="11"/>
  <c r="E302" i="11"/>
  <c r="D302" i="11"/>
  <c r="E301" i="11"/>
  <c r="D301" i="11"/>
  <c r="E300" i="11"/>
  <c r="D300" i="11"/>
  <c r="E299" i="11"/>
  <c r="D299" i="11"/>
  <c r="E298" i="11"/>
  <c r="D298" i="11"/>
  <c r="E297" i="11"/>
  <c r="D297" i="11"/>
  <c r="E296" i="11"/>
  <c r="D296" i="11"/>
  <c r="E295" i="11"/>
  <c r="D295" i="11"/>
  <c r="E293" i="11"/>
  <c r="D293" i="11"/>
  <c r="E292" i="11"/>
  <c r="E291" i="11"/>
  <c r="D291" i="11"/>
  <c r="E289" i="11"/>
  <c r="D289" i="11"/>
  <c r="D288" i="11" s="1"/>
  <c r="E288" i="11"/>
  <c r="E287" i="11"/>
  <c r="D287" i="11"/>
  <c r="E286" i="11"/>
  <c r="D286" i="11"/>
  <c r="E285" i="11"/>
  <c r="D285" i="11"/>
  <c r="E284" i="11"/>
  <c r="D284" i="11"/>
  <c r="D283" i="11"/>
  <c r="E282" i="11"/>
  <c r="D282" i="11"/>
  <c r="E281" i="11"/>
  <c r="D281" i="11"/>
  <c r="E280" i="11"/>
  <c r="D280" i="11"/>
  <c r="E279" i="11"/>
  <c r="D279" i="11"/>
  <c r="E278" i="11"/>
  <c r="D278" i="11"/>
  <c r="E277" i="11"/>
  <c r="D277" i="11"/>
  <c r="E276" i="11"/>
  <c r="E274" i="11"/>
  <c r="D274" i="11"/>
  <c r="E273" i="11"/>
  <c r="D273" i="11"/>
  <c r="E272" i="11"/>
  <c r="D272" i="11"/>
  <c r="E271" i="11"/>
  <c r="D271" i="11"/>
  <c r="E270" i="11"/>
  <c r="D270" i="11"/>
  <c r="E269" i="11"/>
  <c r="E268" i="11"/>
  <c r="E266" i="11"/>
  <c r="D266" i="11"/>
  <c r="E265" i="11"/>
  <c r="D265" i="11"/>
  <c r="E263" i="11"/>
  <c r="D263" i="11"/>
  <c r="E262" i="11"/>
  <c r="D262" i="11"/>
  <c r="E261" i="11"/>
  <c r="D261" i="11"/>
  <c r="E260" i="11"/>
  <c r="D260" i="11"/>
  <c r="E259" i="11"/>
  <c r="D259" i="11"/>
  <c r="E258" i="11"/>
  <c r="D258" i="11"/>
  <c r="E257" i="11"/>
  <c r="D257" i="11"/>
  <c r="E256" i="11"/>
  <c r="D256" i="11"/>
  <c r="E255" i="11"/>
  <c r="E254" i="11"/>
  <c r="E252" i="11"/>
  <c r="D252" i="11"/>
  <c r="E251" i="11"/>
  <c r="D251" i="11"/>
  <c r="E249" i="11"/>
  <c r="D249" i="11"/>
  <c r="E248" i="11"/>
  <c r="D248" i="11"/>
  <c r="E247" i="11"/>
  <c r="E246" i="11"/>
  <c r="D246" i="11"/>
  <c r="E245" i="11"/>
  <c r="D245" i="11"/>
  <c r="E243" i="11"/>
  <c r="D243" i="11"/>
  <c r="E242" i="11"/>
  <c r="D242" i="11"/>
  <c r="E241" i="11"/>
  <c r="D241" i="11"/>
  <c r="E240" i="11"/>
  <c r="D240" i="11"/>
  <c r="E239" i="11"/>
  <c r="D239" i="11"/>
  <c r="E237" i="11"/>
  <c r="D237" i="11"/>
  <c r="E236" i="11"/>
  <c r="E235" i="11"/>
  <c r="D235" i="11"/>
  <c r="E234" i="11"/>
  <c r="D234" i="11"/>
  <c r="E233" i="11"/>
  <c r="D233" i="11"/>
  <c r="E232" i="11"/>
  <c r="D232" i="11"/>
  <c r="E230" i="11"/>
  <c r="D229" i="11"/>
  <c r="G227" i="11"/>
  <c r="F227" i="11"/>
  <c r="E227" i="11"/>
  <c r="D227" i="11"/>
  <c r="G226" i="11"/>
  <c r="F226" i="11"/>
  <c r="E226" i="11"/>
  <c r="D226" i="11"/>
  <c r="G225" i="11"/>
  <c r="F225" i="11"/>
  <c r="E225" i="11"/>
  <c r="D225" i="11"/>
  <c r="G224" i="11"/>
  <c r="F224" i="11"/>
  <c r="E224" i="11"/>
  <c r="D224" i="11"/>
  <c r="G223" i="11"/>
  <c r="F223" i="11"/>
  <c r="E223" i="11"/>
  <c r="D223" i="11"/>
  <c r="G222" i="11"/>
  <c r="F222" i="11"/>
  <c r="E222" i="11"/>
  <c r="D222" i="11"/>
  <c r="G221" i="11"/>
  <c r="F221" i="11"/>
  <c r="E221" i="11"/>
  <c r="D221" i="11"/>
  <c r="G220" i="11"/>
  <c r="F220" i="11"/>
  <c r="E220" i="11"/>
  <c r="D220" i="11"/>
  <c r="G219" i="11"/>
  <c r="F219" i="11"/>
  <c r="E219" i="11"/>
  <c r="D219" i="11"/>
  <c r="G218" i="11"/>
  <c r="F218" i="11"/>
  <c r="E218" i="11"/>
  <c r="D218" i="11"/>
  <c r="G217" i="11"/>
  <c r="F217" i="11"/>
  <c r="E217" i="11"/>
  <c r="D217" i="11"/>
  <c r="G216" i="11"/>
  <c r="F216" i="11"/>
  <c r="E216" i="11"/>
  <c r="D216" i="11"/>
  <c r="G215" i="11"/>
  <c r="F215" i="11"/>
  <c r="E215" i="11"/>
  <c r="D215" i="11"/>
  <c r="G214" i="11"/>
  <c r="F214" i="11"/>
  <c r="E214" i="11"/>
  <c r="D214" i="11"/>
  <c r="E213" i="11"/>
  <c r="G212" i="11"/>
  <c r="F212" i="11"/>
  <c r="E212" i="11"/>
  <c r="D212" i="11"/>
  <c r="G211" i="11"/>
  <c r="F211" i="11"/>
  <c r="E211" i="11"/>
  <c r="D211" i="11"/>
  <c r="G210" i="11"/>
  <c r="F210" i="11"/>
  <c r="E210" i="11"/>
  <c r="D210" i="11"/>
  <c r="G209" i="11"/>
  <c r="F209" i="11"/>
  <c r="E209" i="11"/>
  <c r="D209" i="11"/>
  <c r="G208" i="11"/>
  <c r="F208" i="11"/>
  <c r="E208" i="11"/>
  <c r="D208" i="11"/>
  <c r="G207" i="11"/>
  <c r="F207" i="11"/>
  <c r="E207" i="11"/>
  <c r="D207" i="11"/>
  <c r="G206" i="11"/>
  <c r="F206" i="11"/>
  <c r="E206" i="11"/>
  <c r="D206" i="11"/>
  <c r="G205" i="11"/>
  <c r="F205" i="11"/>
  <c r="E205" i="11"/>
  <c r="D205" i="11"/>
  <c r="G204" i="11"/>
  <c r="F204" i="11"/>
  <c r="E204" i="11"/>
  <c r="D204" i="11"/>
  <c r="G203" i="11"/>
  <c r="F203" i="11"/>
  <c r="E203" i="11"/>
  <c r="D203" i="11"/>
  <c r="G202" i="11"/>
  <c r="F202" i="11"/>
  <c r="E202" i="11"/>
  <c r="D202" i="11"/>
  <c r="G201" i="11"/>
  <c r="F201" i="11"/>
  <c r="E201" i="11"/>
  <c r="D201" i="11"/>
  <c r="E200" i="11"/>
  <c r="D200" i="11"/>
  <c r="G199" i="11"/>
  <c r="F199" i="11"/>
  <c r="E199" i="11"/>
  <c r="D199" i="11"/>
  <c r="G198" i="11"/>
  <c r="F198" i="11"/>
  <c r="E198" i="11"/>
  <c r="D198" i="11"/>
  <c r="G197" i="11"/>
  <c r="F197" i="11"/>
  <c r="E197" i="11"/>
  <c r="D197" i="11"/>
  <c r="G196" i="11"/>
  <c r="F196" i="11"/>
  <c r="E196" i="11"/>
  <c r="D196" i="11"/>
  <c r="G195" i="11"/>
  <c r="F195" i="11"/>
  <c r="E195" i="11"/>
  <c r="D195" i="11"/>
  <c r="G194" i="11"/>
  <c r="F194" i="11"/>
  <c r="E194" i="11"/>
  <c r="D194" i="11"/>
  <c r="G193" i="11"/>
  <c r="F193" i="11"/>
  <c r="E193" i="11"/>
  <c r="D193" i="11"/>
  <c r="E192" i="11"/>
  <c r="G191" i="11"/>
  <c r="F191" i="11"/>
  <c r="E191" i="11"/>
  <c r="D191" i="11"/>
  <c r="G190" i="11"/>
  <c r="F190" i="11"/>
  <c r="E190" i="11"/>
  <c r="G189" i="11"/>
  <c r="F189" i="11"/>
  <c r="E189" i="11"/>
  <c r="D189" i="11"/>
  <c r="G188" i="11"/>
  <c r="F188" i="11"/>
  <c r="E188" i="11"/>
  <c r="D188" i="11"/>
  <c r="E187" i="11"/>
  <c r="G186" i="11"/>
  <c r="F186" i="11"/>
  <c r="E186" i="11"/>
  <c r="D186" i="11"/>
  <c r="G185" i="11"/>
  <c r="F185" i="11"/>
  <c r="E185" i="11"/>
  <c r="D185" i="11"/>
  <c r="E184" i="11"/>
  <c r="G183" i="11"/>
  <c r="F183" i="11"/>
  <c r="D183" i="11"/>
  <c r="G182" i="11"/>
  <c r="F182" i="11"/>
  <c r="E182" i="11"/>
  <c r="D182" i="11"/>
  <c r="G181" i="11"/>
  <c r="F181" i="11"/>
  <c r="E181" i="11"/>
  <c r="D181" i="11"/>
  <c r="G180" i="11"/>
  <c r="F180" i="11"/>
  <c r="E180" i="11"/>
  <c r="D180" i="11"/>
  <c r="G179" i="11"/>
  <c r="F179" i="11"/>
  <c r="E179" i="11"/>
  <c r="D179" i="11"/>
  <c r="E178" i="11"/>
  <c r="G177" i="11"/>
  <c r="F177" i="11"/>
  <c r="E177" i="11"/>
  <c r="D177" i="11"/>
  <c r="G176" i="11"/>
  <c r="F176" i="11"/>
  <c r="E176" i="11"/>
  <c r="D176" i="11"/>
  <c r="G175" i="11"/>
  <c r="F175" i="11"/>
  <c r="E175" i="11"/>
  <c r="D175" i="11"/>
  <c r="G174" i="11"/>
  <c r="F174" i="11"/>
  <c r="E174" i="11"/>
  <c r="D174" i="11"/>
  <c r="G173" i="11"/>
  <c r="F173" i="11"/>
  <c r="E173" i="11"/>
  <c r="D173" i="11"/>
  <c r="E172" i="11"/>
  <c r="G171" i="11"/>
  <c r="F171" i="11"/>
  <c r="E171" i="11"/>
  <c r="D171" i="11"/>
  <c r="G170" i="11"/>
  <c r="F170" i="11"/>
  <c r="E170" i="11"/>
  <c r="D170" i="11"/>
  <c r="G169" i="11"/>
  <c r="F169" i="11"/>
  <c r="E169" i="11"/>
  <c r="D169" i="11"/>
  <c r="G168" i="11"/>
  <c r="F168" i="11"/>
  <c r="E168" i="11"/>
  <c r="D168" i="11"/>
  <c r="G167" i="11"/>
  <c r="F167" i="11"/>
  <c r="E167" i="11"/>
  <c r="D167" i="11"/>
  <c r="G166" i="11"/>
  <c r="F166" i="11"/>
  <c r="E166" i="11"/>
  <c r="D166" i="11"/>
  <c r="G165" i="11"/>
  <c r="F165" i="11"/>
  <c r="E165" i="11"/>
  <c r="D165" i="11"/>
  <c r="D164" i="11"/>
  <c r="G163" i="11"/>
  <c r="F163" i="11"/>
  <c r="E163" i="11"/>
  <c r="D163" i="11"/>
  <c r="G162" i="11"/>
  <c r="F162" i="11"/>
  <c r="E162" i="11"/>
  <c r="D162" i="11"/>
  <c r="G161" i="11"/>
  <c r="F161" i="11"/>
  <c r="E161" i="11"/>
  <c r="D161" i="11"/>
  <c r="E160" i="11"/>
  <c r="G159" i="11"/>
  <c r="F159" i="11"/>
  <c r="E159" i="11"/>
  <c r="D159" i="11"/>
  <c r="G158" i="11"/>
  <c r="F158" i="11"/>
  <c r="E158" i="11"/>
  <c r="D158" i="11"/>
  <c r="G157" i="11"/>
  <c r="F157" i="11"/>
  <c r="E157" i="11"/>
  <c r="D157" i="11"/>
  <c r="G156" i="11"/>
  <c r="F156" i="11"/>
  <c r="E156" i="11"/>
  <c r="D156" i="11"/>
  <c r="G155" i="11"/>
  <c r="F155" i="11"/>
  <c r="E155" i="11"/>
  <c r="D155" i="11"/>
  <c r="G154" i="11"/>
  <c r="F154" i="11"/>
  <c r="E154" i="11"/>
  <c r="D154" i="11"/>
  <c r="G153" i="11"/>
  <c r="F153" i="11"/>
  <c r="E153" i="11"/>
  <c r="D153" i="11"/>
  <c r="G152" i="11"/>
  <c r="F152" i="11"/>
  <c r="E152" i="11"/>
  <c r="D152" i="11"/>
  <c r="E151" i="11"/>
  <c r="D151" i="11"/>
  <c r="G150" i="11"/>
  <c r="F150" i="11"/>
  <c r="E150" i="11"/>
  <c r="D150" i="11"/>
  <c r="G149" i="11"/>
  <c r="F149" i="11"/>
  <c r="E149" i="11"/>
  <c r="D149" i="11"/>
  <c r="G148" i="11"/>
  <c r="F148" i="11"/>
  <c r="E148" i="11"/>
  <c r="D148" i="11"/>
  <c r="G147" i="11"/>
  <c r="F147" i="11"/>
  <c r="E147" i="11"/>
  <c r="D147" i="11"/>
  <c r="G146" i="11"/>
  <c r="F146" i="11"/>
  <c r="E146" i="11"/>
  <c r="D146" i="11"/>
  <c r="G145" i="11"/>
  <c r="F145" i="11"/>
  <c r="E145" i="11"/>
  <c r="D145" i="11"/>
  <c r="G144" i="11"/>
  <c r="F144" i="11"/>
  <c r="E144" i="11"/>
  <c r="D144" i="11"/>
  <c r="G143" i="11"/>
  <c r="F143" i="11"/>
  <c r="E143" i="11"/>
  <c r="D143" i="11"/>
  <c r="E142" i="11"/>
  <c r="D142" i="11"/>
  <c r="G141" i="11"/>
  <c r="F141" i="11"/>
  <c r="E141" i="11"/>
  <c r="D141" i="11"/>
  <c r="G140" i="11"/>
  <c r="F140" i="11"/>
  <c r="E140" i="11"/>
  <c r="D140" i="11"/>
  <c r="E139" i="11"/>
  <c r="D139" i="11"/>
  <c r="G138" i="11"/>
  <c r="F138" i="11"/>
  <c r="E138" i="11"/>
  <c r="D138" i="11"/>
  <c r="G137" i="11"/>
  <c r="F137" i="11"/>
  <c r="E137" i="11"/>
  <c r="D137" i="11"/>
  <c r="G136" i="11"/>
  <c r="F136" i="11"/>
  <c r="E136" i="11"/>
  <c r="D136" i="11"/>
  <c r="G135" i="11"/>
  <c r="F135" i="11"/>
  <c r="E135" i="11"/>
  <c r="D135" i="11"/>
  <c r="G134" i="11"/>
  <c r="F134" i="11"/>
  <c r="E134" i="11"/>
  <c r="D134" i="11"/>
  <c r="G133" i="11"/>
  <c r="F133" i="11"/>
  <c r="E133" i="11"/>
  <c r="D133" i="11"/>
  <c r="G132" i="11"/>
  <c r="F132" i="11"/>
  <c r="E132" i="11"/>
  <c r="D132" i="11"/>
  <c r="G131" i="11"/>
  <c r="F131" i="11"/>
  <c r="E131" i="11"/>
  <c r="D131" i="11"/>
  <c r="G130" i="11"/>
  <c r="F130" i="11"/>
  <c r="E130" i="11"/>
  <c r="D130" i="11"/>
  <c r="E129" i="11"/>
  <c r="D129" i="11"/>
  <c r="G128" i="11"/>
  <c r="F128" i="11"/>
  <c r="E128" i="11"/>
  <c r="D128" i="11"/>
  <c r="G127" i="11"/>
  <c r="F127" i="11"/>
  <c r="E127" i="11"/>
  <c r="D127" i="11"/>
  <c r="G126" i="11"/>
  <c r="F126" i="11"/>
  <c r="E126" i="11"/>
  <c r="D126" i="11"/>
  <c r="G125" i="11"/>
  <c r="F125" i="11"/>
  <c r="E125" i="11"/>
  <c r="D125" i="11"/>
  <c r="E124" i="11"/>
  <c r="D124" i="11"/>
  <c r="G123" i="11"/>
  <c r="F123" i="11"/>
  <c r="E123" i="11"/>
  <c r="D123" i="11"/>
  <c r="G122" i="11"/>
  <c r="F122" i="11"/>
  <c r="E122" i="11"/>
  <c r="D122" i="11"/>
  <c r="G121" i="11"/>
  <c r="F121" i="11"/>
  <c r="E121" i="11"/>
  <c r="D121" i="11"/>
  <c r="G120" i="11"/>
  <c r="F120" i="11"/>
  <c r="E120" i="11"/>
  <c r="D120" i="11"/>
  <c r="E119" i="11"/>
  <c r="D119" i="11"/>
  <c r="G118" i="11"/>
  <c r="F118" i="11"/>
  <c r="E118" i="11"/>
  <c r="D118" i="11"/>
  <c r="G117" i="11"/>
  <c r="F117" i="11"/>
  <c r="E117" i="11"/>
  <c r="D117" i="11"/>
  <c r="G116" i="11"/>
  <c r="F116" i="11"/>
  <c r="E116" i="11"/>
  <c r="D116" i="11"/>
  <c r="E115" i="11"/>
  <c r="D115" i="11"/>
  <c r="G114" i="11"/>
  <c r="F114" i="11"/>
  <c r="E114" i="11"/>
  <c r="D114" i="11"/>
  <c r="G113" i="11"/>
  <c r="F113" i="11"/>
  <c r="E113" i="11"/>
  <c r="D113" i="11"/>
  <c r="G112" i="11"/>
  <c r="F112" i="11"/>
  <c r="E112" i="11"/>
  <c r="D112" i="11"/>
  <c r="E111" i="11"/>
  <c r="D111" i="11"/>
  <c r="G110" i="11"/>
  <c r="F110" i="11"/>
  <c r="E110" i="11"/>
  <c r="D110" i="11"/>
  <c r="E109" i="11"/>
  <c r="D109" i="11"/>
  <c r="G108" i="11"/>
  <c r="F108" i="11"/>
  <c r="E108" i="11"/>
  <c r="D108" i="11"/>
  <c r="G107" i="11"/>
  <c r="F107" i="11"/>
  <c r="E107" i="11"/>
  <c r="D107" i="11"/>
  <c r="G106" i="11"/>
  <c r="F106" i="11"/>
  <c r="E106" i="11"/>
  <c r="D106" i="11"/>
  <c r="G105" i="11"/>
  <c r="F105" i="11"/>
  <c r="E105" i="11"/>
  <c r="D105" i="11"/>
  <c r="G104" i="11"/>
  <c r="F104" i="11"/>
  <c r="E104" i="11"/>
  <c r="D104" i="11"/>
  <c r="G103" i="11"/>
  <c r="F103" i="11"/>
  <c r="E103" i="11"/>
  <c r="D103" i="11"/>
  <c r="G102" i="11"/>
  <c r="F102" i="11"/>
  <c r="E102" i="11"/>
  <c r="D102" i="11"/>
  <c r="G101" i="11"/>
  <c r="F101" i="11"/>
  <c r="E101" i="11"/>
  <c r="D101" i="11"/>
  <c r="G100" i="11"/>
  <c r="F100" i="11"/>
  <c r="E100" i="11"/>
  <c r="D100" i="11"/>
  <c r="G99" i="11"/>
  <c r="F99" i="11"/>
  <c r="E99" i="11"/>
  <c r="D99" i="11"/>
  <c r="E98" i="11"/>
  <c r="D98" i="11"/>
  <c r="G97" i="11"/>
  <c r="F97" i="11"/>
  <c r="E97" i="11"/>
  <c r="G96" i="11"/>
  <c r="F96" i="11"/>
  <c r="E96" i="11"/>
  <c r="G95" i="11"/>
  <c r="F95" i="11"/>
  <c r="E95" i="11"/>
  <c r="G94" i="11"/>
  <c r="F94" i="11"/>
  <c r="E94" i="11"/>
  <c r="E93" i="11"/>
  <c r="D93" i="11"/>
  <c r="E92" i="11"/>
  <c r="G91" i="11"/>
  <c r="F91" i="11"/>
  <c r="E91" i="11"/>
  <c r="D91" i="11"/>
  <c r="G90" i="11"/>
  <c r="E90" i="11"/>
  <c r="D90" i="11"/>
  <c r="G89" i="11"/>
  <c r="F89" i="11"/>
  <c r="E89" i="11"/>
  <c r="D89" i="11"/>
  <c r="G88" i="11"/>
  <c r="F88" i="11"/>
  <c r="E88" i="11"/>
  <c r="D88" i="11"/>
  <c r="G86" i="11"/>
  <c r="F86" i="11"/>
  <c r="E86" i="11"/>
  <c r="D86" i="11"/>
  <c r="G85" i="11"/>
  <c r="F85" i="11"/>
  <c r="E85" i="11"/>
  <c r="D85" i="11"/>
  <c r="D84" i="11"/>
  <c r="D83" i="11"/>
  <c r="D82" i="11"/>
  <c r="E81" i="11"/>
  <c r="D81" i="11"/>
  <c r="E80" i="11"/>
  <c r="D80" i="11"/>
  <c r="G79" i="11"/>
  <c r="F79" i="11"/>
  <c r="E79" i="11"/>
  <c r="D79" i="11"/>
  <c r="G78" i="11"/>
  <c r="F78" i="11"/>
  <c r="E78" i="11"/>
  <c r="D78" i="11"/>
  <c r="M77" i="11"/>
  <c r="K77" i="11"/>
  <c r="H76" i="11"/>
  <c r="G76" i="11"/>
  <c r="F76" i="11"/>
  <c r="E76" i="11"/>
  <c r="D76" i="11"/>
  <c r="H75" i="11"/>
  <c r="G75" i="11"/>
  <c r="F75" i="11"/>
  <c r="E75" i="11"/>
  <c r="H74" i="11"/>
  <c r="G74" i="11"/>
  <c r="F74" i="11"/>
  <c r="E74" i="11"/>
  <c r="D74" i="11"/>
  <c r="D73" i="11" s="1"/>
  <c r="K73" i="11"/>
  <c r="M72" i="11"/>
  <c r="K72" i="11"/>
  <c r="H72" i="11"/>
  <c r="G72" i="11"/>
  <c r="F72" i="11"/>
  <c r="E72" i="11"/>
  <c r="H71" i="11"/>
  <c r="G71" i="11"/>
  <c r="G70" i="11" s="1"/>
  <c r="F71" i="11"/>
  <c r="F70" i="11" s="1"/>
  <c r="E71" i="11"/>
  <c r="E70" i="11" s="1"/>
  <c r="D71" i="11"/>
  <c r="M70" i="11"/>
  <c r="K70" i="11"/>
  <c r="D70" i="11"/>
  <c r="G69" i="11"/>
  <c r="F69" i="11"/>
  <c r="E69" i="11"/>
  <c r="D69" i="11"/>
  <c r="E68" i="11"/>
  <c r="E67" i="11"/>
  <c r="E66" i="11"/>
  <c r="E65" i="11"/>
  <c r="E64" i="11"/>
  <c r="E63" i="11"/>
  <c r="E62" i="11"/>
  <c r="G61" i="11"/>
  <c r="F61" i="11"/>
  <c r="E61" i="11"/>
  <c r="D61" i="11"/>
  <c r="G60" i="11"/>
  <c r="F60" i="11"/>
  <c r="E60" i="11"/>
  <c r="D60" i="11"/>
  <c r="G59" i="11"/>
  <c r="F59" i="11"/>
  <c r="E59" i="11"/>
  <c r="D59" i="11"/>
  <c r="G58" i="11"/>
  <c r="F58" i="11"/>
  <c r="E58" i="11"/>
  <c r="D58" i="11"/>
  <c r="G57" i="11"/>
  <c r="F57" i="11"/>
  <c r="E57" i="11"/>
  <c r="D57" i="11"/>
  <c r="G56" i="11"/>
  <c r="F56" i="11"/>
  <c r="E56" i="11"/>
  <c r="D56" i="11"/>
  <c r="G55" i="11"/>
  <c r="F55" i="11"/>
  <c r="E55" i="11"/>
  <c r="D55" i="11"/>
  <c r="G54" i="11"/>
  <c r="F54" i="11"/>
  <c r="E54" i="11"/>
  <c r="D54" i="11"/>
  <c r="G53" i="11"/>
  <c r="F53" i="11"/>
  <c r="E53" i="11"/>
  <c r="D53" i="11"/>
  <c r="G52" i="11"/>
  <c r="F52" i="11"/>
  <c r="E52" i="11"/>
  <c r="D52" i="11"/>
  <c r="D51" i="11" s="1"/>
  <c r="G51" i="11"/>
  <c r="F51" i="11"/>
  <c r="G50" i="11"/>
  <c r="F50" i="11"/>
  <c r="E50" i="11"/>
  <c r="D50" i="11"/>
  <c r="G49" i="11"/>
  <c r="F49" i="11"/>
  <c r="E49" i="11"/>
  <c r="D49" i="11"/>
  <c r="G48" i="11"/>
  <c r="F48" i="11"/>
  <c r="E48" i="11"/>
  <c r="D48" i="11"/>
  <c r="G47" i="11"/>
  <c r="F47" i="11"/>
  <c r="E47" i="11"/>
  <c r="D47" i="11"/>
  <c r="G46" i="11"/>
  <c r="F46" i="11"/>
  <c r="E46" i="11"/>
  <c r="D46" i="11"/>
  <c r="D44" i="11" s="1"/>
  <c r="G45" i="11"/>
  <c r="F45" i="11"/>
  <c r="E45" i="11"/>
  <c r="D45" i="11"/>
  <c r="G43" i="11"/>
  <c r="F43" i="11"/>
  <c r="E43" i="11"/>
  <c r="D43" i="11"/>
  <c r="G42" i="11"/>
  <c r="F42" i="11"/>
  <c r="D42" i="11"/>
  <c r="G41" i="11"/>
  <c r="F41" i="11"/>
  <c r="E41" i="11"/>
  <c r="D41" i="11"/>
  <c r="G40" i="11"/>
  <c r="F40" i="11"/>
  <c r="D40" i="11"/>
  <c r="G39" i="11"/>
  <c r="F39" i="11"/>
  <c r="D39" i="11"/>
  <c r="G38" i="11"/>
  <c r="F38" i="11"/>
  <c r="D38" i="11"/>
  <c r="G37" i="11"/>
  <c r="F37" i="11"/>
  <c r="D37" i="11"/>
  <c r="G36" i="11"/>
  <c r="F36" i="11"/>
  <c r="D36" i="11"/>
  <c r="G35" i="11"/>
  <c r="F35" i="11"/>
  <c r="D35" i="11"/>
  <c r="G34" i="11"/>
  <c r="F34" i="11"/>
  <c r="D34" i="11"/>
  <c r="G33" i="11"/>
  <c r="F33" i="11"/>
  <c r="D33" i="11"/>
  <c r="G32" i="11"/>
  <c r="F32" i="11"/>
  <c r="D32" i="11"/>
  <c r="G31" i="11"/>
  <c r="F31" i="11"/>
  <c r="D31" i="11"/>
  <c r="G30" i="11"/>
  <c r="F30" i="11"/>
  <c r="D30" i="11"/>
  <c r="G29" i="11"/>
  <c r="F29" i="11"/>
  <c r="D29" i="11"/>
  <c r="G28" i="11"/>
  <c r="F28" i="11"/>
  <c r="D28" i="11"/>
  <c r="G27" i="11"/>
  <c r="F27" i="11"/>
  <c r="D27" i="11"/>
  <c r="G26" i="11"/>
  <c r="F26" i="11"/>
  <c r="D26" i="11"/>
  <c r="G25" i="11"/>
  <c r="F25" i="11"/>
  <c r="D25" i="11"/>
  <c r="D24" i="11" s="1"/>
  <c r="G23" i="11"/>
  <c r="F23" i="11"/>
  <c r="D23" i="11"/>
  <c r="G22" i="11"/>
  <c r="F22" i="11"/>
  <c r="D22" i="11"/>
  <c r="G21" i="11"/>
  <c r="F21" i="11"/>
  <c r="D21" i="11"/>
  <c r="G20" i="11"/>
  <c r="F20" i="11"/>
  <c r="E20" i="11"/>
  <c r="D20" i="11"/>
  <c r="G19" i="11"/>
  <c r="F19" i="11"/>
  <c r="E19" i="11"/>
  <c r="D19" i="11"/>
  <c r="G18" i="11"/>
  <c r="F18" i="11"/>
  <c r="E18" i="11"/>
  <c r="D18" i="11"/>
  <c r="D17" i="11"/>
  <c r="M16" i="11"/>
  <c r="K16" i="11"/>
  <c r="E15" i="11"/>
  <c r="G14" i="11"/>
  <c r="F14" i="11"/>
  <c r="E14" i="11"/>
  <c r="G13" i="11"/>
  <c r="F13" i="11"/>
  <c r="E13" i="11"/>
  <c r="G12" i="11"/>
  <c r="F12" i="11"/>
  <c r="G11" i="11"/>
  <c r="F11" i="11"/>
  <c r="D10" i="11"/>
  <c r="H9" i="11"/>
  <c r="F613" i="6"/>
  <c r="F612" i="6" s="1"/>
  <c r="G613" i="6"/>
  <c r="G612" i="6" s="1"/>
  <c r="H613" i="6"/>
  <c r="H612" i="6" s="1"/>
  <c r="F606" i="6"/>
  <c r="F605" i="6" s="1"/>
  <c r="G606" i="6"/>
  <c r="G605" i="6" s="1"/>
  <c r="H606" i="6"/>
  <c r="H605" i="6" s="1"/>
  <c r="F585" i="6"/>
  <c r="F584" i="6" s="1"/>
  <c r="G585" i="6"/>
  <c r="H585" i="6"/>
  <c r="G517" i="5"/>
  <c r="G516" i="5"/>
  <c r="G504" i="5"/>
  <c r="G503" i="5"/>
  <c r="G502" i="5"/>
  <c r="G501" i="5"/>
  <c r="G500" i="5"/>
  <c r="G499" i="5"/>
  <c r="G498" i="5"/>
  <c r="G497" i="5"/>
  <c r="G496" i="5"/>
  <c r="G495" i="5"/>
  <c r="G494" i="5"/>
  <c r="G493" i="5"/>
  <c r="G492" i="5"/>
  <c r="G491" i="5"/>
  <c r="G490" i="5"/>
  <c r="G489" i="5"/>
  <c r="G488" i="5"/>
  <c r="G487" i="5"/>
  <c r="G486" i="5"/>
  <c r="G485" i="5"/>
  <c r="G484" i="5"/>
  <c r="G483" i="5"/>
  <c r="G482" i="5"/>
  <c r="G481" i="5"/>
  <c r="G480" i="5"/>
  <c r="G479" i="5"/>
  <c r="G478" i="5"/>
  <c r="G477" i="5"/>
  <c r="G476" i="5"/>
  <c r="G475" i="5"/>
  <c r="G474" i="5"/>
  <c r="G473" i="5"/>
  <c r="G470" i="5"/>
  <c r="G469" i="5"/>
  <c r="G468" i="5"/>
  <c r="G467" i="5"/>
  <c r="G466" i="5"/>
  <c r="G465" i="5"/>
  <c r="G464" i="5"/>
  <c r="G463" i="5"/>
  <c r="G462" i="5"/>
  <c r="G461" i="5"/>
  <c r="G460" i="5"/>
  <c r="G459" i="5"/>
  <c r="G458" i="5"/>
  <c r="G457" i="5"/>
  <c r="G456" i="5"/>
  <c r="G455" i="5"/>
  <c r="G454" i="5"/>
  <c r="G453" i="5"/>
  <c r="G452" i="5"/>
  <c r="G451" i="5"/>
  <c r="G433" i="5"/>
  <c r="G432" i="5"/>
  <c r="G431" i="5"/>
  <c r="G430" i="5"/>
  <c r="G429" i="5"/>
  <c r="G428" i="5"/>
  <c r="G427" i="5"/>
  <c r="G426" i="5"/>
  <c r="G425" i="5"/>
  <c r="G360" i="5"/>
  <c r="G353" i="5"/>
  <c r="G330" i="5"/>
  <c r="G329" i="5"/>
  <c r="G328" i="5"/>
  <c r="G327" i="5"/>
  <c r="G326" i="5"/>
  <c r="G325" i="5"/>
  <c r="G324" i="5"/>
  <c r="G323" i="5"/>
  <c r="G322" i="5"/>
  <c r="G321" i="5"/>
  <c r="G320" i="5"/>
  <c r="G319" i="5"/>
  <c r="G318" i="5"/>
  <c r="G317" i="5"/>
  <c r="G316" i="5"/>
  <c r="G315" i="5"/>
  <c r="G314" i="5"/>
  <c r="G313" i="5"/>
  <c r="G312" i="5"/>
  <c r="G311" i="5"/>
  <c r="G310" i="5"/>
  <c r="G309" i="5"/>
  <c r="G308" i="5"/>
  <c r="G307" i="5"/>
  <c r="G306" i="5"/>
  <c r="G305" i="5"/>
  <c r="G300" i="5"/>
  <c r="G299" i="5"/>
  <c r="G298" i="5"/>
  <c r="G297" i="5"/>
  <c r="G296" i="5"/>
  <c r="G295" i="5"/>
  <c r="G294" i="5"/>
  <c r="G293" i="5"/>
  <c r="G292" i="5"/>
  <c r="G291" i="5"/>
  <c r="G290" i="5"/>
  <c r="G289" i="5"/>
  <c r="G288" i="5"/>
  <c r="G287" i="5"/>
  <c r="G286" i="5"/>
  <c r="G285" i="5"/>
  <c r="G284" i="5"/>
  <c r="G283" i="5"/>
  <c r="G282" i="5"/>
  <c r="G281" i="5"/>
  <c r="G279" i="5"/>
  <c r="G278" i="5"/>
  <c r="G277" i="5"/>
  <c r="G276" i="5"/>
  <c r="G274" i="5"/>
  <c r="G273" i="5"/>
  <c r="G272" i="5"/>
  <c r="G271" i="5"/>
  <c r="G270" i="5"/>
  <c r="G269" i="5"/>
  <c r="G268" i="5"/>
  <c r="G267" i="5"/>
  <c r="G266" i="5"/>
  <c r="G265" i="5"/>
  <c r="G264" i="5"/>
  <c r="G263" i="5"/>
  <c r="G262" i="5"/>
  <c r="G261" i="5"/>
  <c r="G260" i="5"/>
  <c r="G259" i="5"/>
  <c r="G258" i="5"/>
  <c r="G257" i="5"/>
  <c r="G256" i="5"/>
  <c r="G255" i="5"/>
  <c r="G254" i="5"/>
  <c r="G253" i="5"/>
  <c r="G252" i="5"/>
  <c r="G251" i="5"/>
  <c r="G250" i="5"/>
  <c r="G249" i="5"/>
  <c r="G248" i="5"/>
  <c r="G247" i="5"/>
  <c r="G246" i="5"/>
  <c r="G245" i="5"/>
  <c r="G244" i="5"/>
  <c r="G243" i="5"/>
  <c r="G242" i="5"/>
  <c r="G241" i="5"/>
  <c r="G240" i="5"/>
  <c r="G239" i="5"/>
  <c r="G238" i="5"/>
  <c r="G237" i="5"/>
  <c r="G236" i="5"/>
  <c r="G235" i="5"/>
  <c r="G234" i="5"/>
  <c r="G233" i="5"/>
  <c r="G232" i="5"/>
  <c r="G231" i="5"/>
  <c r="G230" i="5"/>
  <c r="G229" i="5"/>
  <c r="G228" i="5"/>
  <c r="G227" i="5"/>
  <c r="G226" i="5"/>
  <c r="G225" i="5"/>
  <c r="G224" i="5"/>
  <c r="G223" i="5"/>
  <c r="G222" i="5"/>
  <c r="G221" i="5"/>
  <c r="G220" i="5"/>
  <c r="G219" i="5"/>
  <c r="G218" i="5"/>
  <c r="G217" i="5"/>
  <c r="G216" i="5"/>
  <c r="G215" i="5"/>
  <c r="G83" i="5"/>
  <c r="G82" i="5"/>
  <c r="G81" i="5"/>
  <c r="G80" i="5"/>
  <c r="G64" i="5"/>
  <c r="G63" i="5"/>
  <c r="G62" i="5"/>
  <c r="F517" i="5"/>
  <c r="F516" i="5"/>
  <c r="F504" i="5"/>
  <c r="F503" i="5"/>
  <c r="F502" i="5"/>
  <c r="F501" i="5"/>
  <c r="F500" i="5"/>
  <c r="F499" i="5"/>
  <c r="F498" i="5"/>
  <c r="F497" i="5"/>
  <c r="F496" i="5"/>
  <c r="F495" i="5"/>
  <c r="F494" i="5"/>
  <c r="F493" i="5"/>
  <c r="F492" i="5"/>
  <c r="F491" i="5"/>
  <c r="F490" i="5"/>
  <c r="F489" i="5"/>
  <c r="F488" i="5"/>
  <c r="F487" i="5"/>
  <c r="F486" i="5"/>
  <c r="F485" i="5"/>
  <c r="F484" i="5"/>
  <c r="F483" i="5"/>
  <c r="F482" i="5"/>
  <c r="F481" i="5"/>
  <c r="F480" i="5"/>
  <c r="F479" i="5"/>
  <c r="F478" i="5"/>
  <c r="F477" i="5"/>
  <c r="F476" i="5"/>
  <c r="F475" i="5"/>
  <c r="F474" i="5"/>
  <c r="F473" i="5"/>
  <c r="F470" i="5"/>
  <c r="F469" i="5"/>
  <c r="F468" i="5"/>
  <c r="F467" i="5"/>
  <c r="F466" i="5"/>
  <c r="F465" i="5"/>
  <c r="F464" i="5"/>
  <c r="F463" i="5"/>
  <c r="F462" i="5"/>
  <c r="F461" i="5"/>
  <c r="F460" i="5"/>
  <c r="F459" i="5"/>
  <c r="F458" i="5"/>
  <c r="F457" i="5"/>
  <c r="F456" i="5"/>
  <c r="F455" i="5"/>
  <c r="F454" i="5"/>
  <c r="F453" i="5"/>
  <c r="F452" i="5"/>
  <c r="F451" i="5"/>
  <c r="F433" i="5"/>
  <c r="F432" i="5"/>
  <c r="F431" i="5"/>
  <c r="F430" i="5"/>
  <c r="F429" i="5"/>
  <c r="F428" i="5"/>
  <c r="F427" i="5"/>
  <c r="F426" i="5"/>
  <c r="F425" i="5"/>
  <c r="F360" i="5"/>
  <c r="F353"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0" i="5"/>
  <c r="F299" i="5"/>
  <c r="F298" i="5"/>
  <c r="F297" i="5"/>
  <c r="F296" i="5"/>
  <c r="F295" i="5"/>
  <c r="F294" i="5"/>
  <c r="F293" i="5"/>
  <c r="F292" i="5"/>
  <c r="F291" i="5"/>
  <c r="F290" i="5"/>
  <c r="F289" i="5"/>
  <c r="F288" i="5"/>
  <c r="F287" i="5"/>
  <c r="F286" i="5"/>
  <c r="F285" i="5"/>
  <c r="F284" i="5"/>
  <c r="F283" i="5"/>
  <c r="F282" i="5"/>
  <c r="F281" i="5"/>
  <c r="F279" i="5"/>
  <c r="F278" i="5"/>
  <c r="F277" i="5"/>
  <c r="F276" i="5"/>
  <c r="F274" i="5"/>
  <c r="F273" i="5"/>
  <c r="F272" i="5"/>
  <c r="F271" i="5"/>
  <c r="F270" i="5"/>
  <c r="F269" i="5"/>
  <c r="F268" i="5"/>
  <c r="F267" i="5"/>
  <c r="F266" i="5"/>
  <c r="F265" i="5"/>
  <c r="F264" i="5"/>
  <c r="F263" i="5"/>
  <c r="F262" i="5"/>
  <c r="F261" i="5"/>
  <c r="F260" i="5"/>
  <c r="F259" i="5"/>
  <c r="F258" i="5"/>
  <c r="F257" i="5"/>
  <c r="F256" i="5"/>
  <c r="F255" i="5"/>
  <c r="F254" i="5"/>
  <c r="F253" i="5"/>
  <c r="F252" i="5"/>
  <c r="F251" i="5"/>
  <c r="F250" i="5"/>
  <c r="F249" i="5"/>
  <c r="F248" i="5"/>
  <c r="F247" i="5"/>
  <c r="F246" i="5"/>
  <c r="F245" i="5"/>
  <c r="F244" i="5"/>
  <c r="F243" i="5"/>
  <c r="F242" i="5"/>
  <c r="F241" i="5"/>
  <c r="F240" i="5"/>
  <c r="F239" i="5"/>
  <c r="F238" i="5"/>
  <c r="F237" i="5"/>
  <c r="F236" i="5"/>
  <c r="F235" i="5"/>
  <c r="F234" i="5"/>
  <c r="F233" i="5"/>
  <c r="F232" i="5"/>
  <c r="F231" i="5"/>
  <c r="F230" i="5"/>
  <c r="F229" i="5"/>
  <c r="F228" i="5"/>
  <c r="F227" i="5"/>
  <c r="F226" i="5"/>
  <c r="F225" i="5"/>
  <c r="F224" i="5"/>
  <c r="F223" i="5"/>
  <c r="F222" i="5"/>
  <c r="F221" i="5"/>
  <c r="F220" i="5"/>
  <c r="F219" i="5"/>
  <c r="F218" i="5"/>
  <c r="F217" i="5"/>
  <c r="F216" i="5"/>
  <c r="F215" i="5"/>
  <c r="F83" i="5"/>
  <c r="F82" i="5"/>
  <c r="F81" i="5"/>
  <c r="F80" i="5"/>
  <c r="F64" i="5"/>
  <c r="F63" i="5"/>
  <c r="F62" i="5"/>
  <c r="E472" i="5"/>
  <c r="E451" i="5"/>
  <c r="E433" i="5"/>
  <c r="E432" i="5"/>
  <c r="E431" i="5"/>
  <c r="E430" i="5"/>
  <c r="E429" i="5"/>
  <c r="E428" i="5"/>
  <c r="E427" i="5"/>
  <c r="E426" i="5"/>
  <c r="E425" i="5"/>
  <c r="E420" i="5"/>
  <c r="E419" i="5"/>
  <c r="E418" i="5"/>
  <c r="E405" i="5"/>
  <c r="E404" i="5"/>
  <c r="E403" i="5"/>
  <c r="E402" i="5"/>
  <c r="E401" i="5"/>
  <c r="E400" i="5"/>
  <c r="E399" i="5"/>
  <c r="E398" i="5"/>
  <c r="E397" i="5"/>
  <c r="E396" i="5"/>
  <c r="E395" i="5"/>
  <c r="E394" i="5"/>
  <c r="E393" i="5"/>
  <c r="E392" i="5"/>
  <c r="E391" i="5"/>
  <c r="E390" i="5"/>
  <c r="E389" i="5"/>
  <c r="E388" i="5"/>
  <c r="E387" i="5"/>
  <c r="E386" i="5"/>
  <c r="E385" i="5"/>
  <c r="E384" i="5"/>
  <c r="E383" i="5"/>
  <c r="E382" i="5"/>
  <c r="E381" i="5"/>
  <c r="E380" i="5"/>
  <c r="E379" i="5"/>
  <c r="E378" i="5"/>
  <c r="E377" i="5"/>
  <c r="E376" i="5"/>
  <c r="E375" i="5"/>
  <c r="E374" i="5"/>
  <c r="E373" i="5"/>
  <c r="E372" i="5"/>
  <c r="E371" i="5"/>
  <c r="E370" i="5"/>
  <c r="E369" i="5"/>
  <c r="E368" i="5"/>
  <c r="E367" i="5"/>
  <c r="E366" i="5"/>
  <c r="E365" i="5"/>
  <c r="E364" i="5"/>
  <c r="E361" i="5"/>
  <c r="E360" i="5"/>
  <c r="E353" i="5"/>
  <c r="E165" i="5"/>
  <c r="E83" i="5"/>
  <c r="E82" i="5"/>
  <c r="E81" i="5"/>
  <c r="E21" i="5"/>
  <c r="E22" i="5"/>
  <c r="E23" i="5"/>
  <c r="E25" i="5"/>
  <c r="E26" i="5"/>
  <c r="E27" i="5"/>
  <c r="E28" i="5"/>
  <c r="E29" i="5"/>
  <c r="E30" i="5"/>
  <c r="E31" i="5"/>
  <c r="E32" i="5"/>
  <c r="E33" i="5"/>
  <c r="E34" i="5"/>
  <c r="E35" i="5"/>
  <c r="E36" i="5"/>
  <c r="E37" i="5"/>
  <c r="E38" i="5"/>
  <c r="E40" i="5"/>
  <c r="E42" i="5"/>
  <c r="E452" i="5"/>
  <c r="E453" i="5"/>
  <c r="E454" i="5"/>
  <c r="E455" i="5"/>
  <c r="E456" i="5"/>
  <c r="E457" i="5"/>
  <c r="E458" i="5"/>
  <c r="E459" i="5"/>
  <c r="E460" i="5"/>
  <c r="E461" i="5"/>
  <c r="E462" i="5"/>
  <c r="E463" i="5"/>
  <c r="E464" i="5"/>
  <c r="E465" i="5"/>
  <c r="E466" i="5"/>
  <c r="E467" i="5"/>
  <c r="E468" i="5"/>
  <c r="E469" i="5"/>
  <c r="E470" i="5"/>
  <c r="E473" i="5"/>
  <c r="E474" i="5"/>
  <c r="E475" i="5"/>
  <c r="E476" i="5"/>
  <c r="E477" i="5"/>
  <c r="E478" i="5"/>
  <c r="E479" i="5"/>
  <c r="E480" i="5"/>
  <c r="E481" i="5"/>
  <c r="E482" i="5"/>
  <c r="E483" i="5"/>
  <c r="E484" i="5"/>
  <c r="E485" i="5"/>
  <c r="E486" i="5"/>
  <c r="E487" i="5"/>
  <c r="E488" i="5"/>
  <c r="E489" i="5"/>
  <c r="E490" i="5"/>
  <c r="E491" i="5"/>
  <c r="E492" i="5"/>
  <c r="E493" i="5"/>
  <c r="E494" i="5"/>
  <c r="E495" i="5"/>
  <c r="E496" i="5"/>
  <c r="E497" i="5"/>
  <c r="E498" i="5"/>
  <c r="E499" i="5"/>
  <c r="E500" i="5"/>
  <c r="E501" i="5"/>
  <c r="E502" i="5"/>
  <c r="E503" i="5"/>
  <c r="E504" i="5"/>
  <c r="E516" i="5"/>
  <c r="E545" i="2"/>
  <c r="E356" i="5"/>
  <c r="E355" i="5"/>
  <c r="E524" i="5"/>
  <c r="E484" i="2"/>
  <c r="E485" i="2"/>
  <c r="E486" i="2"/>
  <c r="E487" i="2"/>
  <c r="E488" i="2"/>
  <c r="E489" i="2"/>
  <c r="E490" i="2"/>
  <c r="E491" i="2"/>
  <c r="E492" i="2"/>
  <c r="E446" i="5"/>
  <c r="E12" i="5"/>
  <c r="E13" i="5"/>
  <c r="E15" i="5"/>
  <c r="E18" i="2"/>
  <c r="E18" i="5" s="1"/>
  <c r="E19" i="2"/>
  <c r="E19" i="5" s="1"/>
  <c r="E20" i="2"/>
  <c r="E20" i="5" s="1"/>
  <c r="E41" i="2"/>
  <c r="E41" i="5" s="1"/>
  <c r="E43" i="2"/>
  <c r="E43" i="5" s="1"/>
  <c r="E45" i="2"/>
  <c r="E45" i="5" s="1"/>
  <c r="E46" i="2"/>
  <c r="E47" i="2"/>
  <c r="E47" i="5" s="1"/>
  <c r="E48" i="2"/>
  <c r="E48" i="5" s="1"/>
  <c r="E49" i="2"/>
  <c r="E49" i="5" s="1"/>
  <c r="E50" i="2"/>
  <c r="E50" i="5" s="1"/>
  <c r="E65" i="2"/>
  <c r="E66" i="2"/>
  <c r="E67" i="2"/>
  <c r="E68" i="2"/>
  <c r="E53" i="2"/>
  <c r="E53" i="5" s="1"/>
  <c r="E54" i="2"/>
  <c r="E54" i="5" s="1"/>
  <c r="E55" i="2"/>
  <c r="E55" i="5" s="1"/>
  <c r="E56" i="2"/>
  <c r="E56" i="5" s="1"/>
  <c r="E57" i="2"/>
  <c r="E57" i="5" s="1"/>
  <c r="E58" i="2"/>
  <c r="E58" i="5" s="1"/>
  <c r="E59" i="2"/>
  <c r="E59" i="5" s="1"/>
  <c r="E60" i="2"/>
  <c r="E60" i="5" s="1"/>
  <c r="E61" i="2"/>
  <c r="E61" i="5" s="1"/>
  <c r="E62" i="2"/>
  <c r="E62" i="5" s="1"/>
  <c r="E63" i="2"/>
  <c r="E63" i="5" s="1"/>
  <c r="E64" i="2"/>
  <c r="E64" i="5" s="1"/>
  <c r="E52" i="2"/>
  <c r="E52" i="5" s="1"/>
  <c r="E66" i="5"/>
  <c r="E67" i="5"/>
  <c r="E72" i="5"/>
  <c r="E77" i="5"/>
  <c r="E78" i="5"/>
  <c r="E79" i="5"/>
  <c r="E85" i="2"/>
  <c r="E80" i="5" s="1"/>
  <c r="E90" i="2"/>
  <c r="E85" i="5" s="1"/>
  <c r="E89" i="2"/>
  <c r="E84" i="5" s="1"/>
  <c r="E93" i="2"/>
  <c r="E89" i="5"/>
  <c r="E90" i="5"/>
  <c r="E87" i="5"/>
  <c r="E98" i="2"/>
  <c r="E99" i="2"/>
  <c r="E94" i="5" s="1"/>
  <c r="E95" i="5"/>
  <c r="E101" i="2"/>
  <c r="E96" i="5" s="1"/>
  <c r="E103" i="2"/>
  <c r="E98" i="5" s="1"/>
  <c r="E104" i="2"/>
  <c r="E99" i="5" s="1"/>
  <c r="E105" i="2"/>
  <c r="E100" i="5" s="1"/>
  <c r="E106" i="2"/>
  <c r="E107" i="2"/>
  <c r="E102" i="5" s="1"/>
  <c r="E108" i="2"/>
  <c r="E103" i="5" s="1"/>
  <c r="E109" i="2"/>
  <c r="E104" i="5" s="1"/>
  <c r="E110" i="2"/>
  <c r="E105" i="5" s="1"/>
  <c r="E111" i="2"/>
  <c r="E106" i="5" s="1"/>
  <c r="E112" i="2"/>
  <c r="E107" i="5" s="1"/>
  <c r="E114" i="2"/>
  <c r="E109" i="5" s="1"/>
  <c r="E116" i="2"/>
  <c r="E119" i="2"/>
  <c r="E114" i="5" s="1"/>
  <c r="E120" i="2"/>
  <c r="E115" i="5" s="1"/>
  <c r="E121" i="2"/>
  <c r="E116" i="5" s="1"/>
  <c r="E117" i="5"/>
  <c r="E123" i="2"/>
  <c r="E118" i="5" s="1"/>
  <c r="E124" i="2"/>
  <c r="E119" i="5" s="1"/>
  <c r="E125" i="2"/>
  <c r="E120" i="5" s="1"/>
  <c r="E126" i="2"/>
  <c r="E121" i="5" s="1"/>
  <c r="E127" i="2"/>
  <c r="E122" i="5" s="1"/>
  <c r="E128" i="2"/>
  <c r="E123" i="5" s="1"/>
  <c r="E130" i="2"/>
  <c r="E131" i="2"/>
  <c r="E126" i="5" s="1"/>
  <c r="E127" i="5"/>
  <c r="E133" i="2"/>
  <c r="E128" i="5" s="1"/>
  <c r="E129" i="5"/>
  <c r="E130" i="5"/>
  <c r="E131" i="5"/>
  <c r="E132" i="5"/>
  <c r="E133" i="5"/>
  <c r="E134" i="5"/>
  <c r="E135" i="5"/>
  <c r="E136" i="5"/>
  <c r="E137" i="5"/>
  <c r="E138" i="5"/>
  <c r="E139" i="5"/>
  <c r="E140" i="5"/>
  <c r="E141" i="5"/>
  <c r="E142" i="5"/>
  <c r="E143" i="5"/>
  <c r="E149" i="5"/>
  <c r="E150" i="5"/>
  <c r="E151" i="5"/>
  <c r="E158" i="2"/>
  <c r="E152" i="5" s="1"/>
  <c r="E159" i="2"/>
  <c r="E153" i="5" s="1"/>
  <c r="E160" i="2"/>
  <c r="E154" i="5" s="1"/>
  <c r="E161" i="2"/>
  <c r="E155" i="5" s="1"/>
  <c r="E162" i="2"/>
  <c r="E156" i="5" s="1"/>
  <c r="E163" i="2"/>
  <c r="E157" i="5" s="1"/>
  <c r="E164" i="2"/>
  <c r="E158" i="5" s="1"/>
  <c r="E165" i="2"/>
  <c r="E159" i="5" s="1"/>
  <c r="E166" i="2"/>
  <c r="E160" i="5" s="1"/>
  <c r="E167" i="2"/>
  <c r="E161" i="5" s="1"/>
  <c r="E168" i="2"/>
  <c r="E162" i="5" s="1"/>
  <c r="E169" i="2"/>
  <c r="E163" i="5" s="1"/>
  <c r="E170" i="2"/>
  <c r="E164" i="5" s="1"/>
  <c r="E172" i="2"/>
  <c r="E166" i="5" s="1"/>
  <c r="E173" i="2"/>
  <c r="E167" i="5" s="1"/>
  <c r="E174" i="2"/>
  <c r="E168" i="5" s="1"/>
  <c r="E175" i="2"/>
  <c r="E169" i="5" s="1"/>
  <c r="E176" i="2"/>
  <c r="E170" i="5" s="1"/>
  <c r="E177" i="2"/>
  <c r="E171" i="5" s="1"/>
  <c r="E178" i="2"/>
  <c r="E172" i="5" s="1"/>
  <c r="E179" i="2"/>
  <c r="E173" i="5" s="1"/>
  <c r="E180" i="2"/>
  <c r="E174" i="5" s="1"/>
  <c r="E181" i="2"/>
  <c r="E175" i="5" s="1"/>
  <c r="E182" i="2"/>
  <c r="E176" i="5" s="1"/>
  <c r="E183" i="2"/>
  <c r="E177" i="5" s="1"/>
  <c r="E184" i="2"/>
  <c r="E178" i="5" s="1"/>
  <c r="E181" i="5"/>
  <c r="E182" i="5"/>
  <c r="E183" i="5"/>
  <c r="E184" i="5"/>
  <c r="E186" i="5"/>
  <c r="E194" i="2"/>
  <c r="E195" i="5"/>
  <c r="E196" i="5"/>
  <c r="E197" i="5"/>
  <c r="E198" i="5"/>
  <c r="E199" i="5"/>
  <c r="E209" i="2"/>
  <c r="E207" i="5" s="1"/>
  <c r="E210" i="2"/>
  <c r="E208" i="5" s="1"/>
  <c r="E211" i="2"/>
  <c r="E209" i="5" s="1"/>
  <c r="E212" i="2"/>
  <c r="E210" i="5" s="1"/>
  <c r="E213" i="2"/>
  <c r="E211" i="5" s="1"/>
  <c r="E214" i="2"/>
  <c r="E212" i="5" s="1"/>
  <c r="E215" i="2"/>
  <c r="E213" i="5" s="1"/>
  <c r="E216" i="2"/>
  <c r="E214" i="5" s="1"/>
  <c r="E217" i="2"/>
  <c r="E218" i="2"/>
  <c r="E219" i="2"/>
  <c r="E220" i="2"/>
  <c r="E221" i="2"/>
  <c r="E222" i="2"/>
  <c r="E223" i="2"/>
  <c r="E224" i="2"/>
  <c r="E225" i="2"/>
  <c r="E226" i="2"/>
  <c r="E227" i="2"/>
  <c r="E228" i="2"/>
  <c r="E229" i="2"/>
  <c r="E230" i="2"/>
  <c r="E231" i="2"/>
  <c r="E232" i="2"/>
  <c r="E233" i="2"/>
  <c r="E234" i="2"/>
  <c r="E235" i="2"/>
  <c r="E236" i="2"/>
  <c r="E239" i="2"/>
  <c r="E217" i="5" s="1"/>
  <c r="E241" i="2"/>
  <c r="E219" i="5" s="1"/>
  <c r="E242" i="2"/>
  <c r="E220" i="5" s="1"/>
  <c r="E243" i="2"/>
  <c r="E221" i="5" s="1"/>
  <c r="E244" i="2"/>
  <c r="E222" i="5" s="1"/>
  <c r="E245" i="2"/>
  <c r="E223" i="5" s="1"/>
  <c r="E246" i="2"/>
  <c r="E224" i="5" s="1"/>
  <c r="E248" i="2"/>
  <c r="E226" i="5" s="1"/>
  <c r="E249" i="2"/>
  <c r="E227" i="5" s="1"/>
  <c r="E250" i="2"/>
  <c r="E228" i="5" s="1"/>
  <c r="E251" i="2"/>
  <c r="E229" i="5" s="1"/>
  <c r="E252" i="2"/>
  <c r="E230" i="5" s="1"/>
  <c r="E254" i="2"/>
  <c r="E232" i="5" s="1"/>
  <c r="E255" i="2"/>
  <c r="E233" i="5" s="1"/>
  <c r="E256" i="2"/>
  <c r="E234" i="5" s="1"/>
  <c r="E257" i="2"/>
  <c r="E235" i="5" s="1"/>
  <c r="E258" i="2"/>
  <c r="E236" i="5" s="1"/>
  <c r="E260" i="2"/>
  <c r="E238" i="5" s="1"/>
  <c r="E261" i="2"/>
  <c r="E239" i="5" s="1"/>
  <c r="E263" i="2"/>
  <c r="E241" i="5" s="1"/>
  <c r="E264" i="2"/>
  <c r="E242" i="5" s="1"/>
  <c r="E265" i="2"/>
  <c r="E243" i="5" s="1"/>
  <c r="E266" i="2"/>
  <c r="E244" i="5" s="1"/>
  <c r="E267" i="2"/>
  <c r="E245" i="5" s="1"/>
  <c r="E268" i="2"/>
  <c r="E246" i="5" s="1"/>
  <c r="E269" i="2"/>
  <c r="E247" i="5" s="1"/>
  <c r="E270" i="2"/>
  <c r="E248" i="5" s="1"/>
  <c r="E271" i="2"/>
  <c r="E249" i="5" s="1"/>
  <c r="E272" i="2"/>
  <c r="E250" i="5" s="1"/>
  <c r="E274" i="2"/>
  <c r="E252" i="5" s="1"/>
  <c r="E275" i="2"/>
  <c r="E253" i="5" s="1"/>
  <c r="E277" i="2"/>
  <c r="E255" i="5" s="1"/>
  <c r="E278" i="2"/>
  <c r="E256" i="5" s="1"/>
  <c r="E279" i="2"/>
  <c r="E257" i="5" s="1"/>
  <c r="E280" i="2"/>
  <c r="E258" i="5" s="1"/>
  <c r="E281" i="2"/>
  <c r="E259" i="5" s="1"/>
  <c r="E282" i="2"/>
  <c r="E260" i="5" s="1"/>
  <c r="E283" i="2"/>
  <c r="E261" i="5" s="1"/>
  <c r="E285" i="2"/>
  <c r="E263" i="5" s="1"/>
  <c r="E286" i="2"/>
  <c r="E264" i="5" s="1"/>
  <c r="E287" i="2"/>
  <c r="E265" i="5" s="1"/>
  <c r="E288" i="2"/>
  <c r="E266" i="5" s="1"/>
  <c r="E289" i="2"/>
  <c r="E267" i="5" s="1"/>
  <c r="E290" i="2"/>
  <c r="E268" i="5" s="1"/>
  <c r="E291" i="2"/>
  <c r="E269" i="5" s="1"/>
  <c r="E293" i="2"/>
  <c r="E271" i="5" s="1"/>
  <c r="E294" i="2"/>
  <c r="E272" i="5" s="1"/>
  <c r="E295" i="2"/>
  <c r="E273" i="5" s="1"/>
  <c r="E296" i="2"/>
  <c r="E274" i="5" s="1"/>
  <c r="E298" i="2"/>
  <c r="E276" i="5" s="1"/>
  <c r="E299" i="2"/>
  <c r="E277" i="5" s="1"/>
  <c r="E301" i="2"/>
  <c r="E279" i="5" s="1"/>
  <c r="E303" i="2"/>
  <c r="E281" i="5" s="1"/>
  <c r="E304" i="2"/>
  <c r="E282" i="5" s="1"/>
  <c r="E69" i="2"/>
  <c r="E71" i="5"/>
  <c r="F11" i="5"/>
  <c r="G11" i="5"/>
  <c r="E290" i="11"/>
  <c r="E240" i="2"/>
  <c r="E218" i="5" s="1"/>
  <c r="E321" i="2"/>
  <c r="E299" i="5" s="1"/>
  <c r="E322" i="2"/>
  <c r="E300" i="5" s="1"/>
  <c r="E323" i="2"/>
  <c r="E301" i="5" s="1"/>
  <c r="E327" i="2"/>
  <c r="E305" i="5" s="1"/>
  <c r="E329" i="2"/>
  <c r="E307" i="5" s="1"/>
  <c r="E330" i="2"/>
  <c r="E308" i="5" s="1"/>
  <c r="E331" i="2"/>
  <c r="E309" i="5" s="1"/>
  <c r="E332" i="2"/>
  <c r="E310" i="5" s="1"/>
  <c r="E333" i="2"/>
  <c r="E311" i="5" s="1"/>
  <c r="E334" i="2"/>
  <c r="E312" i="5" s="1"/>
  <c r="E335" i="2"/>
  <c r="E313" i="5" s="1"/>
  <c r="E336" i="2"/>
  <c r="E314" i="5" s="1"/>
  <c r="E337" i="2"/>
  <c r="E315" i="5" s="1"/>
  <c r="E338" i="2"/>
  <c r="E316" i="5" s="1"/>
  <c r="E339" i="2"/>
  <c r="E317" i="5" s="1"/>
  <c r="E340" i="2"/>
  <c r="E318" i="5" s="1"/>
  <c r="E341" i="2"/>
  <c r="E319" i="5" s="1"/>
  <c r="E342" i="2"/>
  <c r="E320" i="5" s="1"/>
  <c r="E343" i="2"/>
  <c r="E321" i="5" s="1"/>
  <c r="E344" i="2"/>
  <c r="E322" i="5" s="1"/>
  <c r="E345" i="2"/>
  <c r="E323" i="5" s="1"/>
  <c r="E346" i="2"/>
  <c r="E324" i="5" s="1"/>
  <c r="E347" i="2"/>
  <c r="E325" i="5" s="1"/>
  <c r="E348" i="2"/>
  <c r="E326" i="5" s="1"/>
  <c r="E349" i="2"/>
  <c r="E327" i="5" s="1"/>
  <c r="E350" i="2"/>
  <c r="E328" i="5" s="1"/>
  <c r="E351" i="2"/>
  <c r="E329" i="5" s="1"/>
  <c r="E352" i="2"/>
  <c r="E330" i="5" s="1"/>
  <c r="E353" i="2"/>
  <c r="E331" i="5" s="1"/>
  <c r="E354" i="2"/>
  <c r="E332" i="5" s="1"/>
  <c r="E355" i="2"/>
  <c r="E333" i="5" s="1"/>
  <c r="E358" i="2"/>
  <c r="E336" i="5" s="1"/>
  <c r="E359" i="2"/>
  <c r="E337" i="5" s="1"/>
  <c r="E328" i="2"/>
  <c r="E306" i="5" s="1"/>
  <c r="D328" i="2"/>
  <c r="E306" i="2"/>
  <c r="E284" i="5" s="1"/>
  <c r="E307" i="2"/>
  <c r="E285" i="5" s="1"/>
  <c r="E308" i="2"/>
  <c r="E286" i="5" s="1"/>
  <c r="E309" i="2"/>
  <c r="E287" i="5" s="1"/>
  <c r="E310" i="2"/>
  <c r="E288" i="5" s="1"/>
  <c r="E311" i="2"/>
  <c r="E289" i="5" s="1"/>
  <c r="E312" i="2"/>
  <c r="E290" i="5" s="1"/>
  <c r="E313" i="2"/>
  <c r="E291" i="5" s="1"/>
  <c r="E314" i="2"/>
  <c r="E292" i="5" s="1"/>
  <c r="E316" i="2"/>
  <c r="E294" i="5" s="1"/>
  <c r="E317" i="2"/>
  <c r="E295" i="5" s="1"/>
  <c r="E318" i="2"/>
  <c r="E296" i="5" s="1"/>
  <c r="E319" i="2"/>
  <c r="E297" i="5" s="1"/>
  <c r="E315" i="2"/>
  <c r="E293" i="5" s="1"/>
  <c r="E320" i="2"/>
  <c r="E298" i="5" s="1"/>
  <c r="E377" i="2"/>
  <c r="E349" i="5" s="1"/>
  <c r="E375" i="2"/>
  <c r="E348" i="5" s="1"/>
  <c r="E361" i="2"/>
  <c r="E363" i="2"/>
  <c r="E341" i="5" s="1"/>
  <c r="E364" i="2"/>
  <c r="E342" i="5" s="1"/>
  <c r="E365" i="2"/>
  <c r="E343" i="5" s="1"/>
  <c r="E366" i="2"/>
  <c r="E344" i="5" s="1"/>
  <c r="E367" i="2"/>
  <c r="E345" i="5" s="1"/>
  <c r="E362" i="2"/>
  <c r="E340" i="5" s="1"/>
  <c r="E360" i="2"/>
  <c r="D360" i="2"/>
  <c r="E374" i="2"/>
  <c r="E347" i="5" s="1"/>
  <c r="E305" i="2" l="1"/>
  <c r="E283" i="5" s="1"/>
  <c r="E303" i="12"/>
  <c r="E292" i="2"/>
  <c r="E270" i="5" s="1"/>
  <c r="E290" i="12"/>
  <c r="E238" i="11"/>
  <c r="E245" i="12"/>
  <c r="E244" i="11"/>
  <c r="E251" i="12"/>
  <c r="E273" i="2"/>
  <c r="E251" i="5" s="1"/>
  <c r="E271" i="12"/>
  <c r="E267" i="11"/>
  <c r="E274" i="12"/>
  <c r="E284" i="2"/>
  <c r="E262" i="5" s="1"/>
  <c r="E282" i="12"/>
  <c r="E499" i="2"/>
  <c r="E471" i="5" s="1"/>
  <c r="E338" i="5"/>
  <c r="E339" i="5"/>
  <c r="E111" i="5"/>
  <c r="E115" i="2"/>
  <c r="E110" i="5" s="1"/>
  <c r="E93" i="5"/>
  <c r="E97" i="2"/>
  <c r="E92" i="5" s="1"/>
  <c r="E125" i="5"/>
  <c r="E129" i="2"/>
  <c r="E124" i="5" s="1"/>
  <c r="E101" i="5"/>
  <c r="E102" i="2"/>
  <c r="E97" i="5" s="1"/>
  <c r="E108" i="5"/>
  <c r="E200" i="5"/>
  <c r="E187" i="5"/>
  <c r="E206" i="5"/>
  <c r="E194" i="5"/>
  <c r="E203" i="5"/>
  <c r="E190" i="5"/>
  <c r="E205" i="5"/>
  <c r="E192" i="5"/>
  <c r="E202" i="5"/>
  <c r="E189" i="5"/>
  <c r="E201" i="5"/>
  <c r="E188" i="5"/>
  <c r="E204" i="5"/>
  <c r="E191" i="5"/>
  <c r="E180" i="5"/>
  <c r="E179" i="5"/>
  <c r="E113" i="5"/>
  <c r="D244" i="11"/>
  <c r="E367" i="11"/>
  <c r="D275" i="11"/>
  <c r="G360" i="11"/>
  <c r="E70" i="2"/>
  <c r="E17" i="11"/>
  <c r="F360" i="11"/>
  <c r="G73" i="11"/>
  <c r="D314" i="11"/>
  <c r="E73" i="11"/>
  <c r="D344" i="11"/>
  <c r="E68" i="5"/>
  <c r="E360" i="11"/>
  <c r="D250" i="11"/>
  <c r="D290" i="11"/>
  <c r="D87" i="11"/>
  <c r="D264" i="11"/>
  <c r="D353" i="11"/>
  <c r="E17" i="5"/>
  <c r="D253" i="11"/>
  <c r="E87" i="11"/>
  <c r="D238" i="11"/>
  <c r="D267" i="11"/>
  <c r="D309" i="11"/>
  <c r="D247" i="11"/>
  <c r="E24" i="11"/>
  <c r="D231" i="11"/>
  <c r="D294" i="11"/>
  <c r="F73" i="11"/>
  <c r="E51" i="11"/>
  <c r="E344" i="11"/>
  <c r="E44" i="11"/>
  <c r="E24" i="5"/>
  <c r="E264" i="11"/>
  <c r="E247" i="2"/>
  <c r="E225" i="5" s="1"/>
  <c r="E283" i="11"/>
  <c r="E51" i="2"/>
  <c r="E11" i="5"/>
  <c r="E275" i="11"/>
  <c r="G368" i="11"/>
  <c r="G367" i="11" s="1"/>
  <c r="E517" i="5"/>
  <c r="E294" i="11"/>
  <c r="E276" i="2"/>
  <c r="E254" i="5" s="1"/>
  <c r="E231" i="11"/>
  <c r="E88" i="5"/>
  <c r="E314" i="11"/>
  <c r="E353" i="11"/>
  <c r="G87" i="11"/>
  <c r="E253" i="2"/>
  <c r="E231" i="5" s="1"/>
  <c r="E309" i="11"/>
  <c r="E300" i="2"/>
  <c r="E278" i="5" s="1"/>
  <c r="F368" i="11"/>
  <c r="F367" i="11" s="1"/>
  <c r="D16" i="11"/>
  <c r="E260" i="12"/>
  <c r="E257" i="12"/>
  <c r="E86" i="5" l="1"/>
  <c r="E65" i="5"/>
  <c r="E91" i="5"/>
  <c r="D228" i="11"/>
  <c r="E16" i="11"/>
  <c r="E16" i="2"/>
  <c r="E253" i="11"/>
  <c r="E262" i="2"/>
  <c r="E240" i="5" s="1"/>
  <c r="E51" i="5"/>
  <c r="E46" i="5"/>
  <c r="E250" i="11"/>
  <c r="E259" i="2"/>
  <c r="E237" i="5" s="1"/>
  <c r="E238" i="2"/>
  <c r="E216" i="5" s="1"/>
  <c r="E229" i="11"/>
  <c r="E44" i="5"/>
  <c r="E39" i="5"/>
  <c r="F73" i="6"/>
  <c r="F54" i="6"/>
  <c r="F47" i="6"/>
  <c r="F20" i="6"/>
  <c r="G20" i="6"/>
  <c r="G552" i="6"/>
  <c r="H552" i="6"/>
  <c r="F17" i="11" l="1"/>
  <c r="F17" i="12"/>
  <c r="E16" i="5"/>
  <c r="F19" i="6"/>
  <c r="F12" i="6" s="1"/>
  <c r="F5" i="6" s="1"/>
  <c r="K6" i="6" s="1"/>
  <c r="F90" i="11"/>
  <c r="F87" i="11" s="1"/>
  <c r="E228" i="11"/>
  <c r="E77" i="11" s="1"/>
  <c r="D215" i="2"/>
  <c r="F215" i="2"/>
  <c r="F213" i="5" s="1"/>
  <c r="G215" i="2"/>
  <c r="G213" i="5" s="1"/>
  <c r="D216" i="2"/>
  <c r="F216" i="2"/>
  <c r="F214" i="5" s="1"/>
  <c r="G216" i="2"/>
  <c r="G214" i="5" s="1"/>
  <c r="D217" i="2"/>
  <c r="F217" i="2"/>
  <c r="G217" i="2"/>
  <c r="D218" i="2"/>
  <c r="F218" i="2"/>
  <c r="G218" i="2"/>
  <c r="D219" i="2"/>
  <c r="F219" i="2"/>
  <c r="G219" i="2"/>
  <c r="D220" i="2"/>
  <c r="F220" i="2"/>
  <c r="G220" i="2"/>
  <c r="D221" i="2"/>
  <c r="F221" i="2"/>
  <c r="G221" i="2"/>
  <c r="D223" i="2"/>
  <c r="F223" i="2"/>
  <c r="G223" i="2"/>
  <c r="D224" i="2"/>
  <c r="F224" i="2"/>
  <c r="G224" i="2"/>
  <c r="D225" i="2"/>
  <c r="F225" i="2"/>
  <c r="G225" i="2"/>
  <c r="D226" i="2"/>
  <c r="F226" i="2"/>
  <c r="G226" i="2"/>
  <c r="D227" i="2"/>
  <c r="F227" i="2"/>
  <c r="G227" i="2"/>
  <c r="D228" i="2"/>
  <c r="F228" i="2"/>
  <c r="G228" i="2"/>
  <c r="D229" i="2"/>
  <c r="F229" i="2"/>
  <c r="G229" i="2"/>
  <c r="D230" i="2"/>
  <c r="F230" i="2"/>
  <c r="G230" i="2"/>
  <c r="D231" i="2"/>
  <c r="F231" i="2"/>
  <c r="G231" i="2"/>
  <c r="D232" i="2"/>
  <c r="F232" i="2"/>
  <c r="G232" i="2"/>
  <c r="D233" i="2"/>
  <c r="F233" i="2"/>
  <c r="G233" i="2"/>
  <c r="D234" i="2"/>
  <c r="F234" i="2"/>
  <c r="G234" i="2"/>
  <c r="D235" i="2"/>
  <c r="F235" i="2"/>
  <c r="G235" i="2"/>
  <c r="D236" i="2"/>
  <c r="F236" i="2"/>
  <c r="G236" i="2"/>
  <c r="D214" i="2"/>
  <c r="F208" i="2"/>
  <c r="G208" i="2"/>
  <c r="F210" i="2"/>
  <c r="F208" i="5" s="1"/>
  <c r="G210" i="2"/>
  <c r="G208" i="5" s="1"/>
  <c r="F211" i="2"/>
  <c r="F209" i="5" s="1"/>
  <c r="G211" i="2"/>
  <c r="G209" i="5" s="1"/>
  <c r="F212" i="2"/>
  <c r="F210" i="5" s="1"/>
  <c r="G212" i="2"/>
  <c r="G210" i="5" s="1"/>
  <c r="F213" i="2"/>
  <c r="F211" i="5" s="1"/>
  <c r="G213" i="2"/>
  <c r="G211" i="5" s="1"/>
  <c r="F214" i="2"/>
  <c r="F212" i="5" s="1"/>
  <c r="G214" i="2"/>
  <c r="G212" i="5" s="1"/>
  <c r="D201" i="2"/>
  <c r="D187" i="5" s="1"/>
  <c r="F201" i="2"/>
  <c r="G201" i="2"/>
  <c r="D202" i="2"/>
  <c r="D188" i="5" s="1"/>
  <c r="F202" i="2"/>
  <c r="G202" i="2"/>
  <c r="D203" i="2"/>
  <c r="D189" i="5" s="1"/>
  <c r="F203" i="2"/>
  <c r="G203" i="2"/>
  <c r="D204" i="2"/>
  <c r="D190" i="5" s="1"/>
  <c r="F204" i="2"/>
  <c r="G204" i="2"/>
  <c r="D205" i="2"/>
  <c r="D191" i="5" s="1"/>
  <c r="F205" i="2"/>
  <c r="G205" i="2"/>
  <c r="D206" i="2"/>
  <c r="D192" i="5" s="1"/>
  <c r="F206" i="2"/>
  <c r="G206" i="2"/>
  <c r="D208" i="2"/>
  <c r="D194" i="5" s="1"/>
  <c r="D194" i="2"/>
  <c r="D174" i="5" s="1"/>
  <c r="F194" i="2"/>
  <c r="G194" i="2"/>
  <c r="D196" i="2"/>
  <c r="D176" i="5" s="1"/>
  <c r="F196" i="2"/>
  <c r="F195" i="5" s="1"/>
  <c r="G196" i="2"/>
  <c r="G195" i="5" s="1"/>
  <c r="D197" i="2"/>
  <c r="F197" i="2"/>
  <c r="F196" i="5" s="1"/>
  <c r="G197" i="2"/>
  <c r="G196" i="5" s="1"/>
  <c r="F198" i="2"/>
  <c r="F197" i="5" s="1"/>
  <c r="G198" i="2"/>
  <c r="G197" i="5" s="1"/>
  <c r="D199" i="2"/>
  <c r="F199" i="2"/>
  <c r="F198" i="5" s="1"/>
  <c r="G199" i="2"/>
  <c r="G198" i="5" s="1"/>
  <c r="D192" i="2"/>
  <c r="D172" i="5" s="1"/>
  <c r="F192" i="2"/>
  <c r="G192" i="2"/>
  <c r="D183" i="2"/>
  <c r="F183" i="2"/>
  <c r="F177" i="5" s="1"/>
  <c r="G183" i="2"/>
  <c r="G177" i="5" s="1"/>
  <c r="D184" i="2"/>
  <c r="D164" i="5" s="1"/>
  <c r="F184" i="2"/>
  <c r="F178" i="5" s="1"/>
  <c r="G184" i="2"/>
  <c r="G178" i="5" s="1"/>
  <c r="D186" i="2"/>
  <c r="F186" i="2"/>
  <c r="F181" i="5" s="1"/>
  <c r="G186" i="2"/>
  <c r="G181" i="5" s="1"/>
  <c r="D187" i="2"/>
  <c r="F187" i="2"/>
  <c r="F182" i="5" s="1"/>
  <c r="G187" i="2"/>
  <c r="G182" i="5" s="1"/>
  <c r="D188" i="2"/>
  <c r="F188" i="2"/>
  <c r="F183" i="5" s="1"/>
  <c r="G188" i="2"/>
  <c r="G183" i="5" s="1"/>
  <c r="D189" i="2"/>
  <c r="F189" i="2"/>
  <c r="F184" i="5" s="1"/>
  <c r="G189" i="2"/>
  <c r="G184" i="5" s="1"/>
  <c r="D190" i="2"/>
  <c r="F190" i="2"/>
  <c r="F185" i="5" s="1"/>
  <c r="G190" i="2"/>
  <c r="G185" i="5" s="1"/>
  <c r="D180" i="2"/>
  <c r="F180" i="2"/>
  <c r="F174" i="5" s="1"/>
  <c r="G180" i="2"/>
  <c r="G174" i="5" s="1"/>
  <c r="D181" i="2"/>
  <c r="F181" i="2"/>
  <c r="F175" i="5" s="1"/>
  <c r="G181" i="2"/>
  <c r="G175" i="5" s="1"/>
  <c r="D182" i="2"/>
  <c r="F182" i="2"/>
  <c r="F176" i="5" s="1"/>
  <c r="G182" i="2"/>
  <c r="G176" i="5" s="1"/>
  <c r="D174" i="2"/>
  <c r="F174" i="2"/>
  <c r="F168" i="5" s="1"/>
  <c r="G174" i="2"/>
  <c r="G168" i="5" s="1"/>
  <c r="D175" i="2"/>
  <c r="F175" i="2"/>
  <c r="F169" i="5" s="1"/>
  <c r="G175" i="2"/>
  <c r="G169" i="5" s="1"/>
  <c r="D176" i="2"/>
  <c r="F176" i="2"/>
  <c r="F170" i="5" s="1"/>
  <c r="G176" i="2"/>
  <c r="G170" i="5" s="1"/>
  <c r="D177" i="2"/>
  <c r="F177" i="2"/>
  <c r="F171" i="5" s="1"/>
  <c r="G177" i="2"/>
  <c r="G171" i="5" s="1"/>
  <c r="D178" i="2"/>
  <c r="F178" i="2"/>
  <c r="F172" i="5" s="1"/>
  <c r="G178" i="2"/>
  <c r="G172" i="5" s="1"/>
  <c r="D173" i="2"/>
  <c r="F173" i="2"/>
  <c r="F167" i="5" s="1"/>
  <c r="G173" i="2"/>
  <c r="G167" i="5" s="1"/>
  <c r="D172" i="2"/>
  <c r="D168" i="2"/>
  <c r="F168" i="2"/>
  <c r="F162" i="5" s="1"/>
  <c r="G168" i="2"/>
  <c r="G162" i="5" s="1"/>
  <c r="D169" i="2"/>
  <c r="F169" i="2"/>
  <c r="F163" i="5" s="1"/>
  <c r="G169" i="2"/>
  <c r="G163" i="5" s="1"/>
  <c r="D170" i="2"/>
  <c r="F170" i="2"/>
  <c r="F164" i="5" s="1"/>
  <c r="G170" i="2"/>
  <c r="G164" i="5" s="1"/>
  <c r="D171" i="2"/>
  <c r="F172" i="2"/>
  <c r="F166" i="5" s="1"/>
  <c r="G172" i="2"/>
  <c r="G166" i="5" s="1"/>
  <c r="D158" i="2"/>
  <c r="D159" i="2"/>
  <c r="F159" i="2"/>
  <c r="F153" i="5" s="1"/>
  <c r="G159" i="2"/>
  <c r="G153" i="5" s="1"/>
  <c r="D160" i="2"/>
  <c r="F160" i="2"/>
  <c r="F154" i="5" s="1"/>
  <c r="G160" i="2"/>
  <c r="G154" i="5" s="1"/>
  <c r="D161" i="2"/>
  <c r="F161" i="2"/>
  <c r="F155" i="5" s="1"/>
  <c r="G161" i="2"/>
  <c r="G155" i="5" s="1"/>
  <c r="D162" i="2"/>
  <c r="F162" i="2"/>
  <c r="F156" i="5" s="1"/>
  <c r="G162" i="2"/>
  <c r="G156" i="5" s="1"/>
  <c r="D163" i="2"/>
  <c r="F163" i="2"/>
  <c r="F157" i="5" s="1"/>
  <c r="G163" i="2"/>
  <c r="G157" i="5" s="1"/>
  <c r="D164" i="2"/>
  <c r="F164" i="2"/>
  <c r="F158" i="5" s="1"/>
  <c r="G164" i="2"/>
  <c r="G158" i="5" s="1"/>
  <c r="D165" i="2"/>
  <c r="F165" i="2"/>
  <c r="F159" i="5" s="1"/>
  <c r="G165" i="2"/>
  <c r="G159" i="5" s="1"/>
  <c r="D166" i="2"/>
  <c r="F166" i="2"/>
  <c r="F160" i="5" s="1"/>
  <c r="G166" i="2"/>
  <c r="G160" i="5" s="1"/>
  <c r="F101" i="2"/>
  <c r="F96" i="5" s="1"/>
  <c r="G101" i="2"/>
  <c r="G96" i="5" s="1"/>
  <c r="F103" i="2"/>
  <c r="F98" i="5" s="1"/>
  <c r="G103" i="2"/>
  <c r="G98" i="5" s="1"/>
  <c r="F104" i="2"/>
  <c r="F99" i="5" s="1"/>
  <c r="G104" i="2"/>
  <c r="G99" i="5" s="1"/>
  <c r="F105" i="2"/>
  <c r="F100" i="5" s="1"/>
  <c r="G105" i="2"/>
  <c r="G100" i="5" s="1"/>
  <c r="F106" i="2"/>
  <c r="F101" i="5" s="1"/>
  <c r="G106" i="2"/>
  <c r="G101" i="5" s="1"/>
  <c r="F107" i="2"/>
  <c r="F102" i="5" s="1"/>
  <c r="G107" i="2"/>
  <c r="G102" i="5" s="1"/>
  <c r="F108" i="2"/>
  <c r="F103" i="5" s="1"/>
  <c r="G108" i="2"/>
  <c r="G103" i="5" s="1"/>
  <c r="F109" i="2"/>
  <c r="F104" i="5" s="1"/>
  <c r="G109" i="2"/>
  <c r="G104" i="5" s="1"/>
  <c r="F110" i="2"/>
  <c r="F105" i="5" s="1"/>
  <c r="G110" i="2"/>
  <c r="G105" i="5" s="1"/>
  <c r="F111" i="2"/>
  <c r="F106" i="5" s="1"/>
  <c r="G111" i="2"/>
  <c r="G106" i="5" s="1"/>
  <c r="F112" i="2"/>
  <c r="F107" i="5" s="1"/>
  <c r="G112" i="2"/>
  <c r="G107" i="5" s="1"/>
  <c r="F114" i="2"/>
  <c r="F109" i="5" s="1"/>
  <c r="G114" i="2"/>
  <c r="G109" i="5" s="1"/>
  <c r="F116" i="2"/>
  <c r="F111" i="5" s="1"/>
  <c r="G116" i="2"/>
  <c r="G111" i="5" s="1"/>
  <c r="F118" i="2"/>
  <c r="F113" i="5" s="1"/>
  <c r="G118" i="2"/>
  <c r="G113" i="5" s="1"/>
  <c r="F119" i="2"/>
  <c r="F114" i="5" s="1"/>
  <c r="G119" i="2"/>
  <c r="G114" i="5" s="1"/>
  <c r="F121" i="2"/>
  <c r="F116" i="5" s="1"/>
  <c r="G121" i="2"/>
  <c r="G116" i="5" s="1"/>
  <c r="F122" i="2"/>
  <c r="F117" i="5" s="1"/>
  <c r="G122" i="2"/>
  <c r="G117" i="5" s="1"/>
  <c r="F123" i="2"/>
  <c r="F118" i="5" s="1"/>
  <c r="G123" i="2"/>
  <c r="G118" i="5" s="1"/>
  <c r="F125" i="2"/>
  <c r="F120" i="5" s="1"/>
  <c r="G125" i="2"/>
  <c r="G120" i="5" s="1"/>
  <c r="F126" i="2"/>
  <c r="F121" i="5" s="1"/>
  <c r="G126" i="2"/>
  <c r="G121" i="5" s="1"/>
  <c r="F127" i="2"/>
  <c r="F122" i="5" s="1"/>
  <c r="G127" i="2"/>
  <c r="G122" i="5" s="1"/>
  <c r="F128" i="2"/>
  <c r="F123" i="5" s="1"/>
  <c r="G128" i="2"/>
  <c r="G123" i="5" s="1"/>
  <c r="F130" i="2"/>
  <c r="F125" i="5" s="1"/>
  <c r="G130" i="2"/>
  <c r="G125" i="5" s="1"/>
  <c r="F131" i="2"/>
  <c r="F126" i="5" s="1"/>
  <c r="G131" i="2"/>
  <c r="G126" i="5" s="1"/>
  <c r="F132" i="2"/>
  <c r="F127" i="5" s="1"/>
  <c r="G132" i="2"/>
  <c r="G127" i="5" s="1"/>
  <c r="F133" i="2"/>
  <c r="F128" i="5" s="1"/>
  <c r="G133" i="2"/>
  <c r="G128" i="5" s="1"/>
  <c r="F135" i="2"/>
  <c r="F130" i="5" s="1"/>
  <c r="G135" i="2"/>
  <c r="G130" i="5" s="1"/>
  <c r="F136" i="2"/>
  <c r="F131" i="5" s="1"/>
  <c r="G136" i="2"/>
  <c r="G131" i="5" s="1"/>
  <c r="F137" i="2"/>
  <c r="F132" i="5" s="1"/>
  <c r="G137" i="2"/>
  <c r="G132" i="5" s="1"/>
  <c r="F138" i="2"/>
  <c r="F133" i="5" s="1"/>
  <c r="G138" i="2"/>
  <c r="G133" i="5" s="1"/>
  <c r="F139" i="2"/>
  <c r="F134" i="5" s="1"/>
  <c r="G139" i="2"/>
  <c r="G134" i="5" s="1"/>
  <c r="F140" i="2"/>
  <c r="F135" i="5" s="1"/>
  <c r="G140" i="2"/>
  <c r="G135" i="5" s="1"/>
  <c r="F141" i="2"/>
  <c r="F136" i="5" s="1"/>
  <c r="G141" i="2"/>
  <c r="G136" i="5" s="1"/>
  <c r="F142" i="2"/>
  <c r="F137" i="5" s="1"/>
  <c r="G142" i="2"/>
  <c r="G137" i="5" s="1"/>
  <c r="F143" i="2"/>
  <c r="F138" i="5" s="1"/>
  <c r="G143" i="2"/>
  <c r="G138" i="5" s="1"/>
  <c r="F145" i="2"/>
  <c r="F140" i="5" s="1"/>
  <c r="G145" i="2"/>
  <c r="G140" i="5" s="1"/>
  <c r="F147" i="2"/>
  <c r="F141" i="5" s="1"/>
  <c r="G147" i="2"/>
  <c r="G141" i="5" s="1"/>
  <c r="F149" i="2"/>
  <c r="F143" i="5" s="1"/>
  <c r="G149" i="2"/>
  <c r="G143" i="5" s="1"/>
  <c r="F151" i="2"/>
  <c r="F145" i="5" s="1"/>
  <c r="G151" i="2"/>
  <c r="G145" i="5" s="1"/>
  <c r="F152" i="2"/>
  <c r="F146" i="5" s="1"/>
  <c r="G152" i="2"/>
  <c r="G146" i="5" s="1"/>
  <c r="F153" i="2"/>
  <c r="F147" i="5" s="1"/>
  <c r="G153" i="2"/>
  <c r="G147" i="5" s="1"/>
  <c r="F154" i="2"/>
  <c r="F148" i="5" s="1"/>
  <c r="G154" i="2"/>
  <c r="G148" i="5" s="1"/>
  <c r="F155" i="2"/>
  <c r="F149" i="5" s="1"/>
  <c r="G155" i="2"/>
  <c r="G149" i="5" s="1"/>
  <c r="F156" i="2"/>
  <c r="F150" i="5" s="1"/>
  <c r="G156" i="2"/>
  <c r="G150" i="5" s="1"/>
  <c r="F157" i="2"/>
  <c r="F151" i="5" s="1"/>
  <c r="G157" i="2"/>
  <c r="G151" i="5" s="1"/>
  <c r="G498" i="2"/>
  <c r="G497" i="2"/>
  <c r="G496" i="2"/>
  <c r="G495" i="2"/>
  <c r="G494" i="2"/>
  <c r="G493" i="2"/>
  <c r="G492" i="2"/>
  <c r="G491" i="2"/>
  <c r="G490" i="2"/>
  <c r="G489" i="2"/>
  <c r="G488" i="2"/>
  <c r="G487" i="2"/>
  <c r="G486" i="2"/>
  <c r="G485" i="2"/>
  <c r="G484" i="2"/>
  <c r="G483" i="2"/>
  <c r="G482" i="2"/>
  <c r="G481" i="2"/>
  <c r="G480" i="2"/>
  <c r="F498" i="2"/>
  <c r="F497" i="2"/>
  <c r="F496" i="2"/>
  <c r="F495" i="2"/>
  <c r="F494" i="2"/>
  <c r="F493" i="2"/>
  <c r="F492" i="2"/>
  <c r="F491" i="2"/>
  <c r="F490" i="2"/>
  <c r="F489" i="2"/>
  <c r="F488" i="2"/>
  <c r="F487" i="2"/>
  <c r="F486" i="2"/>
  <c r="F485" i="2"/>
  <c r="F484" i="2"/>
  <c r="F483" i="2"/>
  <c r="F482" i="2"/>
  <c r="F481" i="2"/>
  <c r="F480" i="2"/>
  <c r="E498" i="2"/>
  <c r="E497" i="2"/>
  <c r="E496" i="2"/>
  <c r="E495" i="2"/>
  <c r="E494" i="2"/>
  <c r="E493" i="2"/>
  <c r="E482" i="2"/>
  <c r="E481" i="2"/>
  <c r="E480" i="2"/>
  <c r="G203" i="5" l="1"/>
  <c r="G190" i="5"/>
  <c r="F203" i="5"/>
  <c r="F190" i="5"/>
  <c r="G202" i="5"/>
  <c r="G189" i="5"/>
  <c r="F206" i="5"/>
  <c r="F194" i="5"/>
  <c r="F202" i="5"/>
  <c r="F189" i="5"/>
  <c r="F204" i="5"/>
  <c r="F191" i="5"/>
  <c r="G201" i="5"/>
  <c r="G188" i="5"/>
  <c r="G206" i="5"/>
  <c r="G194" i="5"/>
  <c r="F201" i="5"/>
  <c r="F188" i="5"/>
  <c r="G200" i="5"/>
  <c r="G187" i="5"/>
  <c r="G205" i="5"/>
  <c r="G192" i="5"/>
  <c r="F200" i="5"/>
  <c r="F187" i="5"/>
  <c r="F205" i="5"/>
  <c r="F192" i="5"/>
  <c r="G204" i="5"/>
  <c r="G191" i="5"/>
  <c r="E215" i="5"/>
  <c r="E81" i="2"/>
  <c r="F393" i="2"/>
  <c r="F365" i="5" s="1"/>
  <c r="G393" i="2"/>
  <c r="G365" i="5" s="1"/>
  <c r="F394" i="2"/>
  <c r="F366" i="5" s="1"/>
  <c r="G394" i="2"/>
  <c r="G366" i="5" s="1"/>
  <c r="F395" i="2"/>
  <c r="F367" i="5" s="1"/>
  <c r="G395" i="2"/>
  <c r="G367" i="5" s="1"/>
  <c r="F396" i="2"/>
  <c r="F368" i="5" s="1"/>
  <c r="G396" i="2"/>
  <c r="G368" i="5" s="1"/>
  <c r="F397" i="2"/>
  <c r="F369" i="5" s="1"/>
  <c r="G397" i="2"/>
  <c r="G369" i="5" s="1"/>
  <c r="F398" i="2"/>
  <c r="F370" i="5" s="1"/>
  <c r="G398" i="2"/>
  <c r="G370" i="5" s="1"/>
  <c r="F399" i="2"/>
  <c r="F371" i="5" s="1"/>
  <c r="G399" i="2"/>
  <c r="G371" i="5" s="1"/>
  <c r="F400" i="2"/>
  <c r="F372" i="5" s="1"/>
  <c r="G400" i="2"/>
  <c r="G372" i="5" s="1"/>
  <c r="F401" i="2"/>
  <c r="F373" i="5" s="1"/>
  <c r="G401" i="2"/>
  <c r="G373" i="5" s="1"/>
  <c r="F402" i="2"/>
  <c r="F374" i="5" s="1"/>
  <c r="G402" i="2"/>
  <c r="G374" i="5" s="1"/>
  <c r="F403" i="2"/>
  <c r="F375" i="5" s="1"/>
  <c r="G403" i="2"/>
  <c r="G375" i="5" s="1"/>
  <c r="F404" i="2"/>
  <c r="F376" i="5" s="1"/>
  <c r="G404" i="2"/>
  <c r="G376" i="5" s="1"/>
  <c r="F405" i="2"/>
  <c r="F377" i="5" s="1"/>
  <c r="G405" i="2"/>
  <c r="G377" i="5" s="1"/>
  <c r="F406" i="2"/>
  <c r="F378" i="5" s="1"/>
  <c r="G406" i="2"/>
  <c r="G378" i="5" s="1"/>
  <c r="F407" i="2"/>
  <c r="F379" i="5" s="1"/>
  <c r="G407" i="2"/>
  <c r="G379" i="5" s="1"/>
  <c r="F408" i="2"/>
  <c r="F380" i="5" s="1"/>
  <c r="G408" i="2"/>
  <c r="G380" i="5" s="1"/>
  <c r="F409" i="2"/>
  <c r="F381" i="5" s="1"/>
  <c r="G409" i="2"/>
  <c r="G381" i="5" s="1"/>
  <c r="F410" i="2"/>
  <c r="F382" i="5" s="1"/>
  <c r="G410" i="2"/>
  <c r="G382" i="5" s="1"/>
  <c r="F411" i="2"/>
  <c r="F383" i="5" s="1"/>
  <c r="G411" i="2"/>
  <c r="G383" i="5" s="1"/>
  <c r="F412" i="2"/>
  <c r="F384" i="5" s="1"/>
  <c r="G412" i="2"/>
  <c r="G384" i="5" s="1"/>
  <c r="F413" i="2"/>
  <c r="F385" i="5" s="1"/>
  <c r="G413" i="2"/>
  <c r="G385" i="5" s="1"/>
  <c r="F414" i="2"/>
  <c r="F386" i="5" s="1"/>
  <c r="G414" i="2"/>
  <c r="G386" i="5" s="1"/>
  <c r="F415" i="2"/>
  <c r="F387" i="5" s="1"/>
  <c r="G415" i="2"/>
  <c r="G387" i="5" s="1"/>
  <c r="F416" i="2"/>
  <c r="F388" i="5" s="1"/>
  <c r="G416" i="2"/>
  <c r="G388" i="5" s="1"/>
  <c r="F417" i="2"/>
  <c r="F389" i="5" s="1"/>
  <c r="G417" i="2"/>
  <c r="G389" i="5" s="1"/>
  <c r="F418" i="2"/>
  <c r="F390" i="5" s="1"/>
  <c r="G418" i="2"/>
  <c r="G390" i="5" s="1"/>
  <c r="F419" i="2"/>
  <c r="F391" i="5" s="1"/>
  <c r="G419" i="2"/>
  <c r="G391" i="5" s="1"/>
  <c r="F420" i="2"/>
  <c r="F392" i="5" s="1"/>
  <c r="G420" i="2"/>
  <c r="G392" i="5" s="1"/>
  <c r="F421" i="2"/>
  <c r="F393" i="5" s="1"/>
  <c r="G421" i="2"/>
  <c r="G393" i="5" s="1"/>
  <c r="F422" i="2"/>
  <c r="F394" i="5" s="1"/>
  <c r="G422" i="2"/>
  <c r="G394" i="5" s="1"/>
  <c r="F423" i="2"/>
  <c r="F395" i="5" s="1"/>
  <c r="G423" i="2"/>
  <c r="G395" i="5" s="1"/>
  <c r="F424" i="2"/>
  <c r="F396" i="5" s="1"/>
  <c r="G424" i="2"/>
  <c r="G396" i="5" s="1"/>
  <c r="F425" i="2"/>
  <c r="F397" i="5" s="1"/>
  <c r="G425" i="2"/>
  <c r="G397" i="5" s="1"/>
  <c r="F426" i="2"/>
  <c r="F398" i="5" s="1"/>
  <c r="G426" i="2"/>
  <c r="G398" i="5" s="1"/>
  <c r="F427" i="2"/>
  <c r="F399" i="5" s="1"/>
  <c r="G427" i="2"/>
  <c r="G399" i="5" s="1"/>
  <c r="F428" i="2"/>
  <c r="F400" i="5" s="1"/>
  <c r="G428" i="2"/>
  <c r="G400" i="5" s="1"/>
  <c r="F429" i="2"/>
  <c r="F401" i="5" s="1"/>
  <c r="G429" i="2"/>
  <c r="G401" i="5" s="1"/>
  <c r="F430" i="2"/>
  <c r="F402" i="5" s="1"/>
  <c r="G430" i="2"/>
  <c r="G402" i="5" s="1"/>
  <c r="F431" i="2"/>
  <c r="F403" i="5" s="1"/>
  <c r="G431" i="2"/>
  <c r="G403" i="5" s="1"/>
  <c r="F432" i="2"/>
  <c r="F404" i="5" s="1"/>
  <c r="G432" i="2"/>
  <c r="G404" i="5" s="1"/>
  <c r="F433" i="2"/>
  <c r="F405" i="5" s="1"/>
  <c r="G433" i="2"/>
  <c r="G405" i="5" s="1"/>
  <c r="F434" i="2"/>
  <c r="F406" i="5" s="1"/>
  <c r="G434" i="2"/>
  <c r="G406" i="5" s="1"/>
  <c r="F435" i="2"/>
  <c r="F407" i="5" s="1"/>
  <c r="G435" i="2"/>
  <c r="G407" i="5" s="1"/>
  <c r="F436" i="2"/>
  <c r="F408" i="5" s="1"/>
  <c r="G436" i="2"/>
  <c r="G408" i="5" s="1"/>
  <c r="F437" i="2"/>
  <c r="F409" i="5" s="1"/>
  <c r="G437" i="2"/>
  <c r="G409" i="5" s="1"/>
  <c r="F438" i="2"/>
  <c r="F410" i="5" s="1"/>
  <c r="G438" i="2"/>
  <c r="G410" i="5" s="1"/>
  <c r="F439" i="2"/>
  <c r="F411" i="5" s="1"/>
  <c r="G439" i="2"/>
  <c r="G411" i="5" s="1"/>
  <c r="F440" i="2"/>
  <c r="F412" i="5" s="1"/>
  <c r="G440" i="2"/>
  <c r="G412" i="5" s="1"/>
  <c r="F441" i="2"/>
  <c r="F413" i="5" s="1"/>
  <c r="G441" i="2"/>
  <c r="G413" i="5" s="1"/>
  <c r="F442" i="2"/>
  <c r="F414" i="5" s="1"/>
  <c r="G442" i="2"/>
  <c r="G414" i="5" s="1"/>
  <c r="F443" i="2"/>
  <c r="F415" i="5" s="1"/>
  <c r="G443" i="2"/>
  <c r="G415" i="5" s="1"/>
  <c r="F444" i="2"/>
  <c r="F416" i="5" s="1"/>
  <c r="G444" i="2"/>
  <c r="G416" i="5" s="1"/>
  <c r="F445" i="2"/>
  <c r="F417" i="5" s="1"/>
  <c r="G445" i="2"/>
  <c r="G417" i="5" s="1"/>
  <c r="F446" i="2"/>
  <c r="F418" i="5" s="1"/>
  <c r="G446" i="2"/>
  <c r="G418" i="5" s="1"/>
  <c r="F447" i="2"/>
  <c r="F419" i="5" s="1"/>
  <c r="G447" i="2"/>
  <c r="G419" i="5" s="1"/>
  <c r="F448" i="2"/>
  <c r="F420" i="5" s="1"/>
  <c r="G448" i="2"/>
  <c r="G420" i="5" s="1"/>
  <c r="F392" i="2"/>
  <c r="F364" i="5" s="1"/>
  <c r="G392" i="2"/>
  <c r="G364" i="5" s="1"/>
  <c r="F99" i="2"/>
  <c r="F94" i="5" s="1"/>
  <c r="G99" i="2"/>
  <c r="G94" i="5" s="1"/>
  <c r="F100" i="2"/>
  <c r="F95" i="5" s="1"/>
  <c r="G100" i="2"/>
  <c r="G95" i="5" s="1"/>
  <c r="G98" i="2"/>
  <c r="G93" i="5" s="1"/>
  <c r="F98" i="2"/>
  <c r="F93" i="5" s="1"/>
  <c r="E76" i="5" l="1"/>
  <c r="D497" i="2"/>
  <c r="D469" i="5" s="1"/>
  <c r="G524" i="5" l="1"/>
  <c r="F524" i="5"/>
  <c r="G494" i="6" l="1"/>
  <c r="F472" i="5" s="1"/>
  <c r="G497" i="12"/>
  <c r="G496" i="12" s="1"/>
  <c r="H494" i="6" l="1"/>
  <c r="G472" i="5"/>
  <c r="F361" i="5"/>
  <c r="G361" i="5"/>
  <c r="F80" i="11" l="1"/>
  <c r="H76" i="6"/>
  <c r="F127" i="12"/>
  <c r="G127" i="12"/>
  <c r="F111" i="12"/>
  <c r="G111" i="12"/>
  <c r="F220" i="12"/>
  <c r="G220" i="12"/>
  <c r="G156" i="12"/>
  <c r="F156" i="12"/>
  <c r="F207" i="12"/>
  <c r="G207" i="12"/>
  <c r="F193" i="12"/>
  <c r="G193" i="12"/>
  <c r="F183" i="12"/>
  <c r="G183" i="12"/>
  <c r="F177" i="12"/>
  <c r="G177" i="12"/>
  <c r="F169" i="12"/>
  <c r="G169" i="12"/>
  <c r="F165" i="12"/>
  <c r="G165" i="12"/>
  <c r="F142" i="12"/>
  <c r="G142" i="12"/>
  <c r="F132" i="12"/>
  <c r="G132" i="12"/>
  <c r="F113" i="12"/>
  <c r="G113" i="12"/>
  <c r="I94" i="6"/>
  <c r="F95" i="12"/>
  <c r="G95" i="12"/>
  <c r="G47" i="6"/>
  <c r="H47" i="6"/>
  <c r="G191" i="2" l="1"/>
  <c r="G189" i="12"/>
  <c r="G44" i="11"/>
  <c r="G44" i="12"/>
  <c r="F191" i="2"/>
  <c r="F189" i="12"/>
  <c r="F44" i="11"/>
  <c r="F44" i="12"/>
  <c r="F16" i="12" s="1"/>
  <c r="G80" i="11"/>
  <c r="G82" i="12"/>
  <c r="G158" i="2"/>
  <c r="G152" i="5" s="1"/>
  <c r="G151" i="11"/>
  <c r="G144" i="2"/>
  <c r="G139" i="5" s="1"/>
  <c r="G139" i="11"/>
  <c r="G102" i="2"/>
  <c r="G97" i="5" s="1"/>
  <c r="G98" i="11"/>
  <c r="F115" i="2"/>
  <c r="F110" i="5" s="1"/>
  <c r="F111" i="11"/>
  <c r="G97" i="2"/>
  <c r="G92" i="5" s="1"/>
  <c r="G93" i="11"/>
  <c r="G200" i="2"/>
  <c r="G199" i="5" s="1"/>
  <c r="G192" i="11"/>
  <c r="G129" i="2"/>
  <c r="G124" i="5" s="1"/>
  <c r="G124" i="11"/>
  <c r="F144" i="2"/>
  <c r="F139" i="5" s="1"/>
  <c r="F139" i="11"/>
  <c r="F200" i="2"/>
  <c r="F199" i="5" s="1"/>
  <c r="F192" i="11"/>
  <c r="F222" i="2"/>
  <c r="F213" i="11"/>
  <c r="F129" i="2"/>
  <c r="F124" i="5" s="1"/>
  <c r="F124" i="11"/>
  <c r="F167" i="2"/>
  <c r="F161" i="5" s="1"/>
  <c r="F160" i="11"/>
  <c r="F102" i="2"/>
  <c r="F97" i="5" s="1"/>
  <c r="F98" i="11"/>
  <c r="G124" i="2"/>
  <c r="G119" i="5" s="1"/>
  <c r="G119" i="11"/>
  <c r="F179" i="2"/>
  <c r="F173" i="5" s="1"/>
  <c r="F172" i="11"/>
  <c r="F113" i="2"/>
  <c r="F108" i="5" s="1"/>
  <c r="F109" i="11"/>
  <c r="G167" i="2"/>
  <c r="G161" i="5" s="1"/>
  <c r="G160" i="11"/>
  <c r="D200" i="2"/>
  <c r="D192" i="11"/>
  <c r="G179" i="2"/>
  <c r="G173" i="5" s="1"/>
  <c r="G172" i="11"/>
  <c r="G185" i="2"/>
  <c r="G178" i="11"/>
  <c r="G120" i="2"/>
  <c r="G115" i="5" s="1"/>
  <c r="G115" i="11"/>
  <c r="F97" i="2"/>
  <c r="F92" i="5" s="1"/>
  <c r="F93" i="11"/>
  <c r="F171" i="2"/>
  <c r="F165" i="5" s="1"/>
  <c r="F164" i="11"/>
  <c r="F124" i="2"/>
  <c r="F119" i="5" s="1"/>
  <c r="F119" i="11"/>
  <c r="G115" i="2"/>
  <c r="G110" i="5" s="1"/>
  <c r="G111" i="11"/>
  <c r="F185" i="2"/>
  <c r="F178" i="11"/>
  <c r="F186" i="5"/>
  <c r="F184" i="11"/>
  <c r="G134" i="2"/>
  <c r="G129" i="5" s="1"/>
  <c r="G129" i="11"/>
  <c r="G195" i="2"/>
  <c r="G187" i="11"/>
  <c r="F195" i="2"/>
  <c r="F187" i="11"/>
  <c r="G148" i="2"/>
  <c r="G142" i="11"/>
  <c r="G209" i="2"/>
  <c r="G207" i="5" s="1"/>
  <c r="G200" i="11"/>
  <c r="F158" i="2"/>
  <c r="F152" i="5" s="1"/>
  <c r="F151" i="11"/>
  <c r="G171" i="2"/>
  <c r="G165" i="5" s="1"/>
  <c r="G164" i="11"/>
  <c r="G222" i="2"/>
  <c r="G213" i="11"/>
  <c r="G113" i="2"/>
  <c r="G108" i="5" s="1"/>
  <c r="G109" i="11"/>
  <c r="G186" i="5"/>
  <c r="G184" i="11"/>
  <c r="F120" i="2"/>
  <c r="F115" i="5" s="1"/>
  <c r="F115" i="11"/>
  <c r="F134" i="2"/>
  <c r="F129" i="5" s="1"/>
  <c r="F129" i="11"/>
  <c r="F148" i="2"/>
  <c r="F142" i="11"/>
  <c r="F209" i="2"/>
  <c r="F207" i="5" s="1"/>
  <c r="F200" i="11"/>
  <c r="G8" i="12" l="1"/>
  <c r="G79" i="12"/>
  <c r="F7" i="12"/>
  <c r="F9" i="12"/>
  <c r="G142" i="5"/>
  <c r="G91" i="5"/>
  <c r="F142" i="5"/>
  <c r="F91" i="5"/>
  <c r="G180" i="5"/>
  <c r="G179" i="5"/>
  <c r="F180" i="5"/>
  <c r="F179" i="5"/>
  <c r="F92" i="11"/>
  <c r="F77" i="11" s="1"/>
  <c r="G92" i="11"/>
  <c r="G77" i="11" s="1"/>
  <c r="G14" i="5"/>
  <c r="G13" i="5"/>
  <c r="G12" i="5"/>
  <c r="F15" i="11"/>
  <c r="F10" i="11" s="1"/>
  <c r="F14" i="5"/>
  <c r="F13" i="5"/>
  <c r="F12" i="5"/>
  <c r="G446" i="5"/>
  <c r="F446" i="5"/>
  <c r="G356" i="5"/>
  <c r="G355" i="5"/>
  <c r="F356" i="5"/>
  <c r="F355" i="5"/>
  <c r="G93" i="2"/>
  <c r="G88" i="5" s="1"/>
  <c r="G89" i="5"/>
  <c r="G90" i="5"/>
  <c r="F93" i="2"/>
  <c r="F88" i="5" s="1"/>
  <c r="F89" i="5"/>
  <c r="F90" i="5"/>
  <c r="G87" i="5"/>
  <c r="F87" i="5"/>
  <c r="G90" i="2"/>
  <c r="G85" i="5" s="1"/>
  <c r="G89" i="2"/>
  <c r="G84" i="5" s="1"/>
  <c r="F90" i="2"/>
  <c r="F85" i="5" s="1"/>
  <c r="F89" i="2"/>
  <c r="F84" i="5" s="1"/>
  <c r="G78" i="5"/>
  <c r="G77" i="5"/>
  <c r="F77" i="5"/>
  <c r="G77" i="2"/>
  <c r="G72" i="5" s="1"/>
  <c r="F72" i="5"/>
  <c r="G67" i="5"/>
  <c r="F67" i="5"/>
  <c r="G66" i="5"/>
  <c r="F66" i="5"/>
  <c r="G18" i="2"/>
  <c r="G18" i="5" s="1"/>
  <c r="G19" i="2"/>
  <c r="G19" i="5" s="1"/>
  <c r="G20" i="2"/>
  <c r="G20" i="5" s="1"/>
  <c r="G21" i="2"/>
  <c r="G21" i="5" s="1"/>
  <c r="G22" i="2"/>
  <c r="G22" i="5" s="1"/>
  <c r="G23" i="2"/>
  <c r="G23" i="5" s="1"/>
  <c r="G25" i="2"/>
  <c r="G25" i="5" s="1"/>
  <c r="G26" i="2"/>
  <c r="G26" i="5" s="1"/>
  <c r="G27" i="2"/>
  <c r="G27" i="5" s="1"/>
  <c r="G28" i="2"/>
  <c r="G28" i="5" s="1"/>
  <c r="G29" i="2"/>
  <c r="G29" i="5" s="1"/>
  <c r="G30" i="2"/>
  <c r="G30" i="5" s="1"/>
  <c r="G31" i="2"/>
  <c r="G31" i="5" s="1"/>
  <c r="G32" i="2"/>
  <c r="G32" i="5" s="1"/>
  <c r="G33" i="2"/>
  <c r="G33" i="5" s="1"/>
  <c r="G34" i="2"/>
  <c r="G34" i="5" s="1"/>
  <c r="G35" i="2"/>
  <c r="G35" i="5" s="1"/>
  <c r="G36" i="2"/>
  <c r="G36" i="5" s="1"/>
  <c r="G37" i="2"/>
  <c r="G37" i="5" s="1"/>
  <c r="G38" i="2"/>
  <c r="G38" i="5" s="1"/>
  <c r="G39" i="2"/>
  <c r="G40" i="2"/>
  <c r="G40" i="5" s="1"/>
  <c r="G41" i="2"/>
  <c r="G41" i="5" s="1"/>
  <c r="G42" i="2"/>
  <c r="G42" i="5" s="1"/>
  <c r="G43" i="2"/>
  <c r="G43" i="5" s="1"/>
  <c r="G44" i="2"/>
  <c r="G45" i="2"/>
  <c r="G45" i="5" s="1"/>
  <c r="G46" i="2"/>
  <c r="G47" i="2"/>
  <c r="G47" i="5" s="1"/>
  <c r="G48" i="2"/>
  <c r="G48" i="5" s="1"/>
  <c r="G49" i="2"/>
  <c r="G49" i="5" s="1"/>
  <c r="G50" i="2"/>
  <c r="G50" i="5" s="1"/>
  <c r="G51" i="2"/>
  <c r="F18" i="2"/>
  <c r="F18" i="5" s="1"/>
  <c r="F19" i="2"/>
  <c r="F19" i="5" s="1"/>
  <c r="F20" i="2"/>
  <c r="F20" i="5" s="1"/>
  <c r="F21" i="2"/>
  <c r="F21" i="5" s="1"/>
  <c r="F22" i="2"/>
  <c r="F22" i="5" s="1"/>
  <c r="F23" i="2"/>
  <c r="F23" i="5" s="1"/>
  <c r="F25" i="2"/>
  <c r="F25" i="5" s="1"/>
  <c r="F26" i="2"/>
  <c r="F26" i="5" s="1"/>
  <c r="F27" i="2"/>
  <c r="F27" i="5" s="1"/>
  <c r="F28" i="2"/>
  <c r="F28" i="5" s="1"/>
  <c r="F29" i="2"/>
  <c r="F29" i="5" s="1"/>
  <c r="F30" i="2"/>
  <c r="F30" i="5" s="1"/>
  <c r="F31" i="2"/>
  <c r="F31" i="5" s="1"/>
  <c r="F32" i="2"/>
  <c r="F32" i="5" s="1"/>
  <c r="F33" i="2"/>
  <c r="F33" i="5" s="1"/>
  <c r="F34" i="2"/>
  <c r="F34" i="5" s="1"/>
  <c r="F35" i="2"/>
  <c r="F35" i="5" s="1"/>
  <c r="F36" i="2"/>
  <c r="F36" i="5" s="1"/>
  <c r="F37" i="2"/>
  <c r="F37" i="5" s="1"/>
  <c r="F38" i="2"/>
  <c r="F38" i="5" s="1"/>
  <c r="F39" i="2"/>
  <c r="F40" i="2"/>
  <c r="F40" i="5" s="1"/>
  <c r="F41" i="2"/>
  <c r="F41" i="5" s="1"/>
  <c r="F42" i="2"/>
  <c r="F42" i="5" s="1"/>
  <c r="F43" i="2"/>
  <c r="F43" i="5" s="1"/>
  <c r="F45" i="2"/>
  <c r="F45" i="5" s="1"/>
  <c r="F46" i="2"/>
  <c r="F47" i="2"/>
  <c r="F47" i="5" s="1"/>
  <c r="F48" i="2"/>
  <c r="F48" i="5" s="1"/>
  <c r="F49" i="2"/>
  <c r="F49" i="5" s="1"/>
  <c r="F50" i="2"/>
  <c r="F50" i="5" s="1"/>
  <c r="G51" i="5" l="1"/>
  <c r="G46" i="5"/>
  <c r="G15" i="5"/>
  <c r="G15" i="11"/>
  <c r="G10" i="11" s="1"/>
  <c r="G39" i="5"/>
  <c r="G44" i="5"/>
  <c r="F15" i="5"/>
  <c r="G10" i="2"/>
  <c r="G10" i="5" s="1"/>
  <c r="F78" i="5"/>
  <c r="F10" i="5" l="1"/>
  <c r="G561" i="6"/>
  <c r="G24" i="11" l="1"/>
  <c r="F44" i="2"/>
  <c r="H20" i="6"/>
  <c r="G17" i="12" s="1"/>
  <c r="G16" i="12" s="1"/>
  <c r="D519" i="8"/>
  <c r="H518" i="8"/>
  <c r="I518" i="8"/>
  <c r="J518" i="8"/>
  <c r="K518" i="8"/>
  <c r="G518" i="8"/>
  <c r="E518" i="8"/>
  <c r="D7" i="9"/>
  <c r="E7" i="9"/>
  <c r="C7" i="9"/>
  <c r="K510" i="8"/>
  <c r="K509" i="8" s="1"/>
  <c r="J510" i="8"/>
  <c r="J509" i="8" s="1"/>
  <c r="I510" i="8"/>
  <c r="I509" i="8" s="1"/>
  <c r="H510" i="8"/>
  <c r="H509" i="8" s="1"/>
  <c r="G510" i="8"/>
  <c r="G509" i="8" s="1"/>
  <c r="F510" i="8"/>
  <c r="E510" i="8"/>
  <c r="E509" i="8" s="1"/>
  <c r="D510" i="8"/>
  <c r="D509" i="8" s="1"/>
  <c r="K504" i="8"/>
  <c r="K503" i="8" s="1"/>
  <c r="J504" i="8"/>
  <c r="J503" i="8" s="1"/>
  <c r="I504" i="8"/>
  <c r="I503" i="8" s="1"/>
  <c r="H504" i="8"/>
  <c r="H503" i="8" s="1"/>
  <c r="G504" i="8"/>
  <c r="G503" i="8" s="1"/>
  <c r="F504" i="8"/>
  <c r="F503" i="8" s="1"/>
  <c r="E504" i="8"/>
  <c r="E503" i="8" s="1"/>
  <c r="D504" i="8"/>
  <c r="D503" i="8" s="1"/>
  <c r="J499" i="8"/>
  <c r="H499" i="8"/>
  <c r="G499" i="8"/>
  <c r="E499" i="8"/>
  <c r="D499" i="8"/>
  <c r="K497" i="8"/>
  <c r="J497" i="8"/>
  <c r="I497" i="8"/>
  <c r="H497" i="8"/>
  <c r="G497" i="8"/>
  <c r="F497" i="8"/>
  <c r="E497" i="8"/>
  <c r="D497" i="8"/>
  <c r="K492" i="8"/>
  <c r="J492" i="8"/>
  <c r="I492" i="8"/>
  <c r="H492" i="8"/>
  <c r="G492" i="8"/>
  <c r="F492" i="8"/>
  <c r="E492" i="8"/>
  <c r="D492" i="8"/>
  <c r="G489" i="8"/>
  <c r="F489" i="8"/>
  <c r="F488" i="8" s="1"/>
  <c r="L488" i="8"/>
  <c r="K488" i="8"/>
  <c r="J488" i="8"/>
  <c r="I488" i="8"/>
  <c r="H488" i="8"/>
  <c r="E488" i="8"/>
  <c r="D488" i="8"/>
  <c r="G488" i="8" s="1"/>
  <c r="K484" i="8"/>
  <c r="J484" i="8"/>
  <c r="I484" i="8"/>
  <c r="H484" i="8"/>
  <c r="G484" i="8"/>
  <c r="F484" i="8"/>
  <c r="E484" i="8"/>
  <c r="D484" i="8"/>
  <c r="J480" i="8"/>
  <c r="H480" i="8"/>
  <c r="D480" i="8"/>
  <c r="K473" i="8"/>
  <c r="J473" i="8"/>
  <c r="I473" i="8"/>
  <c r="H473" i="8"/>
  <c r="G473" i="8"/>
  <c r="F473" i="8"/>
  <c r="E473" i="8"/>
  <c r="D473" i="8"/>
  <c r="J463" i="8"/>
  <c r="H463" i="8"/>
  <c r="E463" i="8"/>
  <c r="D463" i="8"/>
  <c r="J418" i="8"/>
  <c r="J417" i="8" s="1"/>
  <c r="H418" i="8"/>
  <c r="H417" i="8" s="1"/>
  <c r="E418" i="8"/>
  <c r="E417" i="8" s="1"/>
  <c r="D418" i="8"/>
  <c r="K417" i="8"/>
  <c r="I417" i="8"/>
  <c r="G417" i="8"/>
  <c r="F417" i="8"/>
  <c r="J398" i="8"/>
  <c r="J397" i="8" s="1"/>
  <c r="H398" i="8"/>
  <c r="H397" i="8" s="1"/>
  <c r="E398" i="8"/>
  <c r="E397" i="8" s="1"/>
  <c r="D398" i="8"/>
  <c r="D397" i="8" s="1"/>
  <c r="K397" i="8"/>
  <c r="I397" i="8"/>
  <c r="G397" i="8"/>
  <c r="F397" i="8"/>
  <c r="D384" i="8"/>
  <c r="D381" i="8"/>
  <c r="D376" i="8"/>
  <c r="D373" i="8"/>
  <c r="J372" i="8"/>
  <c r="H372" i="8"/>
  <c r="E372" i="8"/>
  <c r="J356" i="8"/>
  <c r="H356" i="8"/>
  <c r="G356" i="8"/>
  <c r="F356" i="8"/>
  <c r="E356" i="8"/>
  <c r="D356" i="8"/>
  <c r="J350" i="8"/>
  <c r="H350" i="8"/>
  <c r="G350" i="8"/>
  <c r="F350" i="8"/>
  <c r="E350" i="8"/>
  <c r="D350" i="8"/>
  <c r="J344" i="8"/>
  <c r="H344" i="8"/>
  <c r="G344" i="8"/>
  <c r="F344" i="8"/>
  <c r="E344" i="8"/>
  <c r="D344" i="8"/>
  <c r="J335" i="8"/>
  <c r="H335" i="8"/>
  <c r="G335" i="8"/>
  <c r="F335" i="8"/>
  <c r="E335" i="8"/>
  <c r="D335" i="8"/>
  <c r="J324" i="8"/>
  <c r="H324" i="8"/>
  <c r="G324" i="8"/>
  <c r="F324" i="8"/>
  <c r="E324" i="8"/>
  <c r="D324" i="8"/>
  <c r="J320" i="8"/>
  <c r="H320" i="8"/>
  <c r="E320" i="8"/>
  <c r="D320" i="8"/>
  <c r="J315" i="8"/>
  <c r="H315" i="8"/>
  <c r="G315" i="8"/>
  <c r="F315" i="8"/>
  <c r="E315" i="8"/>
  <c r="D315" i="8"/>
  <c r="K313" i="8"/>
  <c r="G313" i="8"/>
  <c r="F313" i="8"/>
  <c r="J308" i="8"/>
  <c r="H308" i="8"/>
  <c r="G308" i="8"/>
  <c r="F308" i="8"/>
  <c r="E308" i="8"/>
  <c r="D308" i="8"/>
  <c r="J305" i="8"/>
  <c r="H305" i="8"/>
  <c r="G305" i="8"/>
  <c r="F305" i="8"/>
  <c r="E305" i="8"/>
  <c r="D305" i="8"/>
  <c r="J302" i="8"/>
  <c r="H302" i="8"/>
  <c r="G302" i="8"/>
  <c r="F302" i="8"/>
  <c r="E302" i="8"/>
  <c r="D302" i="8"/>
  <c r="J275" i="8"/>
  <c r="H275" i="8"/>
  <c r="G275" i="8"/>
  <c r="F275" i="8"/>
  <c r="E275" i="8"/>
  <c r="D275" i="8"/>
  <c r="J270" i="8"/>
  <c r="H270" i="8"/>
  <c r="G270" i="8"/>
  <c r="F270" i="8"/>
  <c r="E270" i="8"/>
  <c r="D270" i="8"/>
  <c r="J259" i="8"/>
  <c r="H259" i="8"/>
  <c r="G259" i="8"/>
  <c r="F259" i="8"/>
  <c r="E259" i="8"/>
  <c r="D259" i="8"/>
  <c r="J256" i="8"/>
  <c r="H256" i="8"/>
  <c r="G256" i="8"/>
  <c r="F256" i="8"/>
  <c r="E256" i="8"/>
  <c r="D256" i="8"/>
  <c r="J254" i="8"/>
  <c r="H254" i="8"/>
  <c r="G254" i="8"/>
  <c r="F254" i="8"/>
  <c r="E254" i="8"/>
  <c r="D254" i="8"/>
  <c r="D252" i="8"/>
  <c r="D249" i="8"/>
  <c r="J242" i="8"/>
  <c r="H242" i="8"/>
  <c r="G242" i="8"/>
  <c r="F242" i="8"/>
  <c r="E242" i="8"/>
  <c r="D242" i="8"/>
  <c r="J236" i="8"/>
  <c r="H236" i="8"/>
  <c r="G236" i="8"/>
  <c r="F236" i="8"/>
  <c r="E236" i="8"/>
  <c r="D236" i="8"/>
  <c r="J233" i="8"/>
  <c r="H233" i="8"/>
  <c r="G233" i="8"/>
  <c r="F233" i="8"/>
  <c r="E233" i="8"/>
  <c r="D233" i="8"/>
  <c r="J224" i="8"/>
  <c r="H224" i="8"/>
  <c r="G224" i="8"/>
  <c r="F224" i="8"/>
  <c r="E224" i="8"/>
  <c r="D224" i="8"/>
  <c r="J221" i="8"/>
  <c r="H221" i="8"/>
  <c r="G221" i="8"/>
  <c r="F221" i="8"/>
  <c r="E221" i="8"/>
  <c r="D221" i="8"/>
  <c r="J218" i="8"/>
  <c r="H218" i="8"/>
  <c r="G218" i="8"/>
  <c r="F218" i="8"/>
  <c r="E218" i="8"/>
  <c r="D218" i="8"/>
  <c r="J215" i="8"/>
  <c r="H215" i="8"/>
  <c r="G215" i="8"/>
  <c r="F215" i="8"/>
  <c r="E215" i="8"/>
  <c r="D215" i="8"/>
  <c r="J209" i="8"/>
  <c r="H209" i="8"/>
  <c r="G209" i="8"/>
  <c r="F209" i="8"/>
  <c r="E209" i="8"/>
  <c r="D209" i="8"/>
  <c r="D203" i="8"/>
  <c r="D201" i="8"/>
  <c r="D193" i="8"/>
  <c r="J180" i="8"/>
  <c r="H180" i="8"/>
  <c r="G180" i="8"/>
  <c r="F180" i="8"/>
  <c r="E180" i="8"/>
  <c r="D176" i="8"/>
  <c r="D174" i="8"/>
  <c r="D171" i="8" s="1"/>
  <c r="J171" i="8"/>
  <c r="H171" i="8"/>
  <c r="G171" i="8"/>
  <c r="F171" i="8"/>
  <c r="E171" i="8"/>
  <c r="J168" i="8"/>
  <c r="H168" i="8"/>
  <c r="G168" i="8"/>
  <c r="F168" i="8"/>
  <c r="E168" i="8"/>
  <c r="D168" i="8"/>
  <c r="J156" i="8"/>
  <c r="H156" i="8"/>
  <c r="G156" i="8"/>
  <c r="F156" i="8"/>
  <c r="E156" i="8"/>
  <c r="D156" i="8"/>
  <c r="J150" i="8"/>
  <c r="H150" i="8"/>
  <c r="G150" i="8"/>
  <c r="F150" i="8"/>
  <c r="E150" i="8"/>
  <c r="D150" i="8"/>
  <c r="J147" i="8"/>
  <c r="H147" i="8"/>
  <c r="G147" i="8"/>
  <c r="F147" i="8"/>
  <c r="E147" i="8"/>
  <c r="D147" i="8"/>
  <c r="J143" i="8"/>
  <c r="H143" i="8"/>
  <c r="G143" i="8"/>
  <c r="F143" i="8"/>
  <c r="E143" i="8"/>
  <c r="D143" i="8"/>
  <c r="J134" i="8"/>
  <c r="H134" i="8"/>
  <c r="G134" i="8"/>
  <c r="F134" i="8"/>
  <c r="E134" i="8"/>
  <c r="D134" i="8"/>
  <c r="J131" i="8"/>
  <c r="H131" i="8"/>
  <c r="G131" i="8"/>
  <c r="F131" i="8"/>
  <c r="E131" i="8"/>
  <c r="D131" i="8"/>
  <c r="J121" i="8"/>
  <c r="H121" i="8"/>
  <c r="G121" i="8"/>
  <c r="F121" i="8"/>
  <c r="E121" i="8"/>
  <c r="D121" i="8"/>
  <c r="J116" i="8"/>
  <c r="H116" i="8"/>
  <c r="G116" i="8"/>
  <c r="F116" i="8"/>
  <c r="E116" i="8"/>
  <c r="D116" i="8"/>
  <c r="J111" i="8"/>
  <c r="H111" i="8"/>
  <c r="G111" i="8"/>
  <c r="F111" i="8"/>
  <c r="E111" i="8"/>
  <c r="D111" i="8"/>
  <c r="J107" i="8"/>
  <c r="H107" i="8"/>
  <c r="G107" i="8"/>
  <c r="F107" i="8"/>
  <c r="E107" i="8"/>
  <c r="D107" i="8"/>
  <c r="J103" i="8"/>
  <c r="H103" i="8"/>
  <c r="G103" i="8"/>
  <c r="F103" i="8"/>
  <c r="E103" i="8"/>
  <c r="D103" i="8"/>
  <c r="J101" i="8"/>
  <c r="H101" i="8"/>
  <c r="G101" i="8"/>
  <c r="F101" i="8"/>
  <c r="E101" i="8"/>
  <c r="D101" i="8"/>
  <c r="J90" i="8"/>
  <c r="H90" i="8"/>
  <c r="G90" i="8"/>
  <c r="F90" i="8"/>
  <c r="E90" i="8"/>
  <c r="D90" i="8"/>
  <c r="J85" i="8"/>
  <c r="H85" i="8"/>
  <c r="G85" i="8"/>
  <c r="F85" i="8"/>
  <c r="E85" i="8"/>
  <c r="D85" i="8"/>
  <c r="G83" i="8"/>
  <c r="G82" i="8"/>
  <c r="G81" i="8"/>
  <c r="G80" i="8"/>
  <c r="K79" i="8"/>
  <c r="J79" i="8"/>
  <c r="I79" i="8"/>
  <c r="H79" i="8"/>
  <c r="F79" i="8"/>
  <c r="E79" i="8"/>
  <c r="D79" i="8"/>
  <c r="G78" i="8"/>
  <c r="F78" i="8"/>
  <c r="F77" i="8"/>
  <c r="G74" i="8"/>
  <c r="G72" i="8" s="1"/>
  <c r="K72" i="8"/>
  <c r="J72" i="8"/>
  <c r="I72" i="8"/>
  <c r="H72" i="8"/>
  <c r="E72" i="8"/>
  <c r="D72" i="8"/>
  <c r="K71" i="8"/>
  <c r="I71" i="8"/>
  <c r="G71" i="8"/>
  <c r="K70" i="8"/>
  <c r="I70" i="8"/>
  <c r="G70" i="8"/>
  <c r="J54" i="8"/>
  <c r="H54" i="8"/>
  <c r="I54" i="8" s="1"/>
  <c r="E54" i="8"/>
  <c r="D54" i="8"/>
  <c r="J47" i="8"/>
  <c r="H47" i="8"/>
  <c r="I47" i="8" s="1"/>
  <c r="E47" i="8"/>
  <c r="D47" i="8"/>
  <c r="G47" i="8" s="1"/>
  <c r="G19" i="8" s="1"/>
  <c r="N19" i="8" s="1"/>
  <c r="J27" i="8"/>
  <c r="J19" i="8" s="1"/>
  <c r="H27" i="8"/>
  <c r="E27" i="8"/>
  <c r="D27" i="8"/>
  <c r="J20" i="8"/>
  <c r="H20" i="8"/>
  <c r="I20" i="8" s="1"/>
  <c r="E20" i="8"/>
  <c r="D20" i="8"/>
  <c r="K19" i="8"/>
  <c r="F19" i="8"/>
  <c r="K13" i="8"/>
  <c r="J13" i="8"/>
  <c r="I13" i="8"/>
  <c r="H13" i="8"/>
  <c r="G13" i="8"/>
  <c r="F13" i="8"/>
  <c r="E13" i="8"/>
  <c r="D13" i="8"/>
  <c r="K6" i="8"/>
  <c r="J6" i="8"/>
  <c r="I6" i="8"/>
  <c r="H6" i="8"/>
  <c r="G6" i="8"/>
  <c r="F6" i="8"/>
  <c r="E6" i="8"/>
  <c r="D6" i="8"/>
  <c r="G7" i="12" l="1"/>
  <c r="G9" i="12"/>
  <c r="G17" i="2"/>
  <c r="G17" i="5" s="1"/>
  <c r="G17" i="11"/>
  <c r="G16" i="11" s="1"/>
  <c r="G9" i="11" s="1"/>
  <c r="F44" i="5"/>
  <c r="F39" i="5"/>
  <c r="G19" i="6"/>
  <c r="F24" i="11"/>
  <c r="F16" i="11" s="1"/>
  <c r="F9" i="11" s="1"/>
  <c r="G79" i="8"/>
  <c r="J491" i="8"/>
  <c r="K69" i="8"/>
  <c r="D372" i="8"/>
  <c r="F24" i="5"/>
  <c r="G24" i="5"/>
  <c r="H19" i="6"/>
  <c r="F17" i="2"/>
  <c r="F17" i="5" s="1"/>
  <c r="F491" i="8"/>
  <c r="K491" i="8"/>
  <c r="D491" i="8"/>
  <c r="E491" i="8"/>
  <c r="E472" i="8"/>
  <c r="I472" i="8"/>
  <c r="J472" i="8"/>
  <c r="K472" i="8"/>
  <c r="G491" i="8"/>
  <c r="H491" i="8"/>
  <c r="I491" i="8"/>
  <c r="G472" i="8"/>
  <c r="D472" i="8"/>
  <c r="F472" i="8"/>
  <c r="H472" i="8"/>
  <c r="D314" i="8"/>
  <c r="E314" i="8"/>
  <c r="E313" i="8" s="1"/>
  <c r="F72" i="8"/>
  <c r="F69" i="8" s="1"/>
  <c r="F12" i="8" s="1"/>
  <c r="E84" i="8"/>
  <c r="E69" i="8" s="1"/>
  <c r="J314" i="8"/>
  <c r="J313" i="8" s="1"/>
  <c r="J84" i="8"/>
  <c r="J69" i="8" s="1"/>
  <c r="E19" i="8"/>
  <c r="H314" i="8"/>
  <c r="H313" i="8" s="1"/>
  <c r="H84" i="8"/>
  <c r="H69" i="8" s="1"/>
  <c r="K12" i="8"/>
  <c r="D19" i="8"/>
  <c r="D84" i="8"/>
  <c r="D69" i="8" s="1"/>
  <c r="G69" i="8"/>
  <c r="G12" i="8" s="1"/>
  <c r="I69" i="8"/>
  <c r="D417" i="8"/>
  <c r="I19" i="8"/>
  <c r="H19" i="8"/>
  <c r="H590" i="6"/>
  <c r="H584" i="6" s="1"/>
  <c r="G590" i="6"/>
  <c r="G584" i="6" s="1"/>
  <c r="D475" i="2"/>
  <c r="D461" i="2"/>
  <c r="D458" i="2"/>
  <c r="D453" i="2"/>
  <c r="D450" i="2"/>
  <c r="D433" i="2"/>
  <c r="D427" i="2"/>
  <c r="D421" i="2"/>
  <c r="D412" i="2"/>
  <c r="D401" i="2"/>
  <c r="D397" i="2"/>
  <c r="D392" i="2"/>
  <c r="D273" i="2"/>
  <c r="D190" i="11"/>
  <c r="D191" i="2"/>
  <c r="D171" i="5" s="1"/>
  <c r="G84" i="2"/>
  <c r="G79" i="5" s="1"/>
  <c r="F84" i="2"/>
  <c r="D84" i="2"/>
  <c r="F51" i="2"/>
  <c r="G84" i="1"/>
  <c r="G83" i="1"/>
  <c r="G82" i="1"/>
  <c r="G85" i="1"/>
  <c r="G73" i="1"/>
  <c r="G72" i="1"/>
  <c r="G399" i="1"/>
  <c r="G486" i="1"/>
  <c r="D486" i="1"/>
  <c r="F79" i="5" l="1"/>
  <c r="D455" i="11"/>
  <c r="D454" i="11" s="1"/>
  <c r="F51" i="5"/>
  <c r="F46" i="5"/>
  <c r="D179" i="2"/>
  <c r="D172" i="11"/>
  <c r="D184" i="11"/>
  <c r="D167" i="2"/>
  <c r="D160" i="11"/>
  <c r="D185" i="2"/>
  <c r="D178" i="11"/>
  <c r="D222" i="2"/>
  <c r="D213" i="11"/>
  <c r="D198" i="2"/>
  <c r="D313" i="8"/>
  <c r="D12" i="8"/>
  <c r="J12" i="8"/>
  <c r="G5" i="8"/>
  <c r="K5" i="8"/>
  <c r="P5" i="8" s="1"/>
  <c r="J5" i="8"/>
  <c r="D5" i="8"/>
  <c r="F5" i="8"/>
  <c r="E12" i="8"/>
  <c r="E5" i="8" s="1"/>
  <c r="H12" i="8"/>
  <c r="H5" i="8" s="1"/>
  <c r="I314" i="8"/>
  <c r="I313" i="8" s="1"/>
  <c r="I12" i="8" s="1"/>
  <c r="I5" i="8" s="1"/>
  <c r="H561" i="6"/>
  <c r="D449" i="2"/>
  <c r="F11" i="1"/>
  <c r="D195" i="2" l="1"/>
  <c r="D175" i="5" s="1"/>
  <c r="D187" i="11"/>
  <c r="D92" i="11" s="1"/>
  <c r="D77" i="11" s="1"/>
  <c r="D9" i="11" s="1"/>
  <c r="D7" i="11" s="1"/>
  <c r="G73" i="6"/>
  <c r="H73" i="6"/>
  <c r="H12" i="6" s="1"/>
  <c r="H5" i="6" s="1"/>
  <c r="M6" i="6" s="1"/>
  <c r="F399" i="1"/>
  <c r="F500" i="1"/>
  <c r="F491" i="1"/>
  <c r="F490" i="1" s="1"/>
  <c r="F80" i="1"/>
  <c r="F79" i="1"/>
  <c r="F6" i="1"/>
  <c r="F87" i="1"/>
  <c r="F92" i="1"/>
  <c r="F103" i="1"/>
  <c r="F105" i="1"/>
  <c r="F109" i="1"/>
  <c r="F113" i="1"/>
  <c r="F118" i="1"/>
  <c r="F123" i="1"/>
  <c r="F133" i="1"/>
  <c r="F136" i="1"/>
  <c r="F145" i="1"/>
  <c r="F149" i="1"/>
  <c r="F152" i="1"/>
  <c r="F158" i="1"/>
  <c r="F170" i="1"/>
  <c r="F173" i="1"/>
  <c r="F182" i="1"/>
  <c r="F211" i="1"/>
  <c r="F217" i="1"/>
  <c r="F220" i="1"/>
  <c r="F223" i="1"/>
  <c r="F226" i="1"/>
  <c r="F235" i="1"/>
  <c r="F238" i="1"/>
  <c r="F244" i="1"/>
  <c r="F256" i="1"/>
  <c r="F258" i="1"/>
  <c r="F261" i="1"/>
  <c r="F272" i="1"/>
  <c r="F277" i="1"/>
  <c r="F304" i="1"/>
  <c r="F307" i="1"/>
  <c r="F310" i="1"/>
  <c r="F317" i="1"/>
  <c r="F326" i="1"/>
  <c r="F337" i="1"/>
  <c r="F346" i="1"/>
  <c r="F352" i="1"/>
  <c r="F358" i="1"/>
  <c r="G500" i="1"/>
  <c r="G80" i="1"/>
  <c r="G76" i="1"/>
  <c r="G491" i="1"/>
  <c r="F494" i="1"/>
  <c r="F475" i="1"/>
  <c r="G494" i="1"/>
  <c r="G475" i="1"/>
  <c r="G358" i="1"/>
  <c r="G352" i="1"/>
  <c r="G346" i="1"/>
  <c r="G337" i="1"/>
  <c r="G326" i="1"/>
  <c r="G317" i="1"/>
  <c r="G310" i="1"/>
  <c r="G307" i="1"/>
  <c r="G304" i="1"/>
  <c r="G277" i="1"/>
  <c r="G272" i="1"/>
  <c r="G261" i="1"/>
  <c r="G258" i="1"/>
  <c r="G256" i="1"/>
  <c r="G244" i="1"/>
  <c r="G238" i="1"/>
  <c r="G235" i="1"/>
  <c r="G226" i="1"/>
  <c r="G223" i="1"/>
  <c r="G220" i="1"/>
  <c r="G217" i="1"/>
  <c r="G211" i="1"/>
  <c r="G182" i="1"/>
  <c r="G173" i="1"/>
  <c r="G170" i="1"/>
  <c r="G158" i="1"/>
  <c r="G152" i="1"/>
  <c r="G149" i="1"/>
  <c r="G145" i="1"/>
  <c r="G136" i="1"/>
  <c r="G133" i="1"/>
  <c r="G123" i="1"/>
  <c r="G118" i="1"/>
  <c r="G113" i="1"/>
  <c r="G109" i="1"/>
  <c r="G105" i="1"/>
  <c r="G103" i="1"/>
  <c r="G92" i="1"/>
  <c r="G87" i="1"/>
  <c r="G12" i="6" l="1"/>
  <c r="G5" i="6" s="1"/>
  <c r="L6" i="6" s="1"/>
  <c r="G74" i="1"/>
  <c r="G6" i="1"/>
  <c r="F81" i="1"/>
  <c r="F74" i="1"/>
  <c r="F486" i="1"/>
  <c r="F493" i="1"/>
  <c r="G81" i="1"/>
  <c r="J490" i="1" l="1"/>
  <c r="H490" i="1"/>
  <c r="I490" i="1"/>
  <c r="K490" i="1"/>
  <c r="L490" i="1"/>
  <c r="E490" i="1"/>
  <c r="K501" i="1" l="1"/>
  <c r="K500" i="1" s="1"/>
  <c r="K493" i="1" s="1"/>
  <c r="K489" i="1"/>
  <c r="K488" i="1"/>
  <c r="K487" i="1"/>
  <c r="K481" i="1"/>
  <c r="K83" i="1"/>
  <c r="K84" i="1"/>
  <c r="K85" i="1"/>
  <c r="K82" i="1"/>
  <c r="K73" i="1"/>
  <c r="K72" i="1"/>
  <c r="K10" i="1"/>
  <c r="K9" i="1"/>
  <c r="K8" i="1"/>
  <c r="K7" i="1"/>
  <c r="I501" i="1"/>
  <c r="I500" i="1" s="1"/>
  <c r="I493" i="1" s="1"/>
  <c r="I489" i="1"/>
  <c r="J486" i="1"/>
  <c r="I488" i="1"/>
  <c r="I487" i="1"/>
  <c r="I481" i="1"/>
  <c r="I399" i="1"/>
  <c r="K399" i="1"/>
  <c r="K74" i="1"/>
  <c r="I74" i="1"/>
  <c r="I85" i="1"/>
  <c r="I84" i="1"/>
  <c r="I83" i="1"/>
  <c r="I82" i="1"/>
  <c r="I73" i="1"/>
  <c r="I72" i="1"/>
  <c r="I10" i="1"/>
  <c r="I9" i="1"/>
  <c r="I8" i="1"/>
  <c r="I7" i="1"/>
  <c r="G513" i="1"/>
  <c r="G512" i="1" s="1"/>
  <c r="G510" i="1"/>
  <c r="G509" i="1" s="1"/>
  <c r="G507" i="1"/>
  <c r="G506" i="1" s="1"/>
  <c r="G502" i="1"/>
  <c r="G493" i="1" s="1"/>
  <c r="I486" i="1" l="1"/>
  <c r="I474" i="1" s="1"/>
  <c r="K486" i="1"/>
  <c r="K474" i="1" s="1"/>
  <c r="I81" i="1"/>
  <c r="I6" i="1"/>
  <c r="K81" i="1"/>
  <c r="K6" i="1"/>
  <c r="G478" i="2"/>
  <c r="G450" i="5" s="1"/>
  <c r="G447" i="5"/>
  <c r="G473" i="2"/>
  <c r="G445" i="5" s="1"/>
  <c r="G472" i="2"/>
  <c r="G444" i="5" s="1"/>
  <c r="G471" i="2"/>
  <c r="G443" i="5" s="1"/>
  <c r="G470" i="2"/>
  <c r="G442" i="5" s="1"/>
  <c r="G469" i="2"/>
  <c r="G441" i="5" s="1"/>
  <c r="G468" i="2"/>
  <c r="G440" i="5" s="1"/>
  <c r="G467" i="2"/>
  <c r="G439" i="5" s="1"/>
  <c r="G466" i="2"/>
  <c r="G438" i="5" s="1"/>
  <c r="G465" i="2"/>
  <c r="G437" i="5" s="1"/>
  <c r="G464" i="2"/>
  <c r="G436" i="5" s="1"/>
  <c r="G463" i="2"/>
  <c r="G435" i="5" s="1"/>
  <c r="G462" i="2"/>
  <c r="G434" i="5" s="1"/>
  <c r="G452" i="2"/>
  <c r="G424" i="5" s="1"/>
  <c r="G451" i="2"/>
  <c r="G423" i="5" s="1"/>
  <c r="G450" i="2"/>
  <c r="G422" i="5" s="1"/>
  <c r="G387" i="2"/>
  <c r="G385" i="2" s="1"/>
  <c r="G75" i="5"/>
  <c r="G71" i="5"/>
  <c r="G69" i="2"/>
  <c r="G61" i="2"/>
  <c r="G61" i="5" s="1"/>
  <c r="G60" i="2"/>
  <c r="G60" i="5" s="1"/>
  <c r="G59" i="2"/>
  <c r="G59" i="5" s="1"/>
  <c r="G58" i="2"/>
  <c r="G58" i="5" s="1"/>
  <c r="G57" i="2"/>
  <c r="G57" i="5" s="1"/>
  <c r="G56" i="2"/>
  <c r="G56" i="5" s="1"/>
  <c r="G55" i="2"/>
  <c r="G55" i="5" s="1"/>
  <c r="G54" i="2"/>
  <c r="G54" i="5" s="1"/>
  <c r="G53" i="2"/>
  <c r="G53" i="5" s="1"/>
  <c r="G52" i="2"/>
  <c r="G52" i="5" s="1"/>
  <c r="F478" i="2"/>
  <c r="F450" i="5" s="1"/>
  <c r="F447" i="5"/>
  <c r="F473" i="2"/>
  <c r="F445" i="5" s="1"/>
  <c r="F472" i="2"/>
  <c r="F444" i="5" s="1"/>
  <c r="F471" i="2"/>
  <c r="F443" i="5" s="1"/>
  <c r="F470" i="2"/>
  <c r="F442" i="5" s="1"/>
  <c r="F469" i="2"/>
  <c r="F441" i="5" s="1"/>
  <c r="F468" i="2"/>
  <c r="F440" i="5" s="1"/>
  <c r="F467" i="2"/>
  <c r="F439" i="5" s="1"/>
  <c r="F466" i="2"/>
  <c r="F438" i="5" s="1"/>
  <c r="F465" i="2"/>
  <c r="F437" i="5" s="1"/>
  <c r="F464" i="2"/>
  <c r="F436" i="5" s="1"/>
  <c r="F463" i="2"/>
  <c r="F435" i="5" s="1"/>
  <c r="F462" i="2"/>
  <c r="F434" i="5" s="1"/>
  <c r="F452" i="2"/>
  <c r="F424" i="5" s="1"/>
  <c r="F451" i="2"/>
  <c r="F423" i="5" s="1"/>
  <c r="F450" i="2"/>
  <c r="F422" i="5" s="1"/>
  <c r="F387" i="2"/>
  <c r="F385" i="2" s="1"/>
  <c r="F71" i="5"/>
  <c r="F69" i="2"/>
  <c r="F61" i="2"/>
  <c r="F61" i="5" s="1"/>
  <c r="F60" i="2"/>
  <c r="F60" i="5" s="1"/>
  <c r="F59" i="2"/>
  <c r="F59" i="5" s="1"/>
  <c r="F58" i="2"/>
  <c r="F58" i="5" s="1"/>
  <c r="F57" i="2"/>
  <c r="F57" i="5" s="1"/>
  <c r="F56" i="2"/>
  <c r="F56" i="5" s="1"/>
  <c r="F55" i="2"/>
  <c r="F55" i="5" s="1"/>
  <c r="F54" i="2"/>
  <c r="F54" i="5" s="1"/>
  <c r="F53" i="2"/>
  <c r="F53" i="5" s="1"/>
  <c r="F52" i="2"/>
  <c r="F52" i="5" s="1"/>
  <c r="E478" i="2"/>
  <c r="E445" i="5"/>
  <c r="E444" i="5"/>
  <c r="E443" i="5"/>
  <c r="E442" i="5"/>
  <c r="E441" i="5"/>
  <c r="E440" i="5"/>
  <c r="E439" i="5"/>
  <c r="E438" i="5"/>
  <c r="E437" i="5"/>
  <c r="E436" i="5"/>
  <c r="E435" i="5"/>
  <c r="E434" i="5"/>
  <c r="E424" i="5"/>
  <c r="E423" i="5"/>
  <c r="E422" i="5"/>
  <c r="E417" i="5"/>
  <c r="E416" i="5"/>
  <c r="E415" i="5"/>
  <c r="E414" i="5"/>
  <c r="E413" i="5"/>
  <c r="E412" i="5"/>
  <c r="E411" i="5"/>
  <c r="E410" i="5"/>
  <c r="E409" i="5"/>
  <c r="E408" i="5"/>
  <c r="E407" i="5"/>
  <c r="E406" i="5"/>
  <c r="E450" i="5" l="1"/>
  <c r="G359" i="5"/>
  <c r="G357" i="5"/>
  <c r="F359" i="5"/>
  <c r="F357" i="5"/>
  <c r="E359" i="5"/>
  <c r="E357" i="5"/>
  <c r="G449" i="2"/>
  <c r="G421" i="5" s="1"/>
  <c r="F449" i="2"/>
  <c r="F421" i="5" s="1"/>
  <c r="E421" i="5"/>
  <c r="F73" i="2"/>
  <c r="F68" i="5" s="1"/>
  <c r="G73" i="2"/>
  <c r="G68" i="5" s="1"/>
  <c r="E502" i="1" l="1"/>
  <c r="H502" i="1"/>
  <c r="J502" i="1"/>
  <c r="D502" i="1"/>
  <c r="D6" i="1"/>
  <c r="D445" i="5"/>
  <c r="D444" i="5"/>
  <c r="D443" i="5"/>
  <c r="D442" i="5"/>
  <c r="D441" i="5"/>
  <c r="D440" i="5"/>
  <c r="D439" i="5"/>
  <c r="D438" i="5"/>
  <c r="D437" i="5"/>
  <c r="D436" i="5"/>
  <c r="D435" i="5"/>
  <c r="D434" i="5"/>
  <c r="D432" i="5"/>
  <c r="D431" i="5"/>
  <c r="D429" i="5"/>
  <c r="D428" i="5"/>
  <c r="D427" i="5"/>
  <c r="D426" i="5"/>
  <c r="D424" i="5"/>
  <c r="D423" i="5"/>
  <c r="E374" i="1"/>
  <c r="H374" i="1"/>
  <c r="J374" i="1"/>
  <c r="D386" i="1"/>
  <c r="D433" i="5" s="1"/>
  <c r="D383" i="1"/>
  <c r="D430" i="5" s="1"/>
  <c r="D378" i="1"/>
  <c r="D425" i="5" s="1"/>
  <c r="D375" i="1"/>
  <c r="D307" i="1"/>
  <c r="D251" i="1"/>
  <c r="D270" i="5" s="1"/>
  <c r="D254" i="1"/>
  <c r="D273" i="5" s="1"/>
  <c r="D274" i="5"/>
  <c r="D272" i="5"/>
  <c r="D271" i="5"/>
  <c r="D268" i="5"/>
  <c r="D267" i="5"/>
  <c r="D266" i="5"/>
  <c r="D265" i="5"/>
  <c r="D380" i="2"/>
  <c r="D352" i="5" s="1"/>
  <c r="D379" i="2"/>
  <c r="D351" i="5" s="1"/>
  <c r="D337" i="5"/>
  <c r="D224" i="5"/>
  <c r="D222" i="5"/>
  <c r="D221" i="5"/>
  <c r="D220" i="5"/>
  <c r="D205" i="1"/>
  <c r="P389" i="2"/>
  <c r="P388" i="2"/>
  <c r="P72" i="2"/>
  <c r="N389" i="2"/>
  <c r="N388" i="2"/>
  <c r="N72" i="2"/>
  <c r="D178" i="1"/>
  <c r="D195" i="1"/>
  <c r="D359" i="5" l="1"/>
  <c r="D385" i="2"/>
  <c r="D357" i="5" s="1"/>
  <c r="D421" i="5"/>
  <c r="D422" i="5"/>
  <c r="D374" i="1"/>
  <c r="D142" i="2"/>
  <c r="D143" i="2"/>
  <c r="D127" i="2" l="1"/>
  <c r="D122" i="5" s="1"/>
  <c r="D551" i="2"/>
  <c r="D523" i="5" s="1"/>
  <c r="D550" i="2"/>
  <c r="D522" i="5" s="1"/>
  <c r="D549" i="2"/>
  <c r="D521" i="5" s="1"/>
  <c r="D548" i="2"/>
  <c r="D520" i="5" s="1"/>
  <c r="D547" i="2"/>
  <c r="D519" i="5" s="1"/>
  <c r="D546" i="2"/>
  <c r="D480" i="2"/>
  <c r="D452" i="5" s="1"/>
  <c r="D481" i="2"/>
  <c r="D453" i="5" s="1"/>
  <c r="D482" i="2"/>
  <c r="D454" i="5" s="1"/>
  <c r="E465" i="1"/>
  <c r="H465" i="1"/>
  <c r="J465" i="1"/>
  <c r="D465" i="1"/>
  <c r="D517" i="5" l="1"/>
  <c r="D518" i="5"/>
  <c r="D22" i="1" l="1"/>
  <c r="J400" i="1" l="1"/>
  <c r="J399" i="1" s="1"/>
  <c r="H400" i="1"/>
  <c r="H399" i="1" s="1"/>
  <c r="E400" i="1"/>
  <c r="E399" i="1" s="1"/>
  <c r="D207" i="5"/>
  <c r="D206" i="5"/>
  <c r="D205" i="5"/>
  <c r="D204" i="5"/>
  <c r="D203" i="5"/>
  <c r="D202" i="5"/>
  <c r="D201" i="5"/>
  <c r="D200" i="5"/>
  <c r="D213" i="2"/>
  <c r="D199" i="5" s="1"/>
  <c r="D212" i="2"/>
  <c r="D198" i="5" s="1"/>
  <c r="D211" i="2"/>
  <c r="D197" i="5" s="1"/>
  <c r="D210" i="2"/>
  <c r="D196" i="5" s="1"/>
  <c r="J182" i="1"/>
  <c r="H182" i="1"/>
  <c r="E182" i="1"/>
  <c r="E173" i="1"/>
  <c r="H173" i="1"/>
  <c r="J173" i="1"/>
  <c r="D176" i="1"/>
  <c r="D173" i="1" s="1"/>
  <c r="D170" i="5"/>
  <c r="D169" i="5"/>
  <c r="D168" i="5"/>
  <c r="D167" i="5"/>
  <c r="D166" i="5"/>
  <c r="E158" i="1"/>
  <c r="H158" i="1"/>
  <c r="J158" i="1"/>
  <c r="D158" i="1"/>
  <c r="D180" i="5"/>
  <c r="D178" i="5"/>
  <c r="E170" i="1"/>
  <c r="H170" i="1"/>
  <c r="J170" i="1"/>
  <c r="D170" i="1"/>
  <c r="D177" i="5" s="1"/>
  <c r="E152" i="1"/>
  <c r="H152" i="1"/>
  <c r="J152" i="1"/>
  <c r="D152" i="1"/>
  <c r="D159" i="5" s="1"/>
  <c r="D163" i="5"/>
  <c r="D162" i="5"/>
  <c r="D161" i="5"/>
  <c r="D160" i="5"/>
  <c r="D158" i="5"/>
  <c r="D157" i="5"/>
  <c r="E149" i="1"/>
  <c r="H149" i="1"/>
  <c r="J149" i="1"/>
  <c r="D149" i="1"/>
  <c r="D156" i="5" s="1"/>
  <c r="E145" i="1"/>
  <c r="H145" i="1"/>
  <c r="J145" i="1"/>
  <c r="D145" i="1"/>
  <c r="D155" i="5"/>
  <c r="D154" i="5"/>
  <c r="D153" i="5"/>
  <c r="E136" i="1"/>
  <c r="H136" i="1"/>
  <c r="J136" i="1"/>
  <c r="D136" i="1"/>
  <c r="D156" i="2"/>
  <c r="D150" i="5" s="1"/>
  <c r="D155" i="2"/>
  <c r="D149" i="5" s="1"/>
  <c r="D154" i="2"/>
  <c r="D148" i="5" s="1"/>
  <c r="D153" i="2"/>
  <c r="D147" i="5" s="1"/>
  <c r="D152" i="2"/>
  <c r="D146" i="5" s="1"/>
  <c r="D133" i="1"/>
  <c r="J133" i="1"/>
  <c r="H133" i="1"/>
  <c r="E133" i="1"/>
  <c r="D147" i="2"/>
  <c r="D141" i="5" s="1"/>
  <c r="D145" i="2"/>
  <c r="D140" i="5" s="1"/>
  <c r="D141" i="2"/>
  <c r="D136" i="5" s="1"/>
  <c r="D140" i="2"/>
  <c r="D135" i="5" s="1"/>
  <c r="D139" i="2"/>
  <c r="D134" i="5" s="1"/>
  <c r="D138" i="2"/>
  <c r="D133" i="5" s="1"/>
  <c r="D137" i="2"/>
  <c r="D132" i="5" s="1"/>
  <c r="E123" i="1"/>
  <c r="H123" i="1"/>
  <c r="J123" i="1"/>
  <c r="D123" i="1"/>
  <c r="E118" i="1"/>
  <c r="H118" i="1"/>
  <c r="J118" i="1"/>
  <c r="D118" i="1"/>
  <c r="D133" i="2"/>
  <c r="D128" i="5" s="1"/>
  <c r="D132" i="2"/>
  <c r="D127" i="5" s="1"/>
  <c r="D131" i="2"/>
  <c r="D126" i="5" s="1"/>
  <c r="D128" i="2" l="1"/>
  <c r="D123" i="5" s="1"/>
  <c r="D126" i="2"/>
  <c r="D121" i="5" s="1"/>
  <c r="D125" i="2"/>
  <c r="D120" i="5" s="1"/>
  <c r="D113" i="1"/>
  <c r="H113" i="1"/>
  <c r="J113" i="1"/>
  <c r="E113" i="1"/>
  <c r="D109" i="1"/>
  <c r="D121" i="2" s="1"/>
  <c r="H109" i="1"/>
  <c r="J109" i="1"/>
  <c r="E109" i="1"/>
  <c r="D105" i="1"/>
  <c r="H105" i="1"/>
  <c r="J105" i="1"/>
  <c r="E105" i="1"/>
  <c r="D119" i="2"/>
  <c r="D114" i="5" s="1"/>
  <c r="D118" i="2"/>
  <c r="D113" i="5" s="1"/>
  <c r="D116" i="2"/>
  <c r="D111" i="5" s="1"/>
  <c r="E103" i="1"/>
  <c r="H103" i="1"/>
  <c r="J103" i="1"/>
  <c r="D111" i="2"/>
  <c r="D106" i="5" s="1"/>
  <c r="D110" i="2"/>
  <c r="D105" i="5" s="1"/>
  <c r="D109" i="2"/>
  <c r="D104" i="5" s="1"/>
  <c r="D108" i="2"/>
  <c r="D103" i="5" s="1"/>
  <c r="D107" i="2"/>
  <c r="D102" i="5" s="1"/>
  <c r="D106" i="2"/>
  <c r="D101" i="5" s="1"/>
  <c r="D105" i="2"/>
  <c r="D100" i="5" s="1"/>
  <c r="D104" i="2"/>
  <c r="D99" i="5" s="1"/>
  <c r="D103" i="2"/>
  <c r="D98" i="5" s="1"/>
  <c r="E92" i="1"/>
  <c r="H92" i="1"/>
  <c r="J92" i="1"/>
  <c r="D92" i="1"/>
  <c r="D87" i="1"/>
  <c r="D97" i="2" s="1"/>
  <c r="H87" i="1"/>
  <c r="J87" i="1"/>
  <c r="E87" i="1"/>
  <c r="D96" i="5"/>
  <c r="D95" i="5"/>
  <c r="D94" i="5"/>
  <c r="D93" i="5"/>
  <c r="D504" i="5"/>
  <c r="D498" i="2"/>
  <c r="D470" i="5" s="1"/>
  <c r="D496" i="2"/>
  <c r="D468" i="5" s="1"/>
  <c r="D495" i="2"/>
  <c r="D467" i="5" s="1"/>
  <c r="D494" i="2"/>
  <c r="D466" i="5" s="1"/>
  <c r="D493" i="2"/>
  <c r="D465" i="5" s="1"/>
  <c r="E447" i="5"/>
  <c r="D400" i="1"/>
  <c r="D399" i="1" s="1"/>
  <c r="H86" i="1" l="1"/>
  <c r="I86" i="1" s="1"/>
  <c r="I71" i="1" s="1"/>
  <c r="J86" i="1"/>
  <c r="K86" i="1" s="1"/>
  <c r="K71" i="1" s="1"/>
  <c r="E86" i="1"/>
  <c r="D120" i="2"/>
  <c r="E475" i="1" l="1"/>
  <c r="H475" i="1"/>
  <c r="J475" i="1"/>
  <c r="D361" i="5" l="1"/>
  <c r="H74" i="1" l="1"/>
  <c r="D12" i="5" l="1"/>
  <c r="D13" i="5"/>
  <c r="D14" i="5"/>
  <c r="D15" i="5"/>
  <c r="D217" i="5"/>
  <c r="D218" i="5"/>
  <c r="D219" i="5"/>
  <c r="D226" i="5"/>
  <c r="D227" i="5"/>
  <c r="D228" i="5"/>
  <c r="D229" i="5"/>
  <c r="D230" i="5"/>
  <c r="D232" i="5"/>
  <c r="D233" i="5"/>
  <c r="D235" i="5"/>
  <c r="D236" i="5"/>
  <c r="D238" i="5"/>
  <c r="D239" i="5"/>
  <c r="D243" i="5"/>
  <c r="D244" i="5"/>
  <c r="D245" i="5"/>
  <c r="D246" i="5"/>
  <c r="D247" i="5"/>
  <c r="D248" i="5"/>
  <c r="D249" i="5"/>
  <c r="D250" i="5"/>
  <c r="D252" i="5"/>
  <c r="D253" i="5"/>
  <c r="D257" i="5"/>
  <c r="D258" i="5"/>
  <c r="D259" i="5"/>
  <c r="D260" i="5"/>
  <c r="D261" i="5"/>
  <c r="D264" i="5"/>
  <c r="D269" i="5"/>
  <c r="D277" i="5"/>
  <c r="D279" i="5"/>
  <c r="D282" i="5"/>
  <c r="D284" i="5"/>
  <c r="D285" i="5"/>
  <c r="D286" i="5"/>
  <c r="D287" i="5"/>
  <c r="D288" i="5"/>
  <c r="D289" i="5"/>
  <c r="D290" i="5"/>
  <c r="D291" i="5"/>
  <c r="D292" i="5"/>
  <c r="D297" i="5"/>
  <c r="D299" i="5"/>
  <c r="D300" i="5"/>
  <c r="D301" i="5"/>
  <c r="D305" i="5"/>
  <c r="D310" i="5"/>
  <c r="D311" i="5"/>
  <c r="D312" i="5"/>
  <c r="D313" i="5"/>
  <c r="D314" i="5"/>
  <c r="D315" i="5"/>
  <c r="D316" i="5"/>
  <c r="D317" i="5"/>
  <c r="D318" i="5"/>
  <c r="D319" i="5"/>
  <c r="D320" i="5"/>
  <c r="D321" i="5"/>
  <c r="D322" i="5"/>
  <c r="D323" i="5"/>
  <c r="D324" i="5"/>
  <c r="D325" i="5"/>
  <c r="D326" i="5"/>
  <c r="D327" i="5"/>
  <c r="D328" i="5"/>
  <c r="D329" i="5"/>
  <c r="D330" i="5"/>
  <c r="D353" i="5"/>
  <c r="D11" i="5"/>
  <c r="D502" i="2" l="1"/>
  <c r="D474" i="5" s="1"/>
  <c r="D503" i="2"/>
  <c r="D475" i="5" s="1"/>
  <c r="D504" i="2"/>
  <c r="D476" i="5" s="1"/>
  <c r="D505" i="2"/>
  <c r="D477" i="5" s="1"/>
  <c r="D506" i="2"/>
  <c r="D478" i="5" s="1"/>
  <c r="D507" i="2"/>
  <c r="D479" i="5" s="1"/>
  <c r="D508" i="2"/>
  <c r="D480" i="5" s="1"/>
  <c r="D509" i="2"/>
  <c r="D481" i="5" s="1"/>
  <c r="D510" i="2"/>
  <c r="D482" i="5" s="1"/>
  <c r="D511" i="2"/>
  <c r="D483" i="5" s="1"/>
  <c r="D512" i="2"/>
  <c r="D484" i="5" s="1"/>
  <c r="D513" i="2"/>
  <c r="D485" i="5" s="1"/>
  <c r="D514" i="2"/>
  <c r="D486" i="5" s="1"/>
  <c r="D515" i="2"/>
  <c r="D487" i="5" s="1"/>
  <c r="D516" i="2"/>
  <c r="D488" i="5" s="1"/>
  <c r="D517" i="2"/>
  <c r="D489" i="5" s="1"/>
  <c r="D518" i="2"/>
  <c r="D490" i="5" s="1"/>
  <c r="D519" i="2"/>
  <c r="D491" i="5" s="1"/>
  <c r="D520" i="2"/>
  <c r="D492" i="5" s="1"/>
  <c r="D521" i="2"/>
  <c r="D493" i="5" s="1"/>
  <c r="D522" i="2"/>
  <c r="D494" i="5" s="1"/>
  <c r="D523" i="2"/>
  <c r="D495" i="5" s="1"/>
  <c r="D524" i="2"/>
  <c r="D496" i="5" s="1"/>
  <c r="D525" i="2"/>
  <c r="D497" i="5" s="1"/>
  <c r="D526" i="2"/>
  <c r="D498" i="5" s="1"/>
  <c r="D527" i="2"/>
  <c r="D499" i="5" s="1"/>
  <c r="D528" i="2"/>
  <c r="D500" i="5" s="1"/>
  <c r="D529" i="2"/>
  <c r="D501" i="5" s="1"/>
  <c r="D530" i="2"/>
  <c r="D502" i="5" s="1"/>
  <c r="D531" i="2"/>
  <c r="D503" i="5" s="1"/>
  <c r="D544" i="2"/>
  <c r="D516" i="5" s="1"/>
  <c r="D501" i="2"/>
  <c r="D473" i="5" s="1"/>
  <c r="D457" i="5"/>
  <c r="D458" i="5"/>
  <c r="D459" i="5"/>
  <c r="D460" i="5"/>
  <c r="D461" i="5"/>
  <c r="D462" i="5"/>
  <c r="D463" i="5"/>
  <c r="D464" i="5"/>
  <c r="D446" i="5"/>
  <c r="D365" i="5"/>
  <c r="D366" i="5"/>
  <c r="D367" i="5"/>
  <c r="D368" i="5"/>
  <c r="D370" i="5"/>
  <c r="D371" i="5"/>
  <c r="D372" i="5"/>
  <c r="D374" i="5"/>
  <c r="D375" i="5"/>
  <c r="D376" i="5"/>
  <c r="D377" i="5"/>
  <c r="D378" i="5"/>
  <c r="D379" i="5"/>
  <c r="D380" i="5"/>
  <c r="D381" i="5"/>
  <c r="D382" i="5"/>
  <c r="D383" i="5"/>
  <c r="D385" i="5"/>
  <c r="D386" i="5"/>
  <c r="D387" i="5"/>
  <c r="D388" i="5"/>
  <c r="D389" i="5"/>
  <c r="D390" i="5"/>
  <c r="D391" i="5"/>
  <c r="D392" i="5"/>
  <c r="D394" i="5"/>
  <c r="D395" i="5"/>
  <c r="D396" i="5"/>
  <c r="D397" i="5"/>
  <c r="D398" i="5"/>
  <c r="D400" i="5"/>
  <c r="D401" i="5"/>
  <c r="D402" i="5"/>
  <c r="D403" i="5"/>
  <c r="D404" i="5"/>
  <c r="D406" i="5"/>
  <c r="D407" i="5"/>
  <c r="D408" i="5"/>
  <c r="D409" i="5"/>
  <c r="D410" i="5"/>
  <c r="D411" i="5"/>
  <c r="D412" i="5"/>
  <c r="D413" i="5"/>
  <c r="D414" i="5"/>
  <c r="D415" i="5"/>
  <c r="D416" i="5"/>
  <c r="D417" i="5"/>
  <c r="D418" i="5"/>
  <c r="D419" i="5"/>
  <c r="D420" i="5"/>
  <c r="D356" i="5"/>
  <c r="D355" i="5"/>
  <c r="D112" i="2"/>
  <c r="D107" i="5" s="1"/>
  <c r="D114" i="2"/>
  <c r="D109" i="5" s="1"/>
  <c r="D115" i="2"/>
  <c r="D110" i="5" s="1"/>
  <c r="D122" i="2"/>
  <c r="D117" i="5" s="1"/>
  <c r="D123" i="2"/>
  <c r="D118" i="5" s="1"/>
  <c r="D124" i="2"/>
  <c r="D119" i="5" s="1"/>
  <c r="D130" i="2"/>
  <c r="D125" i="5" s="1"/>
  <c r="D135" i="2"/>
  <c r="D130" i="5" s="1"/>
  <c r="D136" i="2"/>
  <c r="D131" i="5" s="1"/>
  <c r="D138" i="5"/>
  <c r="D144" i="2"/>
  <c r="D139" i="5" s="1"/>
  <c r="D149" i="2"/>
  <c r="D143" i="5" s="1"/>
  <c r="D151" i="2"/>
  <c r="D145" i="5" s="1"/>
  <c r="D157" i="2"/>
  <c r="D151" i="5" s="1"/>
  <c r="D181" i="5"/>
  <c r="D182" i="5"/>
  <c r="D183" i="5"/>
  <c r="D185" i="5"/>
  <c r="D209" i="2"/>
  <c r="D195" i="5" s="1"/>
  <c r="D209" i="5"/>
  <c r="D210" i="5"/>
  <c r="D211" i="5"/>
  <c r="D212" i="5"/>
  <c r="D213" i="5"/>
  <c r="D214" i="5"/>
  <c r="D92" i="5"/>
  <c r="E81" i="1"/>
  <c r="H81" i="1"/>
  <c r="J81" i="1"/>
  <c r="D81" i="1"/>
  <c r="P474" i="2" l="1"/>
  <c r="N474" i="2"/>
  <c r="D456" i="5"/>
  <c r="D478" i="2"/>
  <c r="D455" i="5"/>
  <c r="D447" i="5"/>
  <c r="D500" i="2"/>
  <c r="G382" i="2" l="1"/>
  <c r="G354" i="5" s="1"/>
  <c r="G499" i="2"/>
  <c r="G471" i="5" s="1"/>
  <c r="F354" i="5"/>
  <c r="F499" i="2"/>
  <c r="F471" i="5" s="1"/>
  <c r="E382" i="2"/>
  <c r="N478" i="2"/>
  <c r="D472" i="5"/>
  <c r="D88" i="5"/>
  <c r="D89" i="5"/>
  <c r="D90" i="5"/>
  <c r="D87" i="5"/>
  <c r="D86" i="2"/>
  <c r="D81" i="5" s="1"/>
  <c r="D87" i="2"/>
  <c r="D82" i="5" s="1"/>
  <c r="D88" i="2"/>
  <c r="D83" i="5" s="1"/>
  <c r="D89" i="2"/>
  <c r="D84" i="5" s="1"/>
  <c r="D90" i="2"/>
  <c r="D85" i="5" s="1"/>
  <c r="D85" i="2"/>
  <c r="D80" i="5" s="1"/>
  <c r="D83" i="2"/>
  <c r="D78" i="5" s="1"/>
  <c r="D82" i="2"/>
  <c r="D72" i="5"/>
  <c r="D80" i="2"/>
  <c r="D75" i="5" s="1"/>
  <c r="D71" i="5"/>
  <c r="D67" i="5"/>
  <c r="D66" i="5"/>
  <c r="D59" i="5"/>
  <c r="D60" i="5"/>
  <c r="D61" i="5"/>
  <c r="D62" i="5"/>
  <c r="D63" i="5"/>
  <c r="D64" i="5"/>
  <c r="D58" i="5"/>
  <c r="D48" i="5"/>
  <c r="D49" i="5"/>
  <c r="D50" i="5"/>
  <c r="D51" i="5"/>
  <c r="D52" i="5"/>
  <c r="D53" i="5"/>
  <c r="D54" i="5"/>
  <c r="D55" i="5"/>
  <c r="D56" i="5"/>
  <c r="D69" i="2"/>
  <c r="D41" i="5"/>
  <c r="D42" i="5"/>
  <c r="D43" i="5"/>
  <c r="D44" i="5"/>
  <c r="D45" i="5"/>
  <c r="D40" i="5"/>
  <c r="D26" i="5"/>
  <c r="D27" i="5"/>
  <c r="D28" i="5"/>
  <c r="D29" i="5"/>
  <c r="D30" i="5"/>
  <c r="D31" i="5"/>
  <c r="D32" i="5"/>
  <c r="D33" i="5"/>
  <c r="D34" i="5"/>
  <c r="D35" i="5"/>
  <c r="D36" i="5"/>
  <c r="D37" i="5"/>
  <c r="D38" i="5"/>
  <c r="D25" i="5"/>
  <c r="D19" i="5"/>
  <c r="D20" i="5"/>
  <c r="D21" i="5"/>
  <c r="D22" i="5"/>
  <c r="D23" i="5"/>
  <c r="D18" i="5"/>
  <c r="D57" i="5" l="1"/>
  <c r="E354" i="5"/>
  <c r="G91" i="2"/>
  <c r="G86" i="5" s="1"/>
  <c r="G70" i="2"/>
  <c r="G65" i="5" s="1"/>
  <c r="F70" i="2"/>
  <c r="F65" i="5" s="1"/>
  <c r="D77" i="5"/>
  <c r="D47" i="5"/>
  <c r="D91" i="2"/>
  <c r="D86" i="5" s="1"/>
  <c r="N73" i="2"/>
  <c r="D68" i="5"/>
  <c r="D24" i="5"/>
  <c r="E513" i="1"/>
  <c r="H513" i="1"/>
  <c r="J513" i="1"/>
  <c r="D513" i="1"/>
  <c r="F91" i="2" l="1"/>
  <c r="F86" i="5" l="1"/>
  <c r="F81" i="2"/>
  <c r="H482" i="1"/>
  <c r="J482" i="1"/>
  <c r="J474" i="1" s="1"/>
  <c r="D482" i="1"/>
  <c r="F474" i="1" l="1"/>
  <c r="H22" i="1"/>
  <c r="I22" i="1" s="1"/>
  <c r="J22" i="1"/>
  <c r="E358" i="1"/>
  <c r="H358" i="1"/>
  <c r="J358" i="1"/>
  <c r="D358" i="1"/>
  <c r="D405" i="5" s="1"/>
  <c r="E352" i="1"/>
  <c r="H352" i="1"/>
  <c r="J352" i="1"/>
  <c r="E346" i="1"/>
  <c r="H346" i="1"/>
  <c r="J346" i="1"/>
  <c r="E337" i="1"/>
  <c r="H337" i="1"/>
  <c r="J337" i="1"/>
  <c r="D337" i="1"/>
  <c r="D384" i="5" s="1"/>
  <c r="E326" i="1"/>
  <c r="H326" i="1"/>
  <c r="J326" i="1"/>
  <c r="E322" i="1"/>
  <c r="H322" i="1"/>
  <c r="J322" i="1"/>
  <c r="D322" i="1"/>
  <c r="D369" i="5" s="1"/>
  <c r="E317" i="1"/>
  <c r="H317" i="1"/>
  <c r="J317" i="1"/>
  <c r="D317" i="1"/>
  <c r="D352" i="1"/>
  <c r="D399" i="5" s="1"/>
  <c r="D346" i="1"/>
  <c r="D393" i="5" s="1"/>
  <c r="D326" i="1"/>
  <c r="D373" i="5" s="1"/>
  <c r="E74" i="1"/>
  <c r="F76" i="5"/>
  <c r="J74" i="1"/>
  <c r="G81" i="2" s="1"/>
  <c r="G76" i="5" s="1"/>
  <c r="D74" i="1"/>
  <c r="E420" i="1"/>
  <c r="H420" i="1"/>
  <c r="I420" i="1" s="1"/>
  <c r="I419" i="1" s="1"/>
  <c r="J420" i="1"/>
  <c r="D420" i="1"/>
  <c r="D419" i="1" l="1"/>
  <c r="G419" i="1"/>
  <c r="F419" i="1"/>
  <c r="K420" i="1"/>
  <c r="K419" i="1" s="1"/>
  <c r="J419" i="1"/>
  <c r="D316" i="1"/>
  <c r="E316" i="1"/>
  <c r="J316" i="1"/>
  <c r="H316" i="1"/>
  <c r="D79" i="5"/>
  <c r="E71" i="1"/>
  <c r="E29" i="1"/>
  <c r="H29" i="1"/>
  <c r="I29" i="1" s="1"/>
  <c r="J29" i="1"/>
  <c r="K29" i="1" s="1"/>
  <c r="K21" i="1" s="1"/>
  <c r="D29" i="1"/>
  <c r="D315" i="1" l="1"/>
  <c r="F315" i="1"/>
  <c r="G315" i="1"/>
  <c r="H315" i="1"/>
  <c r="I316" i="1"/>
  <c r="I315" i="1" s="1"/>
  <c r="J315" i="1"/>
  <c r="K316" i="1"/>
  <c r="K315" i="1" s="1"/>
  <c r="E315" i="1"/>
  <c r="K14" i="1"/>
  <c r="K5" i="1" s="1"/>
  <c r="G363" i="5"/>
  <c r="F363" i="5"/>
  <c r="E363" i="5"/>
  <c r="D364" i="5"/>
  <c r="N81" i="2"/>
  <c r="D363" i="5"/>
  <c r="D390" i="2"/>
  <c r="D362" i="5" s="1"/>
  <c r="P390" i="2"/>
  <c r="P81" i="2"/>
  <c r="D15" i="1"/>
  <c r="E494" i="1"/>
  <c r="H494" i="1"/>
  <c r="J494" i="1"/>
  <c r="D494" i="1"/>
  <c r="G390" i="2" l="1"/>
  <c r="G362" i="5" s="1"/>
  <c r="F390" i="2"/>
  <c r="F362" i="5" s="1"/>
  <c r="N390" i="2"/>
  <c r="E512" i="1"/>
  <c r="H512" i="1"/>
  <c r="J512" i="1"/>
  <c r="D512" i="1"/>
  <c r="E510" i="1"/>
  <c r="E509" i="1" s="1"/>
  <c r="H510" i="1"/>
  <c r="H509" i="1" s="1"/>
  <c r="J510" i="1"/>
  <c r="J509" i="1" s="1"/>
  <c r="D510" i="1"/>
  <c r="D509" i="1" s="1"/>
  <c r="J507" i="1"/>
  <c r="H507" i="1"/>
  <c r="E507" i="1"/>
  <c r="D507" i="1"/>
  <c r="E362" i="5" l="1"/>
  <c r="E506" i="1"/>
  <c r="H506" i="1"/>
  <c r="D506" i="1"/>
  <c r="D360" i="5"/>
  <c r="J506" i="1"/>
  <c r="H419" i="1"/>
  <c r="E419" i="1"/>
  <c r="D451" i="5"/>
  <c r="D490" i="1"/>
  <c r="H486" i="1"/>
  <c r="H474" i="1" s="1"/>
  <c r="E486" i="1"/>
  <c r="E474" i="1" s="1"/>
  <c r="J310" i="1"/>
  <c r="H310" i="1"/>
  <c r="E310" i="1"/>
  <c r="D310" i="1"/>
  <c r="J307" i="1"/>
  <c r="H307" i="1"/>
  <c r="E307" i="1"/>
  <c r="J304" i="1"/>
  <c r="H304" i="1"/>
  <c r="E304" i="1"/>
  <c r="D304" i="1"/>
  <c r="J277" i="1"/>
  <c r="H277" i="1"/>
  <c r="E277" i="1"/>
  <c r="D277" i="1"/>
  <c r="J272" i="1"/>
  <c r="H272" i="1"/>
  <c r="E272" i="1"/>
  <c r="D272" i="1"/>
  <c r="J261" i="1"/>
  <c r="H261" i="1"/>
  <c r="E261" i="1"/>
  <c r="D261" i="1"/>
  <c r="J258" i="1"/>
  <c r="H258" i="1"/>
  <c r="E258" i="1"/>
  <c r="D258" i="1"/>
  <c r="J256" i="1"/>
  <c r="H256" i="1"/>
  <c r="E256" i="1"/>
  <c r="D256" i="1"/>
  <c r="J244" i="1"/>
  <c r="H244" i="1"/>
  <c r="E244" i="1"/>
  <c r="D244" i="1"/>
  <c r="J238" i="1"/>
  <c r="H238" i="1"/>
  <c r="E238" i="1"/>
  <c r="D238" i="1"/>
  <c r="J235" i="1"/>
  <c r="H235" i="1"/>
  <c r="E235" i="1"/>
  <c r="D235" i="1"/>
  <c r="J226" i="1"/>
  <c r="H226" i="1"/>
  <c r="E226" i="1"/>
  <c r="D226" i="1"/>
  <c r="J223" i="1"/>
  <c r="H223" i="1"/>
  <c r="E223" i="1"/>
  <c r="D223" i="1"/>
  <c r="J220" i="1"/>
  <c r="H220" i="1"/>
  <c r="E220" i="1"/>
  <c r="D220" i="1"/>
  <c r="J217" i="1"/>
  <c r="H217" i="1"/>
  <c r="E217" i="1"/>
  <c r="D217" i="1"/>
  <c r="J211" i="1"/>
  <c r="H211" i="1"/>
  <c r="E211" i="1"/>
  <c r="D211" i="1"/>
  <c r="D203" i="1"/>
  <c r="D208" i="5"/>
  <c r="D186" i="5"/>
  <c r="D184" i="5"/>
  <c r="D165" i="5"/>
  <c r="D152" i="5"/>
  <c r="D148" i="2"/>
  <c r="D142" i="5" s="1"/>
  <c r="D134" i="2"/>
  <c r="D129" i="5" s="1"/>
  <c r="D129" i="2"/>
  <c r="D124" i="5" s="1"/>
  <c r="D115" i="5"/>
  <c r="D103" i="1"/>
  <c r="D102" i="2"/>
  <c r="J500" i="1"/>
  <c r="J493" i="1" s="1"/>
  <c r="H500" i="1"/>
  <c r="H493" i="1" s="1"/>
  <c r="E500" i="1"/>
  <c r="E493" i="1" s="1"/>
  <c r="D500" i="1"/>
  <c r="D493" i="1" s="1"/>
  <c r="J56" i="1"/>
  <c r="H56" i="1"/>
  <c r="I56" i="1" s="1"/>
  <c r="E56" i="1"/>
  <c r="D56" i="1"/>
  <c r="J49" i="1"/>
  <c r="H49" i="1"/>
  <c r="I49" i="1" s="1"/>
  <c r="E49" i="1"/>
  <c r="D49" i="1"/>
  <c r="G49" i="1" s="1"/>
  <c r="E22" i="1"/>
  <c r="J6" i="1"/>
  <c r="H6" i="1"/>
  <c r="E6" i="1"/>
  <c r="D10" i="2"/>
  <c r="D17" i="5"/>
  <c r="D39" i="5"/>
  <c r="D46" i="5"/>
  <c r="D70" i="2"/>
  <c r="D216" i="5"/>
  <c r="D225" i="5"/>
  <c r="D231" i="5"/>
  <c r="D234" i="5"/>
  <c r="D240" i="5"/>
  <c r="D251" i="5"/>
  <c r="D254" i="5"/>
  <c r="D262" i="5"/>
  <c r="D276" i="5"/>
  <c r="D278" i="5"/>
  <c r="D298" i="5"/>
  <c r="D306" i="5"/>
  <c r="D378" i="2"/>
  <c r="D350" i="5" s="1"/>
  <c r="D382" i="2"/>
  <c r="D354" i="5" s="1"/>
  <c r="D471" i="5"/>
  <c r="D65" i="5" l="1"/>
  <c r="D338" i="5"/>
  <c r="D283" i="5"/>
  <c r="D215" i="5"/>
  <c r="G490" i="1"/>
  <c r="G474" i="1" s="1"/>
  <c r="I21" i="1"/>
  <c r="I14" i="1" s="1"/>
  <c r="I5" i="1" s="1"/>
  <c r="G21" i="1"/>
  <c r="F21" i="1"/>
  <c r="F16" i="2"/>
  <c r="F9" i="2" s="1"/>
  <c r="D237" i="5"/>
  <c r="P70" i="2"/>
  <c r="N70" i="2"/>
  <c r="P475" i="2"/>
  <c r="N475" i="2"/>
  <c r="P499" i="2"/>
  <c r="N499" i="2"/>
  <c r="D113" i="2"/>
  <c r="D108" i="5" s="1"/>
  <c r="D86" i="1"/>
  <c r="D97" i="5"/>
  <c r="D450" i="5"/>
  <c r="D10" i="5"/>
  <c r="D16" i="2"/>
  <c r="H21" i="1"/>
  <c r="J21" i="1"/>
  <c r="E21" i="1"/>
  <c r="E14" i="1" s="1"/>
  <c r="H71" i="1"/>
  <c r="D21" i="1"/>
  <c r="J71" i="1"/>
  <c r="F16" i="5" l="1"/>
  <c r="F9" i="5" s="1"/>
  <c r="N21" i="1"/>
  <c r="F71" i="1"/>
  <c r="F14" i="1" s="1"/>
  <c r="G71" i="1"/>
  <c r="G14" i="1" s="1"/>
  <c r="G5" i="1" s="1"/>
  <c r="N5" i="1" s="1"/>
  <c r="J14" i="1"/>
  <c r="J5" i="1" s="1"/>
  <c r="G16" i="2"/>
  <c r="H14" i="1"/>
  <c r="D91" i="5"/>
  <c r="P478" i="2"/>
  <c r="P16" i="2"/>
  <c r="N16" i="2"/>
  <c r="D16" i="5"/>
  <c r="D71" i="1"/>
  <c r="D14" i="1" s="1"/>
  <c r="D475" i="1"/>
  <c r="E5" i="1"/>
  <c r="G9" i="2" l="1"/>
  <c r="G16" i="5"/>
  <c r="G9" i="5" s="1"/>
  <c r="G12" i="1"/>
  <c r="F5" i="1"/>
  <c r="F12" i="1"/>
  <c r="D474" i="1"/>
  <c r="D81" i="2"/>
  <c r="D9" i="2" s="1"/>
  <c r="D8" i="2" s="1"/>
  <c r="H5" i="1"/>
  <c r="H12" i="1"/>
  <c r="J12" i="1"/>
  <c r="E12" i="1"/>
  <c r="D5" i="1" l="1"/>
  <c r="D76" i="5"/>
  <c r="D9" i="5" s="1"/>
  <c r="D7" i="2"/>
  <c r="D7" i="5" l="1"/>
  <c r="E185" i="5" l="1"/>
  <c r="E183" i="11"/>
  <c r="E14" i="5"/>
  <c r="E10" i="2"/>
  <c r="E9" i="2" s="1"/>
  <c r="L9" i="2" l="1"/>
  <c r="E10" i="5"/>
  <c r="E9" i="5" s="1"/>
  <c r="E459" i="11" l="1"/>
  <c r="E483" i="2"/>
  <c r="E480" i="12"/>
  <c r="E11" i="11" l="1"/>
  <c r="E11" i="12"/>
  <c r="E12" i="11"/>
  <c r="E10" i="11" s="1"/>
  <c r="E9" i="11" s="1"/>
  <c r="E12" i="12"/>
  <c r="E10" i="12"/>
  <c r="E9" i="12" s="1"/>
  <c r="F6" i="6"/>
  <c r="E7" i="12" l="1"/>
</calcChain>
</file>

<file path=xl/sharedStrings.xml><?xml version="1.0" encoding="utf-8"?>
<sst xmlns="http://schemas.openxmlformats.org/spreadsheetml/2006/main" count="5707" uniqueCount="789">
  <si>
    <t>тыс. тенге</t>
  </si>
  <si>
    <t>Программа</t>
  </si>
  <si>
    <t>Подпрограмма</t>
  </si>
  <si>
    <t>Наименование</t>
  </si>
  <si>
    <t>Примечание</t>
  </si>
  <si>
    <t>ВСЕГО по Министерству:</t>
  </si>
  <si>
    <t>Комитет автомобильных дорог</t>
  </si>
  <si>
    <t>003</t>
  </si>
  <si>
    <t>Развитие автомобильных дорог на республиканском уровне</t>
  </si>
  <si>
    <t>004</t>
  </si>
  <si>
    <t>005</t>
  </si>
  <si>
    <t>016</t>
  </si>
  <si>
    <t>091</t>
  </si>
  <si>
    <t>100</t>
  </si>
  <si>
    <t>Обеспечение качества выполнения дорожно-строительных и ремонтных работ</t>
  </si>
  <si>
    <t>103</t>
  </si>
  <si>
    <t>104</t>
  </si>
  <si>
    <t>105</t>
  </si>
  <si>
    <t>233</t>
  </si>
  <si>
    <t>240</t>
  </si>
  <si>
    <t>001</t>
  </si>
  <si>
    <t>Обеспечение функционирования информационных систем и информационно-техническое обеспечение государственных органов</t>
  </si>
  <si>
    <t>Содержание здания административно-технологического комплекса «Transport tower»</t>
  </si>
  <si>
    <t>Капитальные расходы Министерства индустрии и инфраструктурного развития Республики Казахстан</t>
  </si>
  <si>
    <t>Текущие административные расходы</t>
  </si>
  <si>
    <t>015</t>
  </si>
  <si>
    <t>092</t>
  </si>
  <si>
    <t>Обеспечение водных путей в судоходном состоянии и содержание шлюзов</t>
  </si>
  <si>
    <t>Обеспечение классификации и технической безопасности судов внутреннего водного плавания «река-море»</t>
  </si>
  <si>
    <t>212</t>
  </si>
  <si>
    <t>213</t>
  </si>
  <si>
    <t>Комитет гражданской авиации</t>
  </si>
  <si>
    <t>013</t>
  </si>
  <si>
    <t>2025 год</t>
  </si>
  <si>
    <t>032</t>
  </si>
  <si>
    <t>За счет целевого трансферта из Национального фонда Республики Казахстан</t>
  </si>
  <si>
    <t xml:space="preserve">Услуги по организации работ по строительству, реконструкции, ремонту и содержанию автомобильных дорог </t>
  </si>
  <si>
    <t>Капитальный, средний и текущий ремонт, содержание, озеленение, диагностика и инструментальное обследование автомобильных дорог республиканского значения за счет средств республиканского бюджета</t>
  </si>
  <si>
    <t>Целевые трансферты на развитие областным бюджетам, бюджетам городов республиканского значения, столицы на развитие транспортной инфраструктуры за счет средств республиканского бюджета</t>
  </si>
  <si>
    <t>Целевые трансферты на развитие областным бюджетам, бюджетам городов республиканского значения, столицы на развитие транспортной инфраструктуры за счет средств целевого трансферта из Национального фонда Республики Казахстан</t>
  </si>
  <si>
    <t>101</t>
  </si>
  <si>
    <t>102</t>
  </si>
  <si>
    <t>108</t>
  </si>
  <si>
    <t>110</t>
  </si>
  <si>
    <t>111</t>
  </si>
  <si>
    <t>За счет средств республиканского бюджета</t>
  </si>
  <si>
    <t>030</t>
  </si>
  <si>
    <t/>
  </si>
  <si>
    <t>107</t>
  </si>
  <si>
    <t>Развитие, содержание водного транспорта и водной инфраструктуры</t>
  </si>
  <si>
    <t>123</t>
  </si>
  <si>
    <t xml:space="preserve">Текущие административные расходы </t>
  </si>
  <si>
    <t>Строительство Восточного обхода г.Туркестан</t>
  </si>
  <si>
    <t>Реконструкция и проектно-изыскательские работы коридора Центр-Юг "Астана - Караганда - Балхаш - Курты - Капшагай - Алматы"</t>
  </si>
  <si>
    <t>Реконструкция и проектно-изыскательские работы автомобильной дороги республиканского значения «Карабутак - Комсомольское - Денисовка - Рудный - Костанай»</t>
  </si>
  <si>
    <t>Реконструкция и проектно-изыскательские работы автомобильной дороги республиканского значения "Гр. РФ (на Орск) - Актобе - Атырау - гр. РФ (на Астрахань)"</t>
  </si>
  <si>
    <t>Акмолинская область</t>
  </si>
  <si>
    <t>Актюбинская область</t>
  </si>
  <si>
    <t>Алматинская область</t>
  </si>
  <si>
    <t>Атырауская область</t>
  </si>
  <si>
    <t>Жамбылская область</t>
  </si>
  <si>
    <t>Западно-Казахстанская область</t>
  </si>
  <si>
    <t>Карагандинская область</t>
  </si>
  <si>
    <t>Кызылординская область</t>
  </si>
  <si>
    <t>Мангистауская область</t>
  </si>
  <si>
    <t>Северо-Казахстанская область</t>
  </si>
  <si>
    <t>Туркестанская область</t>
  </si>
  <si>
    <t>город Шымкент</t>
  </si>
  <si>
    <t>город Алматы</t>
  </si>
  <si>
    <t>090</t>
  </si>
  <si>
    <t>Содействие развитию отраслей промышленности и обеспечение промышленной безопасности</t>
  </si>
  <si>
    <t>Строительство и реконструкция развития дорожной сети поселка Бурабай (III очередь) Автомобильные дороги Улица Джамбула, Казахстанская, Интернациональная Акмолинская область, Бурабайский район»</t>
  </si>
  <si>
    <t>Восточно-Казахстанская область</t>
  </si>
  <si>
    <t>Реконструкция автогужевого моста города Семей. I очередь</t>
  </si>
  <si>
    <t>Костанайская область</t>
  </si>
  <si>
    <t>Строительство мостового перехода через р.Сырдарья на участке Карлан автомобильной дороги районного значения «Казалинск-Кожабакы-Бозколь-Каукей» км 16 Казалинского района Кызылординской области</t>
  </si>
  <si>
    <t xml:space="preserve">Туркестанская область </t>
  </si>
  <si>
    <t xml:space="preserve">«Реконструкция автомобильной дороги А2 «Хоргос – Алматы – Шымкент - гр. Республики Узбекистан км 674-705+621  (объезд города Шымкент)». «Участок от Тамерлановского шоссе (сущ. км 696+354) до моста через р. Бадам (сущ. км 698+220)».  Этап IV» </t>
  </si>
  <si>
    <t>«Строительство продолжения улицы Утегенова  от ул. Толеметова до мкр. Шымкент сити протяженностью 2.3 км в г. Шымкент (вторая очередь)»</t>
  </si>
  <si>
    <t>Строительство улиц ТМ-46, ТМ-80, ТМ-81 расположенный в районе «Есиль» г. Нур-Султан</t>
  </si>
  <si>
    <t>Строительство улицы Т. Рыскулова на участке от проспекта Мангилик Ел до ул. Нура в г. Нур-Султан</t>
  </si>
  <si>
    <t>Компенсация инвестиционных затрат по проектам ГЧП</t>
  </si>
  <si>
    <t xml:space="preserve">Модернизация и эксплуатация системы освещения здания административно-технологического комплекса «Transport tower" </t>
  </si>
  <si>
    <t>Павлодарская область</t>
  </si>
  <si>
    <t>Выполнение обязательств по договору доверительного управления государственным имуществом</t>
  </si>
  <si>
    <t>000</t>
  </si>
  <si>
    <t>106</t>
  </si>
  <si>
    <t>Департамент административной работы</t>
  </si>
  <si>
    <t>Департамент цифровизации и государственных услуг</t>
  </si>
  <si>
    <t>Департамент промышленной политики</t>
  </si>
  <si>
    <t>Реконструкция и проектно-изыскательские работы автомобильной дороги республиканского значения «Атырау - Уральск»</t>
  </si>
  <si>
    <t>2026 год</t>
  </si>
  <si>
    <t xml:space="preserve">За счет внешних займов </t>
  </si>
  <si>
    <t xml:space="preserve">За счет внутренних источников </t>
  </si>
  <si>
    <t xml:space="preserve">За счет софинансирования внешних займов из республиканского бюджета </t>
  </si>
  <si>
    <t xml:space="preserve">Субсидирование регулярных авиаперевозок </t>
  </si>
  <si>
    <t xml:space="preserve">Субсидирование железнодорожных пассажирских перевозок по социально значимым межобластным сообщениям </t>
  </si>
  <si>
    <t>Реализация мероприятий в рамках проекта «Новая транспортная система города Астаны. LRT (участок от аэропорта до нового железнодорожного вокзала)»</t>
  </si>
  <si>
    <t>Целевые трансферты на развитие бюджету города Астаны на увеличение уставного капитала юридических лиц на строительство в рамках проекта «Новая транспортная система города Астаны. LRT (участок от аэропорта до нового железнодорожного вокзала) за счет средств целевого трансферта из Национального Фонда Республики Казахстан</t>
  </si>
  <si>
    <t>Информационно-аналитические и консультационные услуги в области развития промышленности</t>
  </si>
  <si>
    <t xml:space="preserve">Ремонт и организация содержания, направленная на улучшение качества автомобильных дорог общего пользования </t>
  </si>
  <si>
    <t>Целевые текущие трансферты областным бюджетам, бюджетам городов республиканского значения, столицы на изъятие земельных участков   для   государственных   нужд</t>
  </si>
  <si>
    <t>Целевые текущие трансферты бюджету Акмолинской области на ремонт транспортной инфраструктуры населённых пунктов, прилегающих к городу Астана</t>
  </si>
  <si>
    <t xml:space="preserve">Выполнение государственных обязательств по проектам государственно-частного партнерства </t>
  </si>
  <si>
    <t>Проектирование и строительство пограничных отделений</t>
  </si>
  <si>
    <t>Субсидирование ставок вознаграждения при кредитовании и финансовом лизинге на приобретение вагонов перевозчиками пассажиров по социально значимым сообщениям и операторами вагонов (контейнеров)</t>
  </si>
  <si>
    <t xml:space="preserve">Обеспечение развития городского рельсового транспорта </t>
  </si>
  <si>
    <t xml:space="preserve">Целевые трансферты на развитие бюджету города Алматы на увеличение уставного капитала юридических лиц на строительство метрополитена </t>
  </si>
  <si>
    <t>Строительство и реконструкция пунктов пропуска через Государственную границу Республики   Казахстан</t>
  </si>
  <si>
    <t>034</t>
  </si>
  <si>
    <t>118</t>
  </si>
  <si>
    <t>120</t>
  </si>
  <si>
    <t>207</t>
  </si>
  <si>
    <t>Реконструкция автомобильной дороги республиканского значения «Узынагаш - Отар»</t>
  </si>
  <si>
    <t>Реконструкция и проектно-изыскательские работы коридора Центр-Юг «Астана - Караганда - Балхаш - Курты - Капшагай - Алматы» участок «Курты - Бурылбайтал»</t>
  </si>
  <si>
    <t>Реконструкция и проектно-изыскательские работы коридора Центр-Юг «Астана - Караганда - Балхаш - Курты - Капшагай - Алматы» участок «Балхаш - Бурылбайтал»</t>
  </si>
  <si>
    <t>Реконструкция автомобильной дороги республиканского значения «Гр. РФ (на Орск) - Актобе - Атырау - гр. РФ (на Астрахань)» участок «Кандыагаш - Макат»</t>
  </si>
  <si>
    <t>Реконструкция и проектно-изыскательские работы международного транзитного коридора «Западная Европа - Западный Китай»</t>
  </si>
  <si>
    <t>Реконструкция и проектно-изыскательские работы автомобильной дороги республиканского значения «Подстепное - Федоровка - гр. РФ» 0-144 км</t>
  </si>
  <si>
    <t xml:space="preserve">Реконструкция и проектно-изыскательские работы автомобильной дороги «Актобе - Карабутак - Улгайсын» </t>
  </si>
  <si>
    <t>Реконструкция автомобильной дороги республиканского значения «Кызылорда - Павлодар - Успенка - гр. РФ» участок «Жезказган - Караганды»</t>
  </si>
  <si>
    <t>РП «Реконструкция автомобильной дороги республиканского значения М-51 «гр. РФ (на Челябинск)-гр. РФ (на Новосибирск) через г.г. Петропавловск, Омск» км 465-525 на участке транзитного коридора «Щучинск-Кокшетау-Петропавловск-
гр. РФ, II участок км 496-465»
Корректировка сметной документации</t>
  </si>
  <si>
    <t>Реконструкция и проектно-изыскательские работы автомобильной дороги республиканского значения «Ушарал - Достык»</t>
  </si>
  <si>
    <t>РП «Реконструкция автомобильной дороги республиканского значения М-51 «гр. РФ (на Челябинск)-гр. РФ (на Новосибирск) через г.г. Петропавловск, Омск» км 465-525 на участке транзитного коридора «Щучинск-Кокшетау-Петропавловск-гр. РФ, II участок км 496-465» Корректировка сметной документации</t>
  </si>
  <si>
    <t xml:space="preserve">Строительство моста через р.Иртыш на автомобильной дороге республиканского значения "Кызылорда-Павлодар-Успенка-гр.РФ" км 1381 </t>
  </si>
  <si>
    <t>Реконструкция и проектно-изыскательские работы автомобильной дороги республиканского значения «Кызылорда-Жезказган»</t>
  </si>
  <si>
    <t>город Астана</t>
  </si>
  <si>
    <t>Строительство автомобильной дороги ул. Тлендиева Илийского района</t>
  </si>
  <si>
    <t>Реконструкция автомобильной дороги от ул. Жибек жолы в направлении автомобильной дороги Усть-Каменогорск-Алматы до границы города Усть-Каменогорска</t>
  </si>
  <si>
    <t>«Реконструкция моста через реку Нура на автомобильной дороге областного значения Карагандинской области «Караганда-Темиртау-Токаревка» км 12»</t>
  </si>
  <si>
    <t>Строительство автомобильной дороги «Подъезд к населенному пункту Аккулак»,  протяженность - 8 км.</t>
  </si>
  <si>
    <t>Строительства автомобильной дороги районного значения "Самара-Шымкент-Бекбауыл (1,2-22,4 км)" в Аральском районе</t>
  </si>
  <si>
    <t>Реконструкция автомобильной дороги от железнодорожного переезда ХГМЗ до поста №17, протяженностью 6,2 км</t>
  </si>
  <si>
    <t>Область Жетісу</t>
  </si>
  <si>
    <t xml:space="preserve">Реконструкция автомобильной дороги «Алматы - Усть-Каменогорск - Лепсы - Актогай», км 0-110 Алматинской области
</t>
  </si>
  <si>
    <t>Область Абай</t>
  </si>
  <si>
    <t>Строительство продолжения улицы Кунаева (от улицы Туркестанской до железной дороги по развилкам дорог) г. Шымкент. Участок ПК5+80-ПК22+93.67)</t>
  </si>
  <si>
    <t>Реконструкция 8 - этапа автомобильной дороги типа А-2 «Хоргос-Алматы-Шымкент-граница Республики Узбекистан», протяженностью 674-705+621 км (объезд города Шымкент), а также участка «граница г. Шымкента (км 674) до пересечения с проспектом Байдибек би (граница работ ТОО «Асем Курылыс»)</t>
  </si>
  <si>
    <t>Строительство ул. А105 на участке от ул. А91 до трассы Астана - Караганда с инженерными сетями</t>
  </si>
  <si>
    <t>Строительство магистральной автодороги, проходящей по улицам № 12, № 14, Угольная и Ш. Бейсековой. Участок № 5 - ул. Ш. Бейсековой на участке от ул. Конституции до улицы Сарайшык, участок № 6 - ул. Сарайшык на участке от ул. Ш. Бейсековой до пр. Туран. Пятая очередь - участок № 5 Транспортная развязка в двух уровнях на пересечении ул. Ш. Бейсековой и пр. Н. Тлендиева. Корректировка</t>
  </si>
  <si>
    <t>Строительство магистральной автодороги, проходящей по улицам Угольная, № 12, № 14 и ул. Ш. Бейсековой на участке от улицы Сарайшык до улицы № 27. II очередь - ул. 111 Бейсековой участок от ул. Сыганак до ул. № 27 в г. Астана</t>
  </si>
  <si>
    <t>Строительство пр. Тәуелсіздік на участке от ул. № А43 (проектное наименование) до ул. Хусейн бен Талал со строительством моста через реку Есиль. I очередь – строительство  моста через реку Есиль</t>
  </si>
  <si>
    <t>Реконтрукция автомобильной дороги «Южный обход города Актобе, участок 21,5-35,3»</t>
  </si>
  <si>
    <t>Реконструкция автомобильной дороги «Покровка-Темир-Кенкияк-Эмба» уч. 78-84 км</t>
  </si>
  <si>
    <t>Строительство дороги (улицы) Саина Карасайского района Алматинской области</t>
  </si>
  <si>
    <t>Строительство дороги (улицы) Абая Карасайского района Алматинской области. 1-я очередь строительства</t>
  </si>
  <si>
    <t>Строительство дороги (улицы) Рыскулова Карасайского района Алматинской области. 1-я очередь строительства</t>
  </si>
  <si>
    <t>Строительство дороги (улицы) Северное полукольцо Илийского района Алматинской области. 1-я очередь строительства</t>
  </si>
  <si>
    <t>Реконструкция автомобильной дороги областного значения «Индер - Карабау - Миялы - Сагыз» (участок 0-80 км) в Атырауской области</t>
  </si>
  <si>
    <t>Реконструкция автомобильной дороги «Акколь - Кызылоба - Жыланды - 4-й разъезд - Кигаш» Курмангазинского района Атырауская область</t>
  </si>
  <si>
    <t>Строительство мостового перехода через Бухтарминское водохранилище в Курчумском районе Восточно-Казахстанской области</t>
  </si>
  <si>
    <t>Реконструкция автодороги Чапай - Жангала - Сайхин Жангалинский район ЗКО 130-191 км</t>
  </si>
  <si>
    <t xml:space="preserve">Реконструкция автодороги Бурлин - Аксай - Жымпиты 68-139 км </t>
  </si>
  <si>
    <t>Реконструкция автомобильной дороги областного значения Карагандинской области «Киевка - Шахтер - Пржевальское» км 0-20</t>
  </si>
  <si>
    <t xml:space="preserve">Реконструкция автомобильной дороги  «Нұра - Осакаровка» км 63-83, Осакаровского района Карагандинской области </t>
  </si>
  <si>
    <t>Реконструкция автомобильной дороги «Осакаровка - Молодежное», км 53-69 Осакаровского района Карагандинской области</t>
  </si>
  <si>
    <t>Реконструкция подъездного пути к с.Тасзаимка Абайского района Карагандинской области</t>
  </si>
  <si>
    <t>Реконструкция автомобильной дороги областного значения "Осакаровка-Молодежное"км. 53-69</t>
  </si>
  <si>
    <t xml:space="preserve">Реконструкция  автодороги областного значения "Абай-Карабас-Жартас-Долинка", км 17-38 </t>
  </si>
  <si>
    <t>Реконструкция подъездного пути к с.Тазаимка</t>
  </si>
  <si>
    <t>Строительство автомобильной дороги «Кокалат-Колкамыс» Джангельдинского района Костанайской области</t>
  </si>
  <si>
    <t>Строительство подъездной автодороги с асфальтобетонным покрытием, со стороны села Молокановка, протяжённостью 2,3 км</t>
  </si>
  <si>
    <t>Строительство транспортной развязки на примыкании главной уличной дороги в левобережной части реки Сырдарья г. Кызылорда с автотрассой «Западная Европа - Западный Китай»</t>
  </si>
  <si>
    <t>Строительства автомобильной дороги районного значения «Кызылжар-Шомишкол» (12 км) в Аральском районе</t>
  </si>
  <si>
    <t>Реконструкция автомобильной дороги «Шетпе - Кызан»  85-110 км (участок Мастек-Кызан)</t>
  </si>
  <si>
    <t>Реконструкция автомобильной дороги от водозабора «МАЭК» до Морского порта Курык (II очередь)</t>
  </si>
  <si>
    <t>Строительство моста на 142 км автомобильной дороги областного значения КСТ-62 «Еленовка-Арыкбалык-Чистополье-Есиль» километр 17-209 в СКО</t>
  </si>
  <si>
    <t>РП «Реконструкция автомобильной дороги Туркестан-Шаульдер IV очередь (ПК 465+00 — ПК 641+00)»</t>
  </si>
  <si>
    <t>Строительство продолжения улицы Кунаева (от улицы Дамбовой до дороги А-2 с транспортным сообщением) согласно генеральному плану г. Шымкент. Участок 1 Гр по мосту через реку Бадам до км 4+70,0</t>
  </si>
  <si>
    <t xml:space="preserve">Строительство транспортной развязки на пересечении  улиц и проспектов Байдибек би - Аргынбекова - Назарбекова - Астана в г. Шымкент.  1-я очередь строительства
</t>
  </si>
  <si>
    <t>Строительство транспортной развязки на пересечении улиц Рыскулова - Кунаева в г. Шымкент</t>
  </si>
  <si>
    <t>Строительство продолжения проспекта Д. Кунаева (от начала сооружения пересечения с железной дорогой до улицы Дамбовой) в городе Шымкент</t>
  </si>
  <si>
    <t>Строительство Южной объездной дороги (от Ленгерского шоссе до автомобильной дороги областного значения КХ-15)  г. Шымкент</t>
  </si>
  <si>
    <t>«Реконструкция автомобильной дороги А-2 "Хоргос-Алматы-Шымкент-гр. Республики Узбекистан 674-705+621 (объезд города Шымкент)" Участок: "От пересечения со строящейся улицей на микрорайон Ынтымак (сущ.км 693+250) до Тамерлановского шоссе (сущ. Км 695+698)", Этап- II»</t>
  </si>
  <si>
    <t>Пробивка улицы Толе би от улицы Ашимова до границы города (2 участок) в городе Алматы</t>
  </si>
  <si>
    <t>Пробивка ул. Толе би от ул. Яссауи до ул. Ашимова (1 участок)</t>
  </si>
  <si>
    <t>Строительство улицы №27 на участке от ул. Ш. Бейсековой до пр. Тұран в г. Астана</t>
  </si>
  <si>
    <t>Строительство пр. Тәуелсіздік на участке от ул. № А43 (проектное наименование) до ул. Хусейн бен Талал со строительством моста через реку Есиль. II очередь – строительство пр.Тәуелсіздік на участке от ул. № А43 (проектное наименование) до ул. Хусейн бен Талал</t>
  </si>
  <si>
    <t>Строительство улицы А62 на участке от ул.Кордай до тр.Караганда - Астана</t>
  </si>
  <si>
    <t>Строительство подъездных дорог к социальным объектам. Строительство улиц Е17, Е20, Е33, Е45 в городе Нур-Султан</t>
  </si>
  <si>
    <t>Строительство улицы Е464 на участке от ул. Е466 до ул. Е321 и улицы Е466 на участке от ул. Е321 до пр. Тауелсыздык</t>
  </si>
  <si>
    <t>Строительство улицы № Е51 на участке от улицы с проектным наименованием № 31 до улицы Сыганак в городе Астана. I очередь - от улицы Сыганак до улицы № Е22</t>
  </si>
  <si>
    <t>Строительство улицы № 31 (проектное название) на участке от канала «Нұра-Есіл» до улицы. № 39 (проектное название) в городе Нур-Султан</t>
  </si>
  <si>
    <t>Строительство улицы № 27 на участке от улицы Ш. Калдаякова до улицы Кордай г. Астана</t>
  </si>
  <si>
    <t>Строительство подъездных дорог к социальным объектам. Строительство улицы E 251 (проектное наименование) на участке от улицы К. Мухамедханова до улицы Е32 (проектное наименование) в г. Нур-Султан</t>
  </si>
  <si>
    <t>Строительство инженерных сетей и дороги по ул. Е306 на участке от ул. Сарайшык до ул. Сыганак в г.Астаны. Корректировка. 1 очередь</t>
  </si>
  <si>
    <t>Строительство улицы Е117 на участке от улицы Е542 до улицы ТМ-7 в   г. Нур-Султан</t>
  </si>
  <si>
    <t>Строительство улиц А50 на участке от ул. Т. Жургенова до ул. Ш. Калдаякова, А51 на участке от ул. А. Байтурсынова до ул. Ш. Калдаякова в городе Нур-Султан</t>
  </si>
  <si>
    <t>Строительство улицы № 26 на участке от пр. Туран до ул. Е102 в г. Нур-Султан</t>
  </si>
  <si>
    <t>Строительство улицы Т4 от пр. Туран до ул. Е51 в г. Нур-Султан</t>
  </si>
  <si>
    <t>Строительство улицы Т6 от пр. Туран до ул. Е51 в г. Нур-Султан</t>
  </si>
  <si>
    <t>Строительство улиц в квадрате улиц ЕК-32, ЕК-31, ЕК-30, ЕК-29, ЕК-26, ЕК-22, ЕК-18, и ЕК-9» по месту расположения: Республика Казахстан, г. Нур-Султан, район Есиль</t>
  </si>
  <si>
    <t>««Строительство, реконструкция дорог и инженерных сетей в жилых массивах города Астаны. Жилой массив Комсомольский. 4-я очередь «Участок № 1 – улицы Е355, Е32, Е489, Е312»</t>
  </si>
  <si>
    <t xml:space="preserve">Строительство, реконструкция дорог и инженерных сетей в жилых массивах города Астаны. Поселок Интернациональный 2 очередь. Корректировка. 2-ой пусковой комплекс
</t>
  </si>
  <si>
    <t>Строительство инженерных сетей по развитию окраины г. Астаны (мкр. Юго-Восток (левая сторона), 2-очередь</t>
  </si>
  <si>
    <t>Строительство инженерных сетей по развитию окраины г. Астаны (мкр. Юго-Восток (левая сторона), 1 очередь</t>
  </si>
  <si>
    <t>Реконструкция а/д "Лепсы-оз.Балхаш", км 0-27</t>
  </si>
  <si>
    <t>Область Ұлытау</t>
  </si>
  <si>
    <t>Строительство автомобильной дороги областного значения «Сатпаев - Малшыбай - мавзолей Жошыхан, Домбауыл» Карагандинской области</t>
  </si>
  <si>
    <t>Реконструкция автомобильной дороги «Каражал - Атасу», км 0-28 Карагандинская область</t>
  </si>
  <si>
    <t>Строительство пограничного отделения «Жайсан» по Актюбинской области</t>
  </si>
  <si>
    <t>Строительство пограничного отделения «Байтурасай» по Актюбинской области</t>
  </si>
  <si>
    <t>Строительство пограничного отделения «Кенерал» по Костанайской области</t>
  </si>
  <si>
    <t>Строительство пограничного отделения «Кайрак» по Костанайской области</t>
  </si>
  <si>
    <t>Строительство пограничного отделения «Бирлик» по Костанайской области</t>
  </si>
  <si>
    <t>Строительство пограничного отделения «Узынагаш» по Костанайской области</t>
  </si>
  <si>
    <t>Строительство пограничного отделения «Арлан» по Павлодарской области</t>
  </si>
  <si>
    <t>Строительство пограничного отделения «Шарбакты» по Павлодарской области</t>
  </si>
  <si>
    <t xml:space="preserve">Строительство пограничного отделения «Келтесай» по Северо-Казахстанской области                                                                                                                                                                                                                                             </t>
  </si>
  <si>
    <t xml:space="preserve">Строительство пограничного отделения «Талсай» по Северо-Казахстанской области                                                                                                                                                                                                                                             </t>
  </si>
  <si>
    <t xml:space="preserve">Строительство пограничного отделения «Каракудык» по Северо-Казахстанской области                                                                                                                                                                                                                                             </t>
  </si>
  <si>
    <t xml:space="preserve">Строительство пограничного отделения «Есиль» по Северо-Казахстанской области                                                                                                                                                                                                                                             </t>
  </si>
  <si>
    <t xml:space="preserve">Строительство пограничного отделения «Каскад» по Северо-Казахстанской области                                                                                                                                                                                                                                             </t>
  </si>
  <si>
    <t xml:space="preserve">Строительство пограничного отделения «Ак кол» по Северо-Казахстанской области                                                                                                                                                                                                                                             </t>
  </si>
  <si>
    <t xml:space="preserve">Строительство пограничного отделения «Арал агаш» по Северо-Казахстанской области                                                                                                                                                                                                                                             </t>
  </si>
  <si>
    <t xml:space="preserve">Строительство пограничного отделения «Жана жол» по Северо-Казахстанской области                                                                                                                                                                                                                                             </t>
  </si>
  <si>
    <t xml:space="preserve">Строительство пограничного отделения «Ашикен» по Северо-Казахстанской области                                                                                                                                                                                                                                             </t>
  </si>
  <si>
    <t xml:space="preserve">Строительство пограничного отделения «Кызыл ту» по Северо-Казахстанской области                                                                                                                                                                                                                                             </t>
  </si>
  <si>
    <t xml:space="preserve">Строительство пограничного отделения «Жамбыл» по Северо-Казахстанской области           </t>
  </si>
  <si>
    <t xml:space="preserve">Строительство пограничного отделения «им.Баян батыр» по Северо-Казахстанской области           </t>
  </si>
  <si>
    <t>Западно-Казахстанская  область</t>
  </si>
  <si>
    <t>Область Улытау</t>
  </si>
  <si>
    <t>Строительство автомобильного пункта пропуска «Бесагаш» в Жамбылской области</t>
  </si>
  <si>
    <t>Проектно-изыскательные работы, реконструкция и модернизация автомобильного пункта пропуска "Сырым" на казахстанско-российской границе (Западно-Казахстанская обл.)</t>
  </si>
  <si>
    <t>Проектно-изыскательные работы, реконструкция и модернизация автомобильного пункта пропуска "Таскала" на казахстанско-российской границе (Западно-Казахстанская обл.)</t>
  </si>
  <si>
    <t>Проектно-изыскательские работы, реконструкция и модернизация автомобильного пункта пропуска "Алимбет" на казахстанско-российской границе (Актюбинская обл.)</t>
  </si>
  <si>
    <t>Проектно-изыскательские работы, реконструкция и модернизация автомобильного пункта пропуска "Жана Жол" на казахстанско-российской границе (Северо-Казахстанская обл.)</t>
  </si>
  <si>
    <t>Проектно-изыскательские работы, реконструкция и модернизация автомобильного пункта пропуска "Урлитобе" на казахстанско-российской границе (Павлодарская обл.)</t>
  </si>
  <si>
    <t>Проектно-изыскательские работы, реконструкция и модернизация автомобильного пункта пропуска "Косак" на казахстанско-российской границе (Павлодарская обл.)</t>
  </si>
  <si>
    <t>Проектно-изыскательские работы, реконструкция и модернизация автомобильного пункта пропуска "Карасу" казахстанско-кыргызской границе (Жамбылская обл.)</t>
  </si>
  <si>
    <t>Реконструкция  и проектно-изыскательские работы автомобильной дороги руспубликанского значения "Астана-Петропавловск" транзитного коридора "Боровое-Кокшетау-Петропавловск-граница РФ"</t>
  </si>
  <si>
    <t>Реконструкция  и проектно-изыскательские работы коридора Центр-Восток "Астана- Павлодар- Калбатау- Усть-Каменогорск", в том числе Восточный обход г.Павлодар</t>
  </si>
  <si>
    <t>Строительство моста через р.Иртыш на автомобильной дороге республиканского значения "Кызылорда-Павлодар-Успенка-гр. РФ" км 1381</t>
  </si>
  <si>
    <t>Реконструкция  и проектно-изыскательские работы коридора Центр-Восток "Астана- Караганда-Балхаш-Курты-Капшагай-Алматы"</t>
  </si>
  <si>
    <t>Реконструкция  и проектно-изыскательские работы автомобильной дороги руспубликанского значения "Усть-Каменогорск- Зыряновск- Большенарымское- Катон-Карагай- Рахмановские ключи"</t>
  </si>
  <si>
    <t>Реконструкция и проектно-изыскательские работы автомобильной дороги республиканского значения "Карабутак-Комсомольское-Денисовка-Рудный-Костанай"</t>
  </si>
  <si>
    <t>Реконструкция и проектно-изыскательские работы автомобильной дороги республиканского значения "Ушарал-Достык"</t>
  </si>
  <si>
    <t>Реконструкция и проектно-изыскательские работы  автомобильной дороги республиканского значения "Кызылорда - Павлодар - Успенка - гр. РФ" участок "Жезказган-Караганды"</t>
  </si>
  <si>
    <t>Реконструкция и проектно-изыскательские работы автомобильной дороги республиканского значения "Гр. РФ (на Орск) - Актобе - Атырау -гр. РФ ( на Астрахань)"</t>
  </si>
  <si>
    <t>Реконструкция и проектно-изыскательские работы автомобильной дороги республиканского значения "Уральск-Оренбург" участок "Подстепное-Федоровка- гр РФ. (на Илек)" протяженностью 144 км</t>
  </si>
  <si>
    <t>Реконструкция и проектно-изыскательские работы автомобильной дороги республиканского значения "Семей - Усть-Каменогорск" протяженностью 195 км"</t>
  </si>
  <si>
    <t xml:space="preserve">Реконструкция и проектно-изыскательские работы автомобильной дороги «Актобе-Карабутак-Улгайсын» </t>
  </si>
  <si>
    <t>Реконструкция и проектно-изыскательские работы коридора Центр-Юг «Астана - Караганда - Балхаш - Капшагай - Алматы» участок «Курты-Бурылбайтал»</t>
  </si>
  <si>
    <t xml:space="preserve">Реконструкция и проектно-изыскательские работы автомобильной дороги «Талдыкорган - Усть-Каменогорск»  </t>
  </si>
  <si>
    <t xml:space="preserve">Реконструкция и проектно-изыскательские работы автомобильной дороги «Мерке - Бурылбайтал»  </t>
  </si>
  <si>
    <t>Строительство и проектно-изыскательские работы "Юго-Западного обхода г. Астаны"</t>
  </si>
  <si>
    <t xml:space="preserve">Реконструкция и проектно-изыскательские работы автомобильной дороги республиканского значения «граница РФ (на Омск) - Майкапшагай (выход на КНР), через гг. Павлодар, Семей» участок "Калбатау-Майкапшагай"
</t>
  </si>
  <si>
    <t>«Реконструкция коридора «Центр-Юг» автомобильной дороги «Астана-Караганда-Балхаш-Курты-Капшагай-Алматы» (Караганда-Бурылбайтал), участок «Караганда-Балхаш»</t>
  </si>
  <si>
    <t xml:space="preserve">Реконструкция автомобильной дороги республиканского значения «Актобе-Атырау-Астрахань» участок «Актобе-Кандыагаш» </t>
  </si>
  <si>
    <t xml:space="preserve">Реконструкция автомобильной дороги республиканского значения «Актобе-Атырау-Астрахань» участок «Атырау-Астрахань» </t>
  </si>
  <si>
    <t xml:space="preserve">Реконструкция и проектно-изыскательские работы коридора Центр-Юг «Астана - Караганда - Балхаш - Капшагай - Алматы» участок «Курты-Капшагай» </t>
  </si>
  <si>
    <t xml:space="preserve">Реконструкция и проектно-изыскательские работы автомобильной дороги Кызылорда-Жезказган </t>
  </si>
  <si>
    <t xml:space="preserve">Реконструкция  и модернизация автомобильного пункта пропуска "Курмангазы" на казахстанско-русской границе </t>
  </si>
  <si>
    <t xml:space="preserve">Реконструкция  и модернизация автомобильного пункта пропуска "Таскала" на казахстанско-русской границе </t>
  </si>
  <si>
    <t xml:space="preserve">Реконструкция  и модернизация автомобильного пункта пропуска "Алимбет" на казахстанско-русской границе </t>
  </si>
  <si>
    <t xml:space="preserve">Реконструкция  и модернизация автомобильного пункта пропуска "Жана жол" на казахстанско-русской границе </t>
  </si>
  <si>
    <t xml:space="preserve">Реконструкция  и модернизация автомобильного пункта пропуска "Косак" на казахстанско-русской границе </t>
  </si>
  <si>
    <t xml:space="preserve">Реконструкция  и модернизация автомобильного пункта пропуска "Сырым" на казахстанско-русской границе </t>
  </si>
  <si>
    <t xml:space="preserve">Реконструкция  и модернизация автомобильного пункта пропуска "Урлитобе" на казахстанско-русской границе </t>
  </si>
  <si>
    <t xml:space="preserve">Реконструкция  и модернизация автомобильного пункта пропуска "Аксай" на казахстанско-русской границе </t>
  </si>
  <si>
    <t xml:space="preserve">Реконструкция  и модернизация автомобильного пункта пропуска "Кайрак" на казахстанско-русской границе </t>
  </si>
  <si>
    <t xml:space="preserve">Реконструкция  и модернизация автомобильного пункта пропуска "Ауыл" на казахстанско-русской границе </t>
  </si>
  <si>
    <t xml:space="preserve">Проектно-изыскательские работы, реконструкция  и модернизация автомобильного пункта пропуска "Убе" на казахстанско-русской границе </t>
  </si>
  <si>
    <t xml:space="preserve">Проектно-изыскательские работы, реконструкция  и модернизация автомобильного пункта пропуска "Жанибек" на казахстанско-русской границе </t>
  </si>
  <si>
    <t xml:space="preserve">Проектно-изыскательские работы, реконструкция  и модернизация автомобильного пункта пропуска "Акбалшык" на казахстанско-русской границе </t>
  </si>
  <si>
    <t xml:space="preserve">Проектно-изыскательские работы, реконструкция  и модернизация автомобильного пункта пропуска "Шарбакты" на казахстанско-русской границе </t>
  </si>
  <si>
    <t xml:space="preserve">Проектно-изыскательские работы, реконструкция  и модернизация автомобильного пункта пропуска "Кызыл жар" на казахстанско-русской границе </t>
  </si>
  <si>
    <t xml:space="preserve">Проектно-изыскательские работы, реконструкция  и модернизация автомобильного пункта пропуска "Каракога" на казахстанско-русской границе </t>
  </si>
  <si>
    <t xml:space="preserve">Проектно-изыскательские работы, реконструкция  и модернизация автомобильного пункта пропуска "Бидаик" на казахстанско-русской границе </t>
  </si>
  <si>
    <t xml:space="preserve">Реконструкция  и модернизация автомобильного пункта пропуска "Бесагаш"  на казахстанско-киргизской границе </t>
  </si>
  <si>
    <t xml:space="preserve">Реконструкция  и модернизация автомобильного пункта пропуска "Карасу" на казахстанско-киргизской границе </t>
  </si>
  <si>
    <t xml:space="preserve">Проектно-изыскательские работы, реконструкция  и модернизация автомобильного пункта пропуска "Аухатты" на казахстанско-киргизской границе </t>
  </si>
  <si>
    <t xml:space="preserve">Проектно-изыскательские работы, реконструкция  и модернизация автомобильного пункта пропуска "Сортобе" на казахстанско-киргизской границе </t>
  </si>
  <si>
    <t xml:space="preserve">Проектно-изыскательские работы, реконструкция  и модернизация автомобильного пункта пропуска "Айша биби" на казахстанско-киргизской границе </t>
  </si>
  <si>
    <t xml:space="preserve">Проектно-изыскательские работы, реконструкция  и модернизация автомобильного пункта пропуска "Сыпатай батыр" на казахстанско-киргизской границе </t>
  </si>
  <si>
    <t xml:space="preserve">Проектно-изыскательские работы, реконструкция  и модернизация автомобильного пункта пропуска "Кеген батыр" на казахстанско-киргизской границе </t>
  </si>
  <si>
    <t>Капитальный ремонт</t>
  </si>
  <si>
    <t>Средний ремонт</t>
  </si>
  <si>
    <t>Содержание</t>
  </si>
  <si>
    <t xml:space="preserve">Строительство пограничного отделения «Уялы» по Северо-Казахстанской области                                                                                                                                                                                                                                             </t>
  </si>
  <si>
    <t xml:space="preserve">Строительство пограничного отделения «Якуш » по Северо-Казахстанской области                                                                                                                                                                                                                                             </t>
  </si>
  <si>
    <t xml:space="preserve">Строительство пограничного отделения «Аткол» по Северо-Казахстанской области                                                                                                                                                                                                                                             </t>
  </si>
  <si>
    <t xml:space="preserve">Строительство пограничного отделения «Айке» по Актюбинской области                                                                                                                                                                                                                                             </t>
  </si>
  <si>
    <t xml:space="preserve">Строительство пограничного отделения «Киялы» по Актюбинской области                                                                                                                                                                                                                                             </t>
  </si>
  <si>
    <t xml:space="preserve">Строительство пограничного отделения «Аксай» по Западно-Казахстанской  области                                                                                                                                                                                                                                             </t>
  </si>
  <si>
    <t xml:space="preserve">Строительство пограничного отделения «Мукатай» по Западно-Казахстанской  области                                                                                                                                                                                                                                             </t>
  </si>
  <si>
    <t xml:space="preserve">Строительство пограничного отделения «Махамбет» по Западно-Казахстанской  области                                                                                                                                                                                                                                             </t>
  </si>
  <si>
    <t xml:space="preserve">Строительство пограничного отделения «Тасмола» по Западно-Казахстанской  области                                                                                                                                                                                                                                             </t>
  </si>
  <si>
    <t xml:space="preserve">Строительство пограничного отделения «Таскала» по Западно-Казахстанской  области                                                                                                                                                                                                                                             </t>
  </si>
  <si>
    <t xml:space="preserve">Строительство пограничного отделения «Карасай» по Западно-Казахстанской  области                                                                                                                                                                                                                                             </t>
  </si>
  <si>
    <t xml:space="preserve">Строительство пограничного отделения «Алгай» по Западно-Казахстанской  области                                                                                                                                                                                                                                             </t>
  </si>
  <si>
    <t xml:space="preserve">Строительство пограничного отделения «Кайрат» по Западно-Казахстанской  области                                                                                                                                                                                                                                             </t>
  </si>
  <si>
    <t xml:space="preserve">Строительство пограничного отделения «Шонгай» по Западно-Казахстанской  области                                                                                                                                                                                                                                             </t>
  </si>
  <si>
    <t xml:space="preserve">Строительство пограничного отделения «Орал» по Западно-Казахстанской  области                                                                                                                                                                                                                                             </t>
  </si>
  <si>
    <t xml:space="preserve">Строительство пограничного отделения «Жезкент» по   области Абай                                                                                                                                                                                                                                     </t>
  </si>
  <si>
    <t xml:space="preserve">Строительство пограничного отделения «Кызыл ауыл» по   области Абай                                                                                                                                                                                                                                     </t>
  </si>
  <si>
    <t xml:space="preserve">Строительство пограничного отделения «Аксакал» по   области Абай                                                                                                                                                                                                                                     </t>
  </si>
  <si>
    <t xml:space="preserve">Строительство пограничного отделения «Коянбай » по   области Абай                                                                                                                                                                                                                                     </t>
  </si>
  <si>
    <t xml:space="preserve">Строительство пограничного отделения «Шагантога» по   области Абай                                                                                                                                                                                                                                     </t>
  </si>
  <si>
    <t xml:space="preserve">Строительство пограничного отделения «Орталасты» по Восточно-Казахстанской области                                                                                                                                                                                                                                   </t>
  </si>
  <si>
    <t xml:space="preserve">Строительство пограничного отделения «Хамир» по Восточно-Казахстанской области                                                                                                                                                                                                                                   </t>
  </si>
  <si>
    <t xml:space="preserve">Строительство пограничного отделения «Балыкты булак» по Восточно-Казахстанской области                                                                                                                                                                                                                                   </t>
  </si>
  <si>
    <t xml:space="preserve">Строительство пограничного отделения «Караколь» по Костанайской области                                                                                                                                                                                                                                   </t>
  </si>
  <si>
    <t xml:space="preserve">Строительство пограничного отделения «Акбалшык » по Костанайской области                                                                                                                                                                                                                                   </t>
  </si>
  <si>
    <t xml:space="preserve">Строительство пограничного отделения «Желкуарь» по Костанайской области                                                                                                                                                                                                                                   </t>
  </si>
  <si>
    <t xml:space="preserve">Строительство пограничного отделения «Хозрет» по Костанайской области                                                                                                                                                                                                                                   </t>
  </si>
  <si>
    <t xml:space="preserve">Строительство пограничного отделения «Рахат» по Павлодарской  области                                                                                                                                                                                                                                   </t>
  </si>
  <si>
    <t xml:space="preserve">Строительство пограничного отделения «Баянауыл» по Павлодарской  области                                                                                                                                                                                                                                   </t>
  </si>
  <si>
    <t xml:space="preserve">Строительство пограничного отделения «Амангельды» по Павлодарской  области                                                                                                                                                                                                                                   </t>
  </si>
  <si>
    <t>Целевые трансферты на развитие бюджету города Астаны на увеличение уставного капитала юридических лиц на строительство в рамках проекта «Новая транспортная система города Астаны. LRT (участок от аэропорта до нового железнодорожного вокзала)»</t>
  </si>
  <si>
    <t>Целевые  текущие трансферты бюджету города Астаны на погашение вознаграждения и основного долга по облигационному займу в рамках проекта «Новая транспортная система города Астаны. LRT (участок от аэропорта до нового железнодорожного вокзала)»</t>
  </si>
  <si>
    <t>Субсидирование ставки купонного вознаграждения по облигациям перевозчика</t>
  </si>
  <si>
    <t xml:space="preserve">Информационно-аналитические и консультационные услуги в части цифровой трансформации секторов экономики </t>
  </si>
  <si>
    <t xml:space="preserve">Поддержка создания новых, модернизация и оздоровление действующих производств в рамках направленных на повышение производительности труда </t>
  </si>
  <si>
    <t>Софинансирование проектов территориальных кластеров</t>
  </si>
  <si>
    <t xml:space="preserve">Информационно-аналитические и консультационные услуги,  в области развития секторов экономики, включая обраб. промышленности (в т.ч интеграционного сотрудничества) - 225 614 тыс. тенге;
Информационно-аналитические и консультационные услуги,  услуг в области развития обраб. пром-ти , связанных с мониторингом реализации документов системы гос. планирования РК в сфере промышленно-инновационной деятельности - 180 337 тыс. тенге;
Информационно-аналитические и консультационные услуг в области развития обраб. пром-ти  по сопровождению процессов развития территориальных кластеров - 35 598 тыс. тенге;
Информационно-аналитические и консультационные услуг в области государственного стимулирования промышленности по проведению оценки индустриального развития и эффективности мер государственного стимулирования в стране - 138 402 тыс. тенге. </t>
  </si>
  <si>
    <t>Атауы</t>
  </si>
  <si>
    <t>Ақпараттық жүйелердің жұмыс істеуін қамтамасыз ету және мемлекеттік органдарды ақпараттық-техникалық қамтамасыз ету</t>
  </si>
  <si>
    <t>Ағымдағы әкімшілік шығыстар</t>
  </si>
  <si>
    <t>Республикалық деңгейде автомобиль жолдарын дамыту</t>
  </si>
  <si>
    <t>Cыртқы қарыздар есебiнен</t>
  </si>
  <si>
    <t>Ішкі көздер есебінен</t>
  </si>
  <si>
    <t>Республикалық бюджеттен сыртқы қарыздарды қоса қаржыландыру есебінен</t>
  </si>
  <si>
    <t>Қазақстан Республикасының Ұлттық қорынан бөлінетін нысаналы трансферт есебінен</t>
  </si>
  <si>
    <t>Республикалық бюджеттің қаражаты есебінен</t>
  </si>
  <si>
    <t>Тұрақты авиатасымалдарды субсидиялау</t>
  </si>
  <si>
    <t>Әлеуметтік маңызы бар облысаралық қатынастар бойынша теміржол жолаушылар тасымалдарын субсидиялау</t>
  </si>
  <si>
    <t>«Астана қаласының жаңа көлік жүйесі. LRT (әуежайдан жаңа теміржол вокзалына дейінгі учаске)» жобасы шеңберінде іс-шараларды іске асыру</t>
  </si>
  <si>
    <t>Қазақстан Республикасының Ұлттық қорынан берілетін нысаналы трансферт есебінен Астана қаласының бюджетіне «Астана қаласының жаңа көлік жүйесі. LRT (әуежайдан жаңа теміржол вокзалына дейінгі учаске)» жобасы шеңберінде құрылысқа заңды тұлғалардың жарғылық капиталын ұлғайтуға берілетін нысаналы даму трансферттері</t>
  </si>
  <si>
    <t>Астана қаласының бюджетіне «Астана қаласының жаңа көлік жүйесі. LRT (әуежайдан жаңа теміржол вокзалына дейінгі учаске)» жобасы шеңберінде құрылысқа заңды тұлғалардың жарғылық капиталын ұлғайтуға берілетін нысаналы даму трансферттері</t>
  </si>
  <si>
    <t>Ортақ пайдаланымдағы автомобиль жолдарын жөндеу және олардың сапасын жақсартуға бағытталған күтіп-ұстауды ұйымдастыру</t>
  </si>
  <si>
    <t>Жол-құрылыс және жөндеу жұмыстарын орындаудың сапасын қамтамасыз ету</t>
  </si>
  <si>
    <t>Автомобиль жолдарын салу, реконструкциялау, жөндеу және күтіп-ұстау бойынша жұмыстарды ұйымдастыру жөніндегі қызметтер</t>
  </si>
  <si>
    <t>Облыстық   бюджеттерге, республикалық   маңызы   бар   қалалардың,   астананың   бюджеттеріне   жер учаскелерін мемлекет мұқтажы үшін алып қоюға берілетін ағымдағы нысаналы трансферттері</t>
  </si>
  <si>
    <t>Республикалық бюджет қаражат есебінен республикалық маңызы бар автомобиль жолдарын күрделі, орташа және ағымдағы жөндеу, күтіп-ұстау, көгалдандыру, диагностикалау және аспаптық құралдармен тексеру</t>
  </si>
  <si>
    <t>Республикалық бюджет қаражат есебінен облыстық бюджеттерге, республикалық маңызы бар қалалардың, астананың бюджеттеріне көліктік инфрақұрылымды дамытуға берілетін нысаналы даму трансферттері</t>
  </si>
  <si>
    <t>Қазақстан Республикасының Ұлттық қорынан берілетін нысаналы трансферт есебінен облыстық бюджеттерге, республикалық маңызы бар қалалардың, астананың бюджеттеріне көліктік инфрақұрылымды дамытуға берілетін нысаналы даму трансферттері</t>
  </si>
  <si>
    <t>Астана қаласына іргелес елді мекендердің көлік инфрақұрылымын жөндеуге Ақмола облысының бюджетіне берілетін ағымдағы нысаналы трансферттері</t>
  </si>
  <si>
    <t xml:space="preserve">Су көлігін және су инфрақұрылымын дамыту, күтіп-ұстау </t>
  </si>
  <si>
    <t>Су жолдарының кеме жүретін жағдайда болуын қамтамасыз ету және шлюздерді күтіп-ұстау</t>
  </si>
  <si>
    <t>Ішкi суларда жүзетiн «өзен-теңiз» кемелерiн жіктеуді және олардың техникалық қауiпсiздiгiн қамтамасыз ету</t>
  </si>
  <si>
    <t>Мемлекеттік-жекешелік әріптестік жобалары бойынша мемлекеттік міндеттемелерді орындау</t>
  </si>
  <si>
    <t>Шекара бөлімшелерін жобалау және салу</t>
  </si>
  <si>
    <t>Әлеуметтік маңызды қатынастар бойынша жолаушылар тасымалдаушының және вагондар (контейнерлер) операторының вагондарды сатып алуына кредит беруде немесе қаржы лизингінде сыйақы мөлшерлемелерін субсидиялау</t>
  </si>
  <si>
    <t>Қалалық рельстік көліктің дамуын қамтамасыз ету</t>
  </si>
  <si>
    <t>Мемлекеттік мүлікті сенімгерлік басқару шарты бойынша міндеттемелерді орындау</t>
  </si>
  <si>
    <t>Қазақстан Республикасының Мемлекеттiк шекарасы арқылы өткізу пункттерін салу және реконструкциялау</t>
  </si>
  <si>
    <t>Тасымалдаушының облигациялары бойынша купондық сыйақаны субсидиялау</t>
  </si>
  <si>
    <t>2026 жыл</t>
  </si>
  <si>
    <t>ББ</t>
  </si>
  <si>
    <t>КБ</t>
  </si>
  <si>
    <t>Ескерту</t>
  </si>
  <si>
    <t>мын теңге</t>
  </si>
  <si>
    <t>Барлығы Министрлік бойынша:</t>
  </si>
  <si>
    <t>Реконструкция  и проектно-изыскательские работы коридора Центр-Юг "Астана- Караганда-Балхаш-Курты-Капшагай-Алматы"</t>
  </si>
  <si>
    <t>Информация по проекту бюджета Министерства транспорта РК на 2025-2027 годы</t>
  </si>
  <si>
    <t>2027 год</t>
  </si>
  <si>
    <t>Формирование и реализация политики государства в области транспорта и коммуникаций</t>
  </si>
  <si>
    <t>Обеспечение деятельности уполномоченного органа в области транспорта и коммуникаций</t>
  </si>
  <si>
    <r>
      <rPr>
        <b/>
        <sz val="10"/>
        <rFont val="Arial"/>
        <family val="2"/>
        <charset val="204"/>
      </rPr>
      <t>116 393 979 тыс.тенге, из них:</t>
    </r>
    <r>
      <rPr>
        <sz val="10"/>
        <rFont val="Arial"/>
        <family val="2"/>
        <charset val="204"/>
      </rPr>
      <t xml:space="preserve">
1) 77 355 693 тыс. тенге- АО "Пассажирские перевозки",
2) 4 573 517 тыс. тенге АО "Пригородные перевозки" 
3) 18 823 124 тыс. тенге - АО "Пассажирские локомотивы"  
4) 15 641 645 тыс.тенге - Частные перевозчики                     
</t>
    </r>
  </si>
  <si>
    <r>
      <rPr>
        <b/>
        <sz val="10"/>
        <rFont val="Arial"/>
        <family val="2"/>
        <charset val="204"/>
      </rPr>
      <t>328 875 246 тыс. тенге</t>
    </r>
    <r>
      <rPr>
        <sz val="10"/>
        <rFont val="Arial"/>
        <family val="2"/>
        <charset val="204"/>
      </rPr>
      <t xml:space="preserve">  - на СМР по ЕРС-контракту</t>
    </r>
  </si>
  <si>
    <r>
      <rPr>
        <b/>
        <sz val="10"/>
        <rFont val="Arial"/>
        <family val="2"/>
        <charset val="204"/>
      </rPr>
      <t>284 613 тыс. тенге, из них:</t>
    </r>
    <r>
      <rPr>
        <sz val="10"/>
        <rFont val="Arial"/>
        <family val="2"/>
        <charset val="204"/>
      </rPr>
      <t xml:space="preserve">
Прямым результатом для обеспечения классификации и технической безопасности судов внутреннего водного плавания «река - море» будет являться классификация, технического освидетельствования судов внутреннего и «река-море» плавания, судов палубного маломерного флота, с выездом на место дислокации судов – 792 ед.</t>
    </r>
  </si>
  <si>
    <t>206</t>
  </si>
  <si>
    <r>
      <rPr>
        <b/>
        <sz val="10"/>
        <rFont val="Arial"/>
        <family val="2"/>
        <charset val="204"/>
      </rPr>
      <t>50 646 194 тыс.тенге.</t>
    </r>
    <r>
      <rPr>
        <sz val="10"/>
        <rFont val="Arial"/>
        <family val="2"/>
        <charset val="204"/>
      </rPr>
      <t xml:space="preserve">
Заключены 23 договора на субсидирование ставки вознаграждения по приобретенным вагонам  11 128 ед,  действующие до 2035 года. Ежегодно субсидирование осуществляется согласно графику платежей к  договорам.
Риски при невыделении средств, начисляется штраф на каждый  день в размере 0,1% от суммы просроченной задолженности.
</t>
    </r>
  </si>
  <si>
    <r>
      <rPr>
        <b/>
        <sz val="10"/>
        <rFont val="Arial"/>
        <family val="2"/>
        <charset val="204"/>
      </rPr>
      <t>46 279 907 тыс. тенге, из них:</t>
    </r>
    <r>
      <rPr>
        <sz val="10"/>
        <rFont val="Arial"/>
        <family val="2"/>
        <charset val="204"/>
      </rPr>
      <t xml:space="preserve">
-выставлению (снятию) и содержанию навигационных знаков на судоходных участках протяженностью 2 103,9 км с продолжительностью действия – 409 730 км*сут.; 
объему грунта при дноуглублении – 2 875 тыс.м3;
объему грунта при выправлении – 55 тыс.м3;
весу препятствий извлеченных при дноочищении – 6 200 тонн;
количеству изготовления и текущего ремонта обстановочного инвентаря и оборудования – 4 714 ед.;
количеству судоходных шлюзов в рабочем состоянии (содержание, текущий и капитальный ремонт) – 3 ед.;
количеству морских судов обеспеченных безопасным проходом в морские порты Республики Казахстан – 2 200 ед.
протяженности проведенных русловых проектных изысканий – 519 км;
количеству ремонтируемых судов – 141 ед.;
количеству судов оснащаемых оборудованием контроля за режимом судовых установок и местонахождением судов в реальном режиме времени – 6 ед.;
количеству цифровизации судоходных шлюзов – 2 ед.;
количеству приобретаемых судов государственного технического речного флота – 14 ед.
</t>
    </r>
  </si>
  <si>
    <r>
      <rPr>
        <b/>
        <sz val="10"/>
        <rFont val="Arial"/>
        <family val="2"/>
        <charset val="204"/>
      </rPr>
      <t>98 379 160,0 тыс. тенге для строительства метрополитена,из них.:</t>
    </r>
    <r>
      <rPr>
        <sz val="10"/>
        <rFont val="Arial"/>
        <family val="2"/>
        <charset val="204"/>
      </rPr>
      <t xml:space="preserve">
- 26 324 127,0 тыс. тенге для строительства третьего пускового комплекса второй очереди первой линии метрополитена города Алматы от станции "Б.Момышулы" до станции "Калкаман" на выполнение следующих работ: укладка верхнего строения пути; отделочные работы; инженерные сети по станциям; монтаж оборудования АСС; благоустройство и озеленение территории.
- 72 055 033,0 тыс. тенге для строительство третьей очереди первой линии метрополитена города Алматы от станции "Калкаман" до рынка "Барлык" на выполнение следующих работ: подготовительные работы, в том числе снос зданий и сооружений на площадке строительства и вынос инженерных сетей; проходка перегонных тоннелей; вентствол №127, 128, 129.</t>
    </r>
  </si>
  <si>
    <t>Разработка проектно-сметной  документации по реконструкции автомобильной дороги "Павлодар-Успенка-гр.РФ" км 0-152</t>
  </si>
  <si>
    <t>Реконструкция и разработка проектно-сметной  документации по автомобильной дороги "гр.Актюбинской области и г.Кызылорда км 1240-1806</t>
  </si>
  <si>
    <t>Строительство мостового перехода через Бухтарминское водохранилище в Куручмском районе ВКО</t>
  </si>
  <si>
    <t>Строительство мостовых переходов через р. Урал на автомобильной дороге республиканского значения М-32 «Граница РФ (на Самару) – Шымкент, через Уральск, Актобе, Кызылорду</t>
  </si>
  <si>
    <t>Реконструкция автодороги "Каражал-Атасу", 0-28 км</t>
  </si>
  <si>
    <t>Реконструкция и проектно-изыскательские работы  автомобильные дороги республиканского значения Восточный обход г. Рудный (18 км)</t>
  </si>
  <si>
    <t>Проектно-изыскательские работы и строительство Восточного обхода г. Туркестан</t>
  </si>
  <si>
    <t>Реконструкция автомобильной дороги республиканского значения Атырау - Доссор, 86 км</t>
  </si>
  <si>
    <t xml:space="preserve">Реконструкция  и модернизация автомобильного пункта пропуска "Жезкент" на казахстанско-киргизской границе </t>
  </si>
  <si>
    <t>Реконструкция  и модернизация автомобильного пункта пропуска "Шаган" на казахстанско-российской границе</t>
  </si>
  <si>
    <t>Реконструкция  и модернизация автомобильного пункта пропуска "Кондыбай" на казахстанско-российской границе</t>
  </si>
  <si>
    <t>Реконструкция  и модернизация автомобильного пункта пропуска "Аят" на казахстанско-российской границе</t>
  </si>
  <si>
    <t>Реконструкция  и модернизация автомобильного пункта пропуска "Найза" на казахстанско-российской границе</t>
  </si>
  <si>
    <t>Реконструкция  и модернизация автомобильного пункта пропуска "Убаган" на казахстанско-российской границе</t>
  </si>
  <si>
    <t>Реконструкция  и модернизация автомобильного пункта пропуска "Желкуар" на казахстанско-российской границе</t>
  </si>
  <si>
    <t>Реконструкция  и модернизация автомобильного пункта пропуска "Коянбай" на казахстанско-российской границе</t>
  </si>
  <si>
    <t>Реконструкция  и модернизация автомобильного пункта пропуска "Байтанат" на казахстанско-российской границе</t>
  </si>
  <si>
    <t>Реконструкция  и модернизация автомобильного пункта пропуска "Амангельды" на казахстанско-российской границе</t>
  </si>
  <si>
    <t>Реконструкция  и модернизация автомобильного пункта пропуска "Карашатау" на казахстанско-российской границе</t>
  </si>
  <si>
    <t>Реконструкция  и модернизация автомобильного пункта пропуска "Орда" на казахстанско-российской границе</t>
  </si>
  <si>
    <t>Изготовление государственных актов и технических паспортов на автомобильные дороги и производственные базы - КазДорНИИ</t>
  </si>
  <si>
    <t>Реконструкция дороги областного значения КС-26 "Щучинск- Боровое" - Наурызбай батыр - граница области" км 0-8 (8 км)
Бурабайского района, Акмолинской области</t>
  </si>
  <si>
    <t>«Строительство гравийно-щебеночной подъездной дороги к озеру Караунгир Бурабайского района Акмолинской области»</t>
  </si>
  <si>
    <t>Реконструкция автомобильной дороги областного значения КС-9 "Степногорск-Азат" км 0-41 (41 км)
Акмолинской области</t>
  </si>
  <si>
    <t>Строительство автомобильной дороги «Большой Южный обход города Актобе»</t>
  </si>
  <si>
    <t>Строительство автомобильной дороги, соединяющей автодорогу «Самара-Шымкент» с автодорогой «Актобе-Мартук-гр.РФ» (Западный обход города Актобе)</t>
  </si>
  <si>
    <t>Реконструкция автомобильной дороги «Шалкар-Бозой-граница РУ (на Нукус)» участок 115-145</t>
  </si>
  <si>
    <t>Реконструкция автомобильной дороги «Шалкар-Бозой-граница РУ (на Нукус)» участок 145-175 км</t>
  </si>
  <si>
    <t>Строительство автомобильной дороги районного значения «Иргиз-Кутиколь-Жарма-Куйылыс», участок 30-45 км</t>
  </si>
  <si>
    <t>Строительство новой автомобильной дороги IV категории районного значения с села Шубарши до границы Атырауской области (0-17,5
км)</t>
  </si>
  <si>
    <t>Строительство автомобильной дороги "Подъезд к с. Енбекши", Темирского района Актюбинской области (1-участок)</t>
  </si>
  <si>
    <t>Строительство автомобильной дороги "Подъезд к с. Енбекши", Темирского района Актюбинской области (2-участок)</t>
  </si>
  <si>
    <t>Строительство автомобильной дороги "Подъезд к с. Енбекши", Темирского района Актюбинской области (3-участок)</t>
  </si>
  <si>
    <t>Строительство автомобильной дороги районного значения «Иргиз-Кутиколь-Жарма-Куйылыс», участок 45-60 км</t>
  </si>
  <si>
    <t>«Строительство дороги (улицы) Акын Сара Карасайского района Алматинской области». 1-я очередь строительства»</t>
  </si>
  <si>
    <t>Атырау облысы Жылыой ауданы, «Ақмешіт» тарихи-мәдени, туристік орнына баратын 
автомобиль жолдарын салу</t>
  </si>
  <si>
    <t xml:space="preserve">Облыстық маңызы бар Атырау қаласының кірме жолын қайта жаңғырту (Атырау-Астрахань, РФ автомобиль жолының 616-621 шақырым аралығы) </t>
  </si>
  <si>
    <t>Атырау облысы Құрманғазы ауданы Жасталап – Көптоғай елді мекендерінің арасындағы Қиғаш өзені арқылы өтетін  көпір мен кірме жол құрылысы</t>
  </si>
  <si>
    <t>Реконструкция автомобильной дороги областного значения "Тарханка-Топиха-Черемшанка", ВКО</t>
  </si>
  <si>
    <t>Строительство объездной дороги с. Курчум, Курчумского района</t>
  </si>
  <si>
    <t>Реконструкция участка автомобильной дороги Шемонаиха-Усть-Таловка до поста дорожной полиции с мостом через реку Уба в Шемонаихинском районе ВКО</t>
  </si>
  <si>
    <t>Строительство моста через р.Шу на а/д районного значения Мойынкумского района "Подъезд к с.Карабогет"</t>
  </si>
  <si>
    <t>Строительство путепровода через железную дорогу на а/д районного значения "Отар-Гвардейск" села Отар Кордайского района Жамбылской области</t>
  </si>
  <si>
    <t>«Реконструкция моста через авариный сбросной канал «Шатыркул» реки Шу на участке автомобильной дороги областного значения «Кемер – Бирлик – Устем» км 2.4, ПК 2+40»</t>
  </si>
  <si>
    <t>Строительство автомобильной дороги до культурно исторического туристического места «Ақмешіт» Жылыойского района Атыраукой области</t>
  </si>
  <si>
    <t>Разработка проектно-сметной  документации на строительства автомобильного моста через реку Кигач соединяющий села Жасталап-Каптогай и подьездной дороги в Курмангазинском районе Атырауской области</t>
  </si>
  <si>
    <t xml:space="preserve">Разработка проектно-сметной  документации на реконструкцию подъездной дороги областного значения </t>
  </si>
  <si>
    <t>Реконструкция автодороги Чапай-Жангала-Сайхин Жангалинский район ЗКО 130-191 км.</t>
  </si>
  <si>
    <t xml:space="preserve">Реконструкция автодороги Бурлин-Аксай-Жымпиты 68-139 км </t>
  </si>
  <si>
    <t xml:space="preserve">Реконструкция моста через р. Чижа-1 на 33км а/д Таскала-Аккурай-Болашак-гр. РФ </t>
  </si>
  <si>
    <t>Реконструкция моста через р.Чижа-2 на 55км а/д Таскала-Аккурай-Болашак-гр. РФ</t>
  </si>
  <si>
    <t xml:space="preserve">Реконструкция  а/д "Караганда-Уштобе-Курылыс", км 9-18 </t>
  </si>
  <si>
    <t>Реконструкция моста через р.Шерубай Нура на а/д "Караганда-Сарань-Шахтинск", км 26+750</t>
  </si>
  <si>
    <t>Реконструкция моста ч/з р.Ишим км 1+100 на автодороге "Осакаровка-Литвиновское-Тельманское-Молодежное" Осакаровский район</t>
  </si>
  <si>
    <t>Строительство а/д к мавзолеям Бухар-Жырау и Муса Шорман км 5</t>
  </si>
  <si>
    <t>Реконструкция автомобильной дороги «Новодолинка-Шахан-Молодецкое» км 12-17;</t>
  </si>
  <si>
    <t>Реконструкция автомобильной дороги «Кызылорда-Павлодар»-
Сарань км 0-6</t>
  </si>
  <si>
    <t xml:space="preserve">Реконструкция моста через р. Шерубай-Нура км 16+940 на автомобильной дороге «Караганда-Шахтинск-Есенгельды-Кайнар-Нура»  </t>
  </si>
  <si>
    <t xml:space="preserve">Реконструкция путепровода на автомобильной дороге «Караганда-Шахтинск-Есенгельды-Кайнар-Нура км 4+290  </t>
  </si>
  <si>
    <t xml:space="preserve"> «Реконструкция  моста с подходами расположенный на 2 км автомобильной дороги областного значения «Рудный-Качары-Федоровка»1,430 км</t>
  </si>
  <si>
    <t xml:space="preserve"> Реконструкция автомобильной дороги областного значения "Узынколь-Сарыколь" 20,3-35,3 км.Незаконченное строительство</t>
  </si>
  <si>
    <t>«Реконструкция  моста с подходами расположенный на 2 км автомобильной дороги областного значения «Рудный-Качары-Федоровка»1,430 км</t>
  </si>
  <si>
    <t>Строительство автомобильной дороги районного значения «подъезд к н.п. Акеспе» Аральского района</t>
  </si>
  <si>
    <t>Строительство автомобильной дороги районного значения «Самара-Шымкент-Шомиш-Аралкум» Аральского района</t>
  </si>
  <si>
    <t>Строительство автомобильной дороги районного значения «Самара-Шымкент-Коктем» Аральского района</t>
  </si>
  <si>
    <t>Реконструкция автомобильного моста "Бозарык" в селе Тан" Жалагашского района</t>
  </si>
  <si>
    <t>Реконструкция автомобильной дороги районного значения "подъезд к н.п. Лакалы" Казалинского района</t>
  </si>
  <si>
    <t>Реконструкция автомобильной дороги "подъезд к н.п. Байсын"  Шиелийского района</t>
  </si>
  <si>
    <t>Реконструкция автомобильной дороги районного значения «Самара-Шымкент» 8 км, Шиелийского района</t>
  </si>
  <si>
    <t>Строительство мостового перехода через реку Сырдарья на 16 км Карланского участка 
автомобильной дороги «Казалы-Кожабаки-Бозколь-Каукеи» районного значения Казалинского района</t>
  </si>
  <si>
    <t>Корректировка проектно-сметной документации на реконструкцию автомобильной дороги районного значения "Подъезд к селу Амангельды"</t>
  </si>
  <si>
    <t>Реконструкция подъездной автодороги мавзолей Исабек Ишан</t>
  </si>
  <si>
    <t>Реконструкция автомобильной дороги районного значения "Лекер - Жана Акшиман"</t>
  </si>
  <si>
    <t>СКО</t>
  </si>
  <si>
    <t>Строительство моста через реку Ишим к селу Бирлик</t>
  </si>
  <si>
    <t>Реконструкция автодорожного моста на автомобильной дороге районного значения КТНА-41 "Двойники-Ольгинка-Сухорабовка-а/д "Кривощеково-Афанасьевка", района Шал акына, Северо-Казахстанской области</t>
  </si>
  <si>
    <t>-</t>
  </si>
  <si>
    <t>"Реконструкция железнодорожного путепровода на а/д КХ-97 "Шымкент-*Карасу" в н/п Карасу, Туркестанской области</t>
  </si>
  <si>
    <t>Түркістан – Шәуілдір автомобиль жолын реконструкциялау II кезек 
(ПК 114+00 — ПК 291+00)</t>
  </si>
  <si>
    <t>Реконструкция автомобильной дороги областного значения КХ-50 "Дербисек-Сарыагаш" км 18,5-20 в Сарыагашском районе Туркестанской области</t>
  </si>
  <si>
    <t>Реконструкция автомобильной дороги областного значения КХ-149 "Подъездная дорога к населенному пункту Жибек- жолы"  км 0-1,9 в Сарыагашском районе Туркестанской области</t>
  </si>
  <si>
    <t>«Реконструкция автомобильной дороги Туркестан-Шаульдер. 
 І очередь (ПК0+00 - ПК114+00)»</t>
  </si>
  <si>
    <t>«Реконструкция автомобильной дороги Туркестан-Шаульдер.  IІ очередь 
(ПК 114+00 — ПК 291+00)</t>
  </si>
  <si>
    <t>«Реконструкция автомобильной дороги Туркестан-Шаульдер.  І очередь (ПК0+00 - ПК114+00)»</t>
  </si>
  <si>
    <t>Строительство обхода г. Семей</t>
  </si>
  <si>
    <t xml:space="preserve">Реконструкция а/д «Алматы – Усть-Каменогорск – Лепсы– Актогай» , км 0-110,  участок км 35-110 </t>
  </si>
  <si>
    <t xml:space="preserve">"Реконструкция моста на автомобильной дороге "Алматы-Усть-Каменогорск"- Подьезд к с.Айнабулак км  3+191 </t>
  </si>
  <si>
    <t>"Реконструкция моста на автомобильной дороге "Талдыкорган-Уштобе-Биже-Мукры"    км 45+900</t>
  </si>
  <si>
    <t>"Реконструкция моста на автомобильной дороге "Уштобе-Алмалы-Копбирлик"     145+950</t>
  </si>
  <si>
    <t>"Реконструкция моста на автомобильной дороге "Койлык-Каргалы"     6+890</t>
  </si>
  <si>
    <t>"Реконструкция моста на автомобильной дороге "Алматы-Усть-Каменогорск-Кызылкайын-Лепсы"-Подьезд к с.Коктерек     2+708</t>
  </si>
  <si>
    <t>"Реконструкция мостана автомобильной дороге а/д к "Кабанбай-Коктума" км 23+850</t>
  </si>
  <si>
    <t>"Реконструкция моста на а/д "Алматы-Усть-Каменогорск"-"Молалы-Уштобе" км 64+870</t>
  </si>
  <si>
    <t xml:space="preserve">"Реконструкция мостана а/д "Талдыкорган-Уштобе-Быжы-Мукры"- подъезд к с. Тастобе км 3+462 </t>
  </si>
  <si>
    <t>"Реконструкция моста на а/д "Коксу-Киров"- "Карабулак-Кайнарлы" км 54+411</t>
  </si>
  <si>
    <t>"Реконструкция моста на а/д "Алматы-Усть-Каменогорск" - "Молалы-Уштобе"  км 5+250</t>
  </si>
  <si>
    <t>Реконструкция моста через реку Каракенгир на автомобильной дороге областного значения "Ұлытау-Бозтумсык-Малшыбай-Сатпаев" км 40</t>
  </si>
  <si>
    <t>Реконструкция моста через реку Сарысу на автомобильной дороге районного значения "Подъезд к п.Кызылжар"</t>
  </si>
  <si>
    <t>Строительство автомобильной дороги областного значения "Алғабас - Шубарколь"</t>
  </si>
  <si>
    <t>Реконструкция участка автомобильной дороги областного значения "Ұлытау-Бозтумсык-Малшыбай-Сатпаев" км 163-193</t>
  </si>
  <si>
    <t>Пробивка ул. Толе би от ул. Ашимова до границы города           (2 участок)</t>
  </si>
  <si>
    <t>Пробивка ул. Толе би от ул. Яссауи до ул. Ашимова           (1 участок)</t>
  </si>
  <si>
    <t>Пробивка пр. Рыскулова от ул. Онгарсыновой до границы города</t>
  </si>
  <si>
    <t>Пробивка ул.Жубанова от ул.Момышулы до границы города. 1 очередь от границы города (ул. Карьерная) до пр. Алатау в городе Алматы</t>
  </si>
  <si>
    <t xml:space="preserve">Пробивка ул.Жубанова от ул.Момышулы до границы города. 2 очередь от ул. Момышулы до ул. Бегалиева в городе Алматы» </t>
  </si>
  <si>
    <t xml:space="preserve">Пробивка ул.Тлендиева от пр. Рыскулова до границы города </t>
  </si>
  <si>
    <t xml:space="preserve">Пробивка ул.Северное кольцо до границы города </t>
  </si>
  <si>
    <t xml:space="preserve">Пробивка ул.Муканова от пр.Райымбека до ул.Макатаева </t>
  </si>
  <si>
    <t xml:space="preserve">Пробивка пр. Райымбека от ул.Жетысуская до ВОАД </t>
  </si>
  <si>
    <t xml:space="preserve">Пробивка ул.Хмельницкого от мкр.Жас Канат до Талгарского тракта </t>
  </si>
  <si>
    <t>Реконструкция Кульджинского тракта от пр. Рыскулова до ул. Бухтарминская</t>
  </si>
  <si>
    <t>Реконструкция Талгарского тракта от ул. Халиуллина до границы города</t>
  </si>
  <si>
    <r>
      <t xml:space="preserve">Субсидируются следующие авиамаршруты:
</t>
    </r>
    <r>
      <rPr>
        <sz val="8"/>
        <rFont val="Arial"/>
        <family val="2"/>
        <charset val="204"/>
      </rPr>
      <t xml:space="preserve">1 Туркестан-Актау
2 Туркестан-Актобе 
3 Туркестан-Караганда 
4 Туркестан – Уральск
5 Туркестан – Костанай 
6 Жезказган – Караганда 
7 Жезказган – Шымкент
8 Балхаш – Алматы
9 Балхаш – Астана
10 Жезказган – Усть-Каменогорск
11 Алматы – Кокшетау 
12 Кокшетау – Актау
13 Кокшетау - Шымкент
14 Урджар – Астана
15 Урджар – Алматы
16 Петропавловск – Астана
17 Петропавловск – Алматы
18 Алматы – Ушарал 
19 Астана – Ушарал 
20 Павлодар – Астана
21 Тараз – Алматы
22 Тараз - Атырау
23 Усть-Каменогорск – Караганда 
24 Кызылорда - Кокшетау
25 Кокшетау - Атырау
26 Актобе - Кокшетау
27 Усть-Каменогорск – Урджар
28 Зайсан - Алматы
29 Шымкент - Актобе
30 Шымкент - Павлодар
31 Шымкент - Костанай
32 Шымкент - Усть-Каменогорск
33 Караганда - Шымкент
34 Караганда - Актобе
35 Караганда - Атырау
36 Балхаш - Шымкент
37 Балхаш - Жезказган
38 Балхаш - Туркестан
39 Петропавловск - Шымкент
40 Петропавловск - Туркестан
41 Туркестан - Атырау
42 Туркестан - Кокшетау
43 Туркестан - Павлодар
44 Туркестан - Семей
45 Туркестан - Усть-Каменогорск
46 Туркестан - Талдыкорган
47 Туркестан - Ушарал
</t>
    </r>
  </si>
  <si>
    <t>Көлік және коммуникация саласындағы мемлекеттік саясатты қалыптастыру және іске асыру</t>
  </si>
  <si>
    <t>Көлік және коммуникация саласындағы уәкілетті органның қызметін қамтамасыз ету</t>
  </si>
  <si>
    <t>Реконструкция и проектно-изыскательские работы коридора Центр-Восток "Астана-Павлодар-Калбатау-Усть-Каменогорск", в том числе Восточный обход г. Павлодар</t>
  </si>
  <si>
    <t>Реконструкция и проектно-изыскательские работы автомобильной дороги республиканского значения "Усть-Каменогорск - Зыряновск - Большенарымское - Катон-Карагай - Рахмановские ключи"</t>
  </si>
  <si>
    <t>Реконструкция и проектно-изыскательские работы автомобильной дороги республиканского значения  «Центр-Запад»</t>
  </si>
  <si>
    <t xml:space="preserve">Строительство автомобильного пункта пропуска "Бесагаш" на казахстанско-кыргызской границе </t>
  </si>
  <si>
    <t xml:space="preserve">Реконструкция  и модернизация автомобильного пункта пропуска "Карасу" на казахстанско-кыргызской границе </t>
  </si>
  <si>
    <t>Строительство моста через реку "Радай" Мойынкумского района Жамбылской области</t>
  </si>
  <si>
    <t>Строительство улиц ЕК-15/1 от ул.ЕК-32 до ул.К.Мухамедханова, ЕК-15/2 от ул.ЕК-32 до ул.К.Мухамедханова, ЕК-23 от ул.Е32 до ТЦ «Хан-Шатыр», ЕК-16 от ул.ЕК-32 до ул.К.Мухамедханова, ЕК-16/1 от ул.ЕК-13 до ул.ЕК-27, ЕК-13 от ул.Е305 до ул.ЕК-12, ЕК-12 от ул. К.Мухамедханова до ТЦ «Хан-Шатыр» в районе Есиль города Нур-Султан. I очередь</t>
  </si>
  <si>
    <t>Реконструкции автодороги А2 «Хоргос – Алматы – Шымкент - гр. Республики Узбекистан км 674-705+621 (объезд города Шымкент)» Участок: «От границы работ РП ТОО "Асем Курылыс» (км 682+950) до ул. К.Тулеметова (км 691), Этап VI</t>
  </si>
  <si>
    <t>2025 утвержденный</t>
  </si>
  <si>
    <t>разница +/-</t>
  </si>
  <si>
    <t>2026 утвержденный</t>
  </si>
  <si>
    <t>Реконструкция участка Кызылорда-Жезказган (Улытау)</t>
  </si>
  <si>
    <t>Реконструкция участков "гр. РФ – Мартук – Актобе", "Улгайсын - Кызылорда" международного транспортного
коридора "Западная Европа – Западный Китай"</t>
  </si>
  <si>
    <t>Реконструкция Караганда-Жезказган</t>
  </si>
  <si>
    <t>Строительство обхода г. Сарыагаш с выходом на Республику Узбекистан через пункт пропуска им. Б. Конысбаева</t>
  </si>
  <si>
    <t>Строительство участка автодороги Бейнеу-Шалкар международного транспортного коридора TRACECA</t>
  </si>
  <si>
    <t>Ақмола облысы</t>
  </si>
  <si>
    <t>Ақтөбе облысы</t>
  </si>
  <si>
    <t>Алматы облысы</t>
  </si>
  <si>
    <t>Атырау облысы</t>
  </si>
  <si>
    <t>Жамбыл облысы</t>
  </si>
  <si>
    <t>Шығыс Казақстан облысы</t>
  </si>
  <si>
    <t>Батыс Қазақстан облысы</t>
  </si>
  <si>
    <t>Караганды облысы</t>
  </si>
  <si>
    <t>Костанай облысы</t>
  </si>
  <si>
    <t>Кызылорда облысы</t>
  </si>
  <si>
    <t>Павлодар облысы</t>
  </si>
  <si>
    <t>Солтүстік Қазақстан облысы</t>
  </si>
  <si>
    <t>Туркестанс облысы</t>
  </si>
  <si>
    <t>Жетісу облысы</t>
  </si>
  <si>
    <t>Абай облысы</t>
  </si>
  <si>
    <t>Ұлытау облысы</t>
  </si>
  <si>
    <t>Шымкент қаласы</t>
  </si>
  <si>
    <t>Астана облысы</t>
  </si>
  <si>
    <t>Реконструкция автомобильной дороги «Донское-Бадамша» - «Актобе-Орск» участок 45-60 км»</t>
  </si>
  <si>
    <t>Реконструкция автомобильной дороги «Донское-Бадамша» - «Актобе-Орск» участок 60-75 км»</t>
  </si>
  <si>
    <t>Строительство автомобильной дороги районного значения «Сарбие–Караой» Уилского района, Актюбинской области</t>
  </si>
  <si>
    <t>Строительство дороги (улицы) Акын Сара Карасайского района Алматинской области. 1-я очередь строительства</t>
  </si>
  <si>
    <t>Реконструкция автомобильной дороги от 1 мкр. до перекрестка в районе ХГМЗ в г. Актау, протяженностью 8,0 км</t>
  </si>
  <si>
    <t>«Строительство внешней инфраструктуры Каспийского
энергетического ХАБа автодорога от 19А микрорайона и до У образного перекрестка в район поста №20. Очередь 2. Проезжая часть. Освещение»</t>
  </si>
  <si>
    <t xml:space="preserve">Реконструкция автодороги от Таучик до с. Шетпе (70 км), 1 этап </t>
  </si>
  <si>
    <t>Реконструкция автомобильной дороги районного значения "Подъезд к селу Амангельды"</t>
  </si>
  <si>
    <t>Реконструкция автомобильной дороги "ГРЭС-1-Баскамыс" км 0-41,8 (41,8 км)</t>
  </si>
  <si>
    <t>РП «Реконструкция автомобильной дороги Туркестан-Шаульдер. ІІ очередь (ПК114+00 - ПК291+00)»</t>
  </si>
  <si>
    <t>Реконструкция водопропускных сооружений расположенных на автомобильной дороге села "Жарбулак", а также на автомобильной дороги "Ключики-Уба-Форпост"</t>
  </si>
  <si>
    <t xml:space="preserve">Строительство транспортной развязки на пересечении ул. Сейфуллина - ул. Жансугурова </t>
  </si>
  <si>
    <t>093</t>
  </si>
  <si>
    <t>Развитие гражданской авиации и воздушного транспорта</t>
  </si>
  <si>
    <t>Целевые трансферты на развитие областным бюджетам на развитие инфраструктуры воздушного транспорта за счет средств целевого трансферта из Национального фонда Республики Казахстан</t>
  </si>
  <si>
    <t>Азаматтық авиацияны және әуе көлігін дамыту</t>
  </si>
  <si>
    <t>Қазақстан Республикасының Ұлттық қорынан нысаналы трансферт қаражаты есебінен облыстық бюджеттерге әуе көлігінің инфрақұрылымын дамытуға берілетін нысаналы даму трансферттері</t>
  </si>
  <si>
    <t>Актуализация нормативно-технических документов в соответствии с планом структуризации нормативной базы дорожной отрасли, наполнение единой базы дорожно-строительных материалов и новых технологии</t>
  </si>
  <si>
    <t>Реконструкция участка Кызылорда - Жезказган (Улытау)</t>
  </si>
  <si>
    <t>Реконструкция Караганда - Жезказган</t>
  </si>
  <si>
    <t xml:space="preserve">За счет средств республиканского бюджета </t>
  </si>
  <si>
    <t>Лимит</t>
  </si>
  <si>
    <t>Заявка</t>
  </si>
  <si>
    <t xml:space="preserve">Капитальные расходы Министерства транспорта Республики Казахстан </t>
  </si>
  <si>
    <t>Комитет железнодорожного и водного транспорта</t>
  </si>
  <si>
    <t>Формирование и реализация политики государства в области  транспорта и коммуникаций</t>
  </si>
  <si>
    <t>Обеспечение деятельности уполномоченного органа в области  транспорта и коммуникаций</t>
  </si>
  <si>
    <t>Капитальные расходы Министерства транспорта Республики Казахстан</t>
  </si>
  <si>
    <t>Лимит МТ</t>
  </si>
  <si>
    <t xml:space="preserve">Утвержденный  </t>
  </si>
  <si>
    <t>Скор-ный бюджет 
на 2024 год</t>
  </si>
  <si>
    <t>Комитет автомобильного транспорта и транспортного контроля</t>
  </si>
  <si>
    <t>Центральный аппарат</t>
  </si>
  <si>
    <t>Прочие расходы Министерства</t>
  </si>
  <si>
    <t>Лимиты</t>
  </si>
  <si>
    <t xml:space="preserve">Расходы не полежащие перераспределению </t>
  </si>
  <si>
    <t>№ БП/БПП</t>
  </si>
  <si>
    <t>Всего:</t>
  </si>
  <si>
    <t>Не распределяемые расходы Министерства</t>
  </si>
  <si>
    <t>2027 жыл</t>
  </si>
  <si>
    <t>Скор. бюджет 
на 2024 год</t>
  </si>
  <si>
    <t>РП «Реконструкция автомобильной дороги республиканского значения М-51 «гр. РФ (на Челябинск)-гр. РФ (на Новосибирск) через г.г. Петропавловск, Омск» км 465-525 на участке транзитного коридора «Щучинск-Кокшетау-Петропавловск-гр. РФ, II участок км 496-465»
Корректировка сметной документации</t>
  </si>
  <si>
    <t>Реконструкция автомобильной дороги Актау-Куюлус (0-2,4км) Мангистауской области</t>
  </si>
  <si>
    <t>Реконструкция мостовых сооружений на км 110 и 123 автомобильной дороги "Актау-Форт-Шевченко-месторождение Каламкас" по адресу: Тупкараганский район, Мангистауская область"</t>
  </si>
  <si>
    <t>"Реконструкция автомобильной дороги Актау-Форт-Шевченко,89 км" (участок 43-132 км) I пусковой комплекс (км 43-км 73)</t>
  </si>
  <si>
    <t>"Реконструкция автомобильной дороги Актау-Форт-Шевченко, 89 км" (участок 43-132 км) II пусковой комплекс (км 73-км 104)</t>
  </si>
  <si>
    <t>"Реконструкция автомобильной дороги от Таучик до села Шетпе (70км) Мангистауской области» (1-очередь)</t>
  </si>
  <si>
    <t>Строительство автомобильной дороги к смотровой площадке "Бозжыра" Каракиянского района</t>
  </si>
  <si>
    <t>«Реконструкция автомобильной дороги районного значения в 
с.Атамекен»</t>
  </si>
  <si>
    <t>«Реконструкция автомобильной дороги от водозабора «МАЭК» до Морского порта Курык (II очередь)»</t>
  </si>
  <si>
    <t>«Строительство продолжения улицы Кунаева  (от ул. Туркестанской до железной дороги по развилкам дорог) г.Шымкент. Участок ПК5+80-ПК22+93.67 (2-ЭТАП)</t>
  </si>
  <si>
    <t xml:space="preserve">Реконструкция автомобильной дороги А2 Хоргос – Алматы – Шымкент - гр. Республики Узбекистан км 674-705+621  (объезд города Шымкент)" Участок: "От ганицы работ РП ТОО "Асем Курылыс" (км 682+950) до ул. К.Тулеметова (км 691), Этап VI" </t>
  </si>
  <si>
    <t>"Строительство улицы Шубарколь (продолжение улицы С.Юсуповой) в городе Шымкент"</t>
  </si>
  <si>
    <t xml:space="preserve">«Реконструкция автомобильной дороги А2 «Хоргос – Алматы – Шымкент - гр. Республики Узбекистан км 674-705+621  (объезд города Шымкент)». «от озеро Бадам до пр. Республики)».  Этап V» </t>
  </si>
  <si>
    <t xml:space="preserve">Строительство магистральной автодороги, проходящей по улицам №12, №14, Угольная и ул.Ш.Бейсековой. Участок №5 ул.Ш.Бейсековой на участке от ул. Конституции до ул. Сарайшык, участок №6 – ул.Сарайшык на участке от ул. Ш. Бейсековой до пр. Туран. Шестая очередь-Участок №5 ул. Ш.Бейсековой от пр. Тлендиева до ул. Конституции	</t>
  </si>
  <si>
    <t xml:space="preserve">Строительство магистральной дороги, проходящей по улицам Угольная, №12,№14 и Ш. Бейсековой на участке от ул.Сарайшык до ул.№27. II оч-ул.Ш. Бейсековой участок от ул. Сыганак до ул.№27 в г. Нур-Султан	</t>
  </si>
  <si>
    <t xml:space="preserve">Строительство пр. Тәуелсіздік на участке от ул. № А43 (проектное наименование) до ул. Хусейн бен Талал со строительством моста через реку Есиль. II очередь – строительство пр.Тәуелсіздік на участке от ул. № А43 (проектное наименование) до ул. Хусейн бен Талал	</t>
  </si>
  <si>
    <t xml:space="preserve">Строительство улицы № Е51 на участке от улицы с проектным наименованием № 31 до улицы Сыганак в городе Астана. II очередь - участок от ул. № Е22 до улицы № 27 (пр. Ұлы Дала). Инженерные сети НВК и ТС	</t>
  </si>
  <si>
    <t xml:space="preserve">Строительство инженерных сетей и дороги по ул. Е306 на участке от ул. Сарайшык до ул. Сыганак	</t>
  </si>
  <si>
    <t xml:space="preserve">Строительство улиц ЕК-15/1 от ул.ЕК-32 до ул.К.Мухамедханова, ЕК-15/2 от ул.ЕК-32 до ул.К.Мухамедханова, ЕК-23 от ул.Е32 до ТЦ «Хан-Шатыр», ЕК-16 от ул.ЕК-32 до ул.К.Мухамедханова, ЕК-16/1 от ул.ЕК-13 до ул.ЕК-27, ЕК-13 от ул.Е305 до ул.ЕК-12, ЕК-12 от ул. К.Мухамедханова до ТЦ «Хан-Шатыр» в районе Есиль города Нур-Султан. I очередь	</t>
  </si>
  <si>
    <t xml:space="preserve">Строительство инженерных сетей по развитию окраины г. Астаны (мкр. Юго-Восток (левая сторона), 2-очередь	</t>
  </si>
  <si>
    <t xml:space="preserve">Специальная трасса (улиц 1-Жагалау, Е549 и моста через реку Есиль) в городе Астана	</t>
  </si>
  <si>
    <t xml:space="preserve">Строительство улицы К. Мухамедханова на участке от ул. Ш. Айтматова до шоссе Коргалжын, улицы Е182 на участке от ул. К. Мухамедханова до ул. Е371 и ЛНС в районе пересечения улиц Ш. Айтматова и К. Мухамедханова в г. Астана	</t>
  </si>
  <si>
    <t xml:space="preserve">Строительство улицы Р-1 на участке от улицы Е542 до 229 в г.Астана. 1-ая очередь	</t>
  </si>
  <si>
    <t>Строительство улиц в границах севернее пр.Улы Дала, восточнее ул.Ч.Айтматова: улицы Эллингтон-1 от пр.Улы Дала до ул.Эллингтон-10, Эллингтон-3, Эллингтон-10, Эллингтон-13, Эллингтон-15, Эллингтон-16, Эллингтон-20 с инженерными сетями и сооружениями РП-4, РП-5, РП-6, ТП, КНС. (1 очередь)</t>
  </si>
  <si>
    <t>Реконструкция дороги от поворота на санаторий "Шалкар су" до ДОЦ "Сокол"</t>
  </si>
  <si>
    <t>Строительство автомобильной дороги от села Имантау до берега озера Имантау со стороны Татарского края</t>
  </si>
  <si>
    <t xml:space="preserve">Реконструкция дороги к подъезду села Никольское </t>
  </si>
  <si>
    <t>Строительство дороги с.Никольское до историко-культурного музей-заповедника "Ботай"</t>
  </si>
  <si>
    <t>Строительство автомобильной дороги (на территории Имантауского сельского округа) от областного дороги от села Имантау до Промкомбината</t>
  </si>
  <si>
    <t xml:space="preserve">За счет средств из республиканского бюджета </t>
  </si>
  <si>
    <t>Кредитование АО «Фонд национального благосостояния «Самрук-Қазына» с последующим кредитованием 
АО «Национальная компания «Қазақстан Темір Жолы» с последующим кредитованием АО «Пассажирские перевозки» для финансирования обновления парка пассажирских вагонов»</t>
  </si>
  <si>
    <t>Ремонт автомобильных дорог республиканского значения</t>
  </si>
  <si>
    <t>Содержание административных зданий</t>
  </si>
  <si>
    <t>Әкімшілік ғимараттарды күтіп-ұстау</t>
  </si>
  <si>
    <t>«Реконструкция автомобильной дороги районного значения в с.Атамекен»</t>
  </si>
  <si>
    <t>«Реконструкция автомобильной дороги Туркестан-Шаульдер.  ІІ очередь (ПК 114+00 — ПК 291+00)</t>
  </si>
  <si>
    <t>Поддержка МФ</t>
  </si>
  <si>
    <t>«Реконструкция автомобильной дороги Актау-Форт-Шевченко, 89 км» (участок 43-132 км) II пусковой комплекс (км 73-км 104)</t>
  </si>
  <si>
    <t>"Реконструкция автомобильной дороги Туркестан-Шаульдер. ІІІ очередь (ПК291+00 - ПК465+00) " РП"</t>
  </si>
  <si>
    <t>"Реконструкция моста на автомобильной дороге "Алматы-Усть-Каменогорск-Кызылкайын-Лепсы"-Подьезд к с.Коктерек 2+708</t>
  </si>
  <si>
    <t>Разработка проектно-сметной документации на реконструкцию автомобильной дороги к водопаду "Бурхан-Булак" Ескельдинский район области Жетісу Корректировка (Участок с ПК0+00 по ПК150+00)</t>
  </si>
  <si>
    <t>Строительство продолжения улицы Кунаева (от улицы Дамбовой до дороги А-2 с транспортным сообщением) согласно генеральному плану г. Шымкент. Участки 2 и 3. КМ 4+70,0-КМ 14+30,0" (6-ЭТАП)</t>
  </si>
  <si>
    <t xml:space="preserve">Реконструкция автомобильной дороги А-2 Хоргос-Алматы- Шымкент-гр. Республики Узбекистан 674-705+621 (объезд города Шымкент). Участок: от км 681+150 до км 682+950 в г. Шымкент.  Этап VIII» </t>
  </si>
  <si>
    <t>Строительство магистральной автодороги, проходящей по улицам №12, №14, Угольная и ул.Ш.Бейсековой. Участок №5 ул.Ш.Бейсековой на участке от ул. Конституции до ул. Сарайшык, участок №6 – ул.Сарайшык на участке от ул. Ш. Бейсековой до пр. Туран. Шестая очередь-Участок №5 ул. Ш.Бейсековой от пр. Тлендиева до ул. Конституции</t>
  </si>
  <si>
    <t>Специальная трасса (улиц 1-Жагалау, Е549 и моста через реку Есиль) в городе Астана</t>
  </si>
  <si>
    <t>Реконструкция моста через реку Богас по автомобильной дороге районного значения "Караганда-Аягоз-Богас"-Киндикты" район Аксуат области Абай"</t>
  </si>
  <si>
    <t>Реконструкция искусственной взлетно – посадочной полосы, рулежной дорожки, перрона, со строительством РД-Б аэропорта города Павлодар Павлодарской области. Очередь 1.</t>
  </si>
  <si>
    <t>Реконструкция рулежной дорожки (РД-2) и перрона Аэропорта г. Балхаш</t>
  </si>
  <si>
    <t xml:space="preserve">Реконструкция автомобильной дороги А2 Хоргос – Алматы – Шымкент - гр. Республики Узбекистан км 674-705+621  (объезд города Шымкент)" Участок: "От границы работ РП ТОО "Асем Курылыс" (км 682+950) до ул. К.Тулеметова (км 691), Этап VI" </t>
  </si>
  <si>
    <t>«Реконструкция моста на автомобильной дороге областного
значения «Уштобе-Алмалы-Копбирлик» км 145+950
Каратальского района области Жетiсу»</t>
  </si>
  <si>
    <t>"Реконструкция моста на автомобильной дороги областного
значения "Талдыкорган-Уштобе-Биже-Мукры" км 45+900
Каратальского района, области Жетiсу"</t>
  </si>
  <si>
    <t>«Реконструкция моста на автомобильной дороги областного
значения «Кабанбай- Коктума» км 23+850 Алакольского района
области Жетiсу»</t>
  </si>
  <si>
    <t>"Реконструкция моста на автомобильной дороге областного
значения "Койлык-Каргалы" км 6+890 Сарканского района,
области Жетiсу"</t>
  </si>
  <si>
    <t>"Реконструкция моста на автомобильной дороги областного
значения "Талдыкорган-Уштобе-Биже-Мукры" Подьезд к с
Тастобе км 3+462 Каратальского района, области Жетiсу"</t>
  </si>
  <si>
    <t>Реконструкция аэропорта г. Балхаш</t>
  </si>
  <si>
    <t xml:space="preserve"> Реконструкция автомобильной дороги областного значения "Узынколь-Сарыколь" участок 2,6-12,6 км в Костанайской области Узункольского района</t>
  </si>
  <si>
    <t>Целевые трансферты на развитие областным бюджетам на развитие инфраструктуры воздушного транспорта за счет средств РБ</t>
  </si>
  <si>
    <t>Республикалық бюджеттен нысаналы трансферт қаражаты есебінен облыстық бюджеттерге әуе көлігінің инфрақұрылымын дамытуға берілетін нысаналы даму трансферттері</t>
  </si>
  <si>
    <t>Реконструкция подъездной дороги города Атырау областного значения (расстояние 616-621 км автомобильной дороги Атырау-Астрахань, РФ).</t>
  </si>
  <si>
    <t xml:space="preserve">Реконструкция моста через реку Тебиске на автодороге районного значения "Подъезд к селу Ойшилик" район Аксуат </t>
  </si>
  <si>
    <t>Строительство железнодорожного путепровода по ул. Момынова в Енбекшиском районе</t>
  </si>
  <si>
    <t>Строительство железнодорожного путепровода по ул. Тленшина в Каратауском районе</t>
  </si>
  <si>
    <t>"Реконструкция автомобильной дороги Туркестан-Шаульдер І очередь (ПК0+00 - ПК114+00)"</t>
  </si>
  <si>
    <t xml:space="preserve">За счет республиканского бюджета </t>
  </si>
  <si>
    <t>Строительство новой автомобильной дороги IV категории районного значения с села Шубарши до границы Атырауской области (0-17,5км)</t>
  </si>
  <si>
    <t>Реконструкция автомобильной дороги "Подъездная дорога в аэропорт" в городе Кызылорда</t>
  </si>
  <si>
    <t>Строительство улицы К.Мухамедханова на участке от ул.Ш.Айтматова до шоссе Коргалжын,улицы Е182 на участке от ул.К.Мухамедханова до ул. Е371 и ЛНС в районе пересечения улиц Ш. Айтматова и К. Мухамедханова в г. Астана.</t>
  </si>
  <si>
    <t>Строительство улицы №Е51 на участке от улицы с проектным наименованием №31 до улицы Сыганак в городе Астана. II очередь - участок от ул. № Е22 до улицы № 27 (пр. Ұлы Дала). Инженерные сети НВК и ТС.</t>
  </si>
  <si>
    <t>"Строительство пробивки ул.Тлендиева от пр.Рыскулова до границы города". I-очередь от пр.Рыскулова до ул.Сабатаева в микрорайоне "Дархан" в г.Алматы</t>
  </si>
  <si>
    <t>«Строительство пробивки ул. Жубанова от ул. Момышулы до границы города. 1 очередь от границы города (ул. Карьерная) до пр. Алатау в городе Алматы»</t>
  </si>
  <si>
    <t>«Строительство пробивки ул. Жубанова от ул. Момышулы до границы города. 2 очередь от ул. Момышулы до ул. Бегалиева в городе Алматы»</t>
  </si>
  <si>
    <t>Реконструкция автомобильной дороги районного значения Западный подъезд к Республике Кыргызстан</t>
  </si>
  <si>
    <t>Аудандық маңызы бар Қырғызстан республикасына батыстан кірме автомобиль жолды реконструкциялау</t>
  </si>
  <si>
    <t>«Реконструкция автомобильной дороги Актау-Форт-Шевченко,89 км» (участок 43-132 км) I пусковой комплекс (км 43-км 73)»</t>
  </si>
  <si>
    <t>«Реконструкция автомобильной дороги областного значения «Узынколь-Сарыколь», участок 2,6-12,6 км в Костанайской области Узункольского района»</t>
  </si>
  <si>
    <t>«Реконструкция автомобильной дороги «Подъездная дорога в аэропорт» в городе Кызылорда»</t>
  </si>
  <si>
    <t>«Реконструкция автомобильной дороги районного значения Айтеке би - Казалинск Казалинского района Кызылординской области»</t>
  </si>
  <si>
    <t>Реконструкция автомобильной дороги районного значения "Бекарыстан би-Шомишколь" в Казалинском районе</t>
  </si>
  <si>
    <t>«Реконструкция автодороги районного значения "Бозколь- Тасарык" ПК 22+00-ПК35+00 Казалинского района»</t>
  </si>
  <si>
    <t>"Реконструкция моста через реку Акылбай на автомобильной дороге «Караганда-Самарка-Атасу-Айнабулак» км 78, Карагандинской области"</t>
  </si>
  <si>
    <t>Реконструкция через реку Сарысу на автодороге районного значения "Подъезд к п.Кызылжар" Жанаркинского района</t>
  </si>
  <si>
    <t>Реконструкция автомобильной дороги типа А-2 «Хоргос-Алматы-Шымкент-граница Республики Узбекистан», протяженностью 674-705+621 км (объезд города Шымкент), а также участка «граница г. Шымкента (км 674) до пересечения с проспектом Байдибек би (граница работ ТОО «Асем Курылыс»)</t>
  </si>
  <si>
    <t>Скор-ный бюджет 
на 2025 год</t>
  </si>
  <si>
    <t>2028 год</t>
  </si>
  <si>
    <t>Информация по проекту бюджета Министерства транспорта РК на 2026-2028 годы</t>
  </si>
  <si>
    <t>Реконструкция автомобильной дороги областного значения"Тарханка-Топиха-Черемшанка"</t>
  </si>
  <si>
    <t>Реконструкция автомобильной дороги областного значения "Рудный-Качары-Федоровка" участок 51-53км</t>
  </si>
  <si>
    <t>Реконструкция автомобильной дороги областного значения КС-26 "Щучинск-Боровое"-Наурызбай батыр -граница области км 0-8 (8км)</t>
  </si>
  <si>
    <r>
      <t>"</t>
    </r>
    <r>
      <rPr>
        <sz val="10"/>
        <rFont val="Arial"/>
        <family val="2"/>
        <charset val="204"/>
      </rPr>
      <t>Строительство гравийно-щебеночной подъездной дороги к озеру Караунгир Бурабайского района Акмолинской области</t>
    </r>
  </si>
  <si>
    <t>Реконструкция автомобильной дороги "Шалкар-Бозой РУ (на Нукус) участок 115-145</t>
  </si>
  <si>
    <t>"Строительство путепровода по автомобильной дороге "Алматы-Жетиген-Капчагайское водохранилище" км6.8 Илийского района Алматинской области</t>
  </si>
  <si>
    <t>РП "Реконструкция моста через р.Чижа-1, 33 км автомобильной дороги районного значения ""Таскала-Аккурай-Болашак-гр.РФ" Таскалинского района, Западно-Казахстанской области" Корректировка сметной документации.</t>
  </si>
  <si>
    <t>РП "Реконструкция моста через р.Чижа-2, 55 км автомобильной дороги районного значения "Таскала-Аккурай-гр.РФ" Таскалинского района, Западно-Казахстанской области" Корректировка сметной документации.</t>
  </si>
  <si>
    <t>Строительство автомобильной дороги к мавзолеям Бухар-Жырау и Муса Шорман протяженностью 5 км</t>
  </si>
  <si>
    <t>Реконструкцию автомобильной дороги "Кызылорда-Павлодар"-Сарань км0-6</t>
  </si>
  <si>
    <t>Реконструкция автомобильной дороги подъезда Кендерли 5 км Мангистауской области</t>
  </si>
  <si>
    <t>"Строительство объездной автомобильной дороги села Мунайшы Каракиянского района"</t>
  </si>
  <si>
    <t>Реконструкция автомобильной дороги районного значения "Лекер - Жана Акшиман"(до границы Майского района</t>
  </si>
  <si>
    <t>«Реконструкция автомобильной дороги КХКZ-7 «Тесиктобе-Угам» км-0-26 I очередь (ПК0+00 – ПК280+00)»</t>
  </si>
  <si>
    <t>«Реконструкция дороги КХКZ-7 «Тесиктобе-Угам» км-0-26 II-очередь (ПК280+00-ПК434+89.91)»</t>
  </si>
  <si>
    <t xml:space="preserve">«Реконструкция автомобильной дороги А2 «Хоргос – Алматы – Шымкент - гр. Республики Узбекистан км 674-705+621  (объезд города Шымкент)». «от озеро Бадам до автодороги Шымкент-Ташкент)».  Этап V» </t>
  </si>
  <si>
    <t>Строительство улицы Шубарколь (продолжение улицы С. Юсуповой), в Абайском районе города Шымкент</t>
  </si>
  <si>
    <t>Строительство продолжения улицы Казиева от улицы Аргынбекова до улицы Тулеметова в г. Шымкент</t>
  </si>
  <si>
    <t>«Строительство пробивки улицы Хмельницкого от микрорайона «Кайрат» до Талгарского тракта в г. Алматы»</t>
  </si>
  <si>
    <t>3  000 000</t>
  </si>
  <si>
    <t>Строительство магистральной автодороги, проходящей по улицам №12,№14,Угольная и Ш.Бейсековой.Участок №5 ул.Ш.Бейсековой на участке от ул.Конституции до ул.Сарайшык,учас№6-ул.Сарайшык на участке от ул.Ш.Бейсековой до пр.Туран.Пятая очередь-Участок №5-Транспортная развязка в двух уровнях на пересечении улиц Ш.Бейсековой и пр.Н.Тлендиева</t>
  </si>
  <si>
    <t>Строительство улицы №38 от проспекта Кабанбай батыра до улицы Хусейн бен Талал. 1 очередь - строительство ул. №38 от пр. Кабанбай батыра до ул. Е485 в г. Астана</t>
  </si>
  <si>
    <t>Строительство улиц ЕК-15/1 от ул.ЕК-32 до ул.К.Мухамедханова, ЕК-15/2 от ул.ЕК-32 до ул.К.Мухамедханова, ЕК-23 от ул. Е32 до ТЦ «Хан-Шатыр», ЕК-16 от ул.ЕК-32 до ул.К.Мухамедханова, ЕК-16/1 от ул.ЕК-13 до ул.ЕК-27, ЕК-13 от ул.Е305 до ул.ЕК-12, ЕК-12 от ул.К.Мухамедханова до ТЦ «Хан-Шатыр» в районе «Есиль» города Астаны. II очередь»</t>
  </si>
  <si>
    <t>Строительство улицы Е51 на участке от улицы с проектным наименованием №31 до улицы Сыганак в городе Астана. III очередь - участок от улицы Е22 до улицы №27 (пр. Ұлы Дала)</t>
  </si>
  <si>
    <t>Разработка проектно-сметной документации на реконструкцию автомобильной дороги к водопаду "Бурхан-Булак" Ескельдинский район области Жетісу Корректировка (Участок с ПК150+00 по ПК307+182)</t>
  </si>
  <si>
    <t>Обязательства по облигационному займу</t>
  </si>
  <si>
    <t>Обязательства по краткосроному займу в рамках ЕРС контракта</t>
  </si>
  <si>
    <t>Обязательства за предоставление гарантии по краткосрочному займу</t>
  </si>
  <si>
    <t xml:space="preserve">Актобе-Улгайсын-Кызылорда </t>
  </si>
  <si>
    <t>Караганда-Жезказган</t>
  </si>
  <si>
    <t>Обход г. Сарыагаш</t>
  </si>
  <si>
    <t>Обход г. Рудный</t>
  </si>
  <si>
    <t>Обход г. Кызылорды</t>
  </si>
  <si>
    <t>Кызылорда-Саксаульск</t>
  </si>
  <si>
    <t>Атырау-Доссор</t>
  </si>
  <si>
    <t>Инвестиционный проект по восстановлению и улучшению автодорог республиканского значения с развитием АСИ и оснащением дорожно эксплуатационной техникой ( ДЭТ)</t>
  </si>
  <si>
    <t>Обход Туркестан</t>
  </si>
  <si>
    <t>Строительство мостовых переходов через р. Урал на автомобильной
дороге республиканского значения М-32 «Граница РФ (на Самару) –
Шымкент, через Уральск, Актобе, Кызылорду</t>
  </si>
  <si>
    <t>Кредитование АО «Фонд национального благосостояния «Самрук-Қазына» с последующим кредитованием АО «Национальная компания «Қазақстан Темір Жолы» с последующим кредитованием АО «Пассажирские перевозки» для финансирования обновления парка пассажирских вагонов»</t>
  </si>
  <si>
    <t>Реконструкция аэродрома со строительством ИВПП-2,рулежных дорожек в аэропорту города Шымкент</t>
  </si>
  <si>
    <t xml:space="preserve">«Строительство здания для службы специального транспорта»
</t>
  </si>
  <si>
    <t xml:space="preserve">«Реконструкция терминала аэропорта села Урджар Урджарского района области Абай»
</t>
  </si>
  <si>
    <t>Утв. бюджет 
на 2025 год</t>
  </si>
  <si>
    <t>2025 жыл РБ</t>
  </si>
  <si>
    <t>2028 жыл</t>
  </si>
  <si>
    <t>Предложение МТ</t>
  </si>
  <si>
    <t>Көлік министрлігінің 2026-2028 жылдарға арналған республикалық бюджет бойынша ақпарат</t>
  </si>
  <si>
    <t>Қазақстан Республикасы Көлік министрлігінің күрделі шығыстары</t>
  </si>
  <si>
    <t>Күрделі жөндеу</t>
  </si>
  <si>
    <t>Орташа жөндеу</t>
  </si>
  <si>
    <t>Ұстау</t>
  </si>
  <si>
    <t>Жол салалық нормативтік базасын құрылымдау эоспарына сәйкес нормативтік-техникалық құжаттарды өзектендіру, жол құрылыс материалдары мен жаңа технологиялардың біріңғай базасын толтыру</t>
  </si>
  <si>
    <t xml:space="preserve">«Жаңартылатын жолаушылар вагон паркін қаржыландыру үшін  «Қазақстан темір жолы» ұлттық компаниясы» акционерлік қоғамы арқылы «Жолаушылар тасымалы» акционерлік қоғамына несие беру үшін «Самұрық-Қазына» ұлттық әл-ауқат қоры» акционерлік қоғамына несие беру» </t>
  </si>
  <si>
    <t>ЦТ</t>
  </si>
  <si>
    <t>Без ЦТ</t>
  </si>
  <si>
    <t>Целевые трансферты на развитие бюджету города Алматы на увеличение уставного капитала юридических лиц на строительство метрополитена за счет целевого трансферта из Национального фонда Республики Казахстан</t>
  </si>
  <si>
    <t>Алматы қаласының бюджетіне метрополитен салу үшін Қазақстан Республикасының Ұлттық қорынан берілетін нысаналы трансферт есебінен заңды тұлғалардың жарғылық капиталын ұлғайтуға берілетін нысаналы даму трансферттері</t>
  </si>
  <si>
    <t>Облигациялық қарыз бойынша міндеттемелер</t>
  </si>
  <si>
    <t>ЕРС келісімшарт шеңберінде қысқа мерзімді қарыз бойынша міндеттемелер</t>
  </si>
  <si>
    <t>Қысқа мерзімді қарыз бойынша кепілдік бергені үшін міндеттемелер</t>
  </si>
  <si>
    <t>КМ ұсынысы (ЖСТ)</t>
  </si>
  <si>
    <t>Без ЛРТ, ТОХ, аэропортов и метро</t>
  </si>
  <si>
    <t>Имеются</t>
  </si>
  <si>
    <t>Не хватает</t>
  </si>
  <si>
    <t>гэ, приказ, ил, оз, эз, согл займ</t>
  </si>
  <si>
    <t>гэ, приказ, отраслевое заключение</t>
  </si>
  <si>
    <t>Эконом заключение, информ лист</t>
  </si>
  <si>
    <t>информ лист</t>
  </si>
  <si>
    <t>ГЭ, приказ, отраслевое закл, ТЭО, пояснительная записка</t>
  </si>
  <si>
    <t>гэ, приказ, отраслевое закл, эконом закл, пояснительная записка</t>
  </si>
  <si>
    <t>ГЭ, приказ, отраслевое закл, эконом закл, информ лист</t>
  </si>
  <si>
    <t xml:space="preserve">ГЭ, приказ, отраслевое закл, ТЭО, эконом закл </t>
  </si>
  <si>
    <t>ГЭ, приказ, отраслевое закл, эконом закл, информ лист, протокол ПМ Мамина А.</t>
  </si>
  <si>
    <t>Строительство автомобильного пункта пропуска «Бесагаш»  на казахстанско-кыргызской границе</t>
  </si>
  <si>
    <t>Реконструкция и модернизация автомобильного пункта пропуска "Сырым" на казахстанско-российской границе</t>
  </si>
  <si>
    <t>Реконструкция и модернизация автомобильного пункта пропуска "Алимбет" на казахстанско-российской границе</t>
  </si>
  <si>
    <t>Реконструкция и модернизация автомобильного пункта пропуска "Косак" на казахстанско-российской границе</t>
  </si>
  <si>
    <t>Реконструкция и модернизация автомобильного пункта пропуска "Таскала" на казахстанско-российской границе</t>
  </si>
  <si>
    <t xml:space="preserve">Реконструкция и модернизация автомобильного пункта пропуска "Урлитобе" на казахстанско-российской границе </t>
  </si>
  <si>
    <t>Расчет на 2026-2028 г, нормативы НДЦС РК, приказ №223-НК от 01.12.22 г, Приказ МИИР №426 от 25.06.2019 г., отчет ПР 2024 г., поянсительная записка, план развития НЦКДА</t>
  </si>
  <si>
    <t>расчет на 2026-2028 г,  поянсительная записка, план развития КАЖ, подтверждающие доки</t>
  </si>
  <si>
    <t>с Урджара на балхаш</t>
  </si>
  <si>
    <t>Эконом заключение, остальное дсп</t>
  </si>
  <si>
    <t>Расчеты, постановления и нормативы приложены</t>
  </si>
  <si>
    <t>Приказ, ИЛ</t>
  </si>
  <si>
    <t>ТЭО, оз, ЭЗ, эконом экспертиза, РБК, финмодель</t>
  </si>
  <si>
    <t>ГЭ (ТЭО), оз, ЭЗ, эконом экспертиза, РБК, финмодель</t>
  </si>
  <si>
    <t>гэ, приказ оз, эз</t>
  </si>
  <si>
    <t>ил</t>
  </si>
  <si>
    <t>гэ, приказ оз, эз, ил</t>
  </si>
  <si>
    <t>Дополнительная заявка</t>
  </si>
  <si>
    <t>Целевые текущие трансферты бюджету города Астаны на увеличение уставного капитала юридических лиц на строительство в рамках проекта «Новая транспортная система города Астаны. LRT (участок от аэропорта до нового железнодорожного вокзала) за счет средств целевого трансферта из РБ</t>
  </si>
  <si>
    <t>Целевые трансферты на развитие бюджету города Алматы на увеличение уставного капитала юридических лиц на строительство метрополитена за счет РБ</t>
  </si>
  <si>
    <t>Ұзынағаш-Отар Республикалық маңызы бар автомобиль жолын қайта жаңарту</t>
  </si>
  <si>
    <t>Астана-Қарағанды-Балқаш - Құрты - Қапшағай - Алматы Орталық - Оңтүстік дәлізін "Балқаш - Бурылбайтал"учаскесін қайта жаңарту және жобалау - іздестіру жұмыстары</t>
  </si>
  <si>
    <t>Ақтөбе-Қарабұтақ-Ұлғайсын автомобиль жолын реконструкциялау және жобалау-іздестіру жұмыстары</t>
  </si>
  <si>
    <t>Республикалық маңызы бар "Подстепное - Федоровка - гр. РФ " 0-144 км</t>
  </si>
  <si>
    <t xml:space="preserve">"Павлодар облысы "Павлодар Әуежайы" ЖЖ-Б құрылысымен жасанды ұшып-қону жолағын, такси жолдарын, перронды реконструкциялау. 1 кезек  </t>
  </si>
  <si>
    <t>Балқаш қаласының әуежайын реконструкциялау Мекен жайы: Қарағанды облысы,Балқаш қаласы, Парковая көшесі,  құрылыс  8/4.</t>
  </si>
  <si>
    <t>"Реконструкция аэропорта в г. Балхаш по адресу: Карагандинская область, г. Балхаш, ул. Парковая, строение 8/4"</t>
  </si>
  <si>
    <t>«Республикалық маңызы бар «Щучинск – Көкшетау – Петропавл – РФ шекарасы» транзиттік дәлізі учаскесінде 465-525 км Петропавл, Омск қалалары арқылы РФ шекарасы (Челябинскіге) - РФ шекарасы (Новосибирскке) М-51 автомобиль жолын реконструкциялау», II учаске, 496-465 км». Сметалық құжаттаманы түзету»</t>
  </si>
  <si>
    <t>«Реконструкция автомобильной дороги республиканского значения М-51 «гр. РФ (на Челябинск)-гр. РФ (на Новосибирск) через г.г. Петропавловск, Омск» км 465-525 на участке транзитного коридора «Щучинск-Кокшетау-Петропавловск-гр. РФ, II участок км 496-465». Корректировка сметной документации»"</t>
  </si>
  <si>
    <t>"Орталық – Шығыс дәлізі «Астана – Павлодар – Қалбатау – Өскемен», 419-432 км «Павлодар – Семей» автомобиль жолының учаскесін реконструкциялау. «ЖПУ-62 салу (өндірістік база)»</t>
  </si>
  <si>
    <t>«Реконструкция коридора Центр - Восток «Астана – Павлодар – Калбатау – Усть - Каменогорск», участок автомобильной дороги «Павлодар - Семей» км 419-432. «Строительство ДЭУ-62 (производственная база)»</t>
  </si>
  <si>
    <t>«1381 км «Қызылорда – Павлодар – Успенка – РФ шекарасы» республикалық маңызы бар автомобиль жолында Ертіс өзені арқылы өтетін көпір салу». Түзету жоба</t>
  </si>
  <si>
    <t>"Строительство моста через р. Иртыш на автомобильной дороге республиканского значения «Кызылорда-Павлодар_x0002_Успенка-гр.РФ» км1381". Корректировка</t>
  </si>
  <si>
    <t>«Өскемен – Зыряновск – Үлкен Нарын – Катон-Қарағай – Рахман қайнары» республикалық маңызы бар автомобиль жолын реконструкциялау</t>
  </si>
  <si>
    <t>Реконструкция  автомобильной дороги руспубликанского значения "Усть-Каменогорск- Зыряновск- Большенарымское- Катон-Карагай- Рахмановские ключи"</t>
  </si>
  <si>
    <t xml:space="preserve">Реконструкция пункта пропуска «Сыпатай батыр» на казахстанско-кыргызской границе </t>
  </si>
  <si>
    <t xml:space="preserve">Реконструкция пункта пропуска «Курмангазы» на казахстанско-российской границе </t>
  </si>
  <si>
    <t xml:space="preserve">Реконструкция пункта пропуска «Кеген» на казахстанско-кыргызской границе </t>
  </si>
  <si>
    <t xml:space="preserve">Реконструкция пункта пропуска «Аухатты» на казахстанско-кыргызской границе </t>
  </si>
  <si>
    <t xml:space="preserve">Реконструкция пункта пропуска «Сортобе» на казахстанско-кыргызской границе </t>
  </si>
  <si>
    <t xml:space="preserve">Реконструкция пункта пропуска «Айша биби» на казахстанско-кыргызской границе </t>
  </si>
  <si>
    <t xml:space="preserve">Реконструкция пункта пропуска «Аксай» на казахстанско-российской границе </t>
  </si>
  <si>
    <t xml:space="preserve">Реконструкция пункта пропуска «Кызыл Жар» на казахстанско-российской границе </t>
  </si>
  <si>
    <t xml:space="preserve">Реконструкция пункта пропуска «Каракога» на казахстанско-российской границе </t>
  </si>
  <si>
    <t xml:space="preserve">Реконструкция пункта пропуска «Убе» на казахстанско-российской границе </t>
  </si>
  <si>
    <t xml:space="preserve">Реконструкция пункта пропуска «Щарбакты» на казахстанско-российской границе </t>
  </si>
  <si>
    <t xml:space="preserve">Реконструкция пункта пропуска «Шаган» на казахстанско-российской границе </t>
  </si>
  <si>
    <t xml:space="preserve">Реконструкция пункта пропуска «Бидаик» на казахстанско-российской границе </t>
  </si>
  <si>
    <t xml:space="preserve">Реконструкция пункта пропуска «Ауыл» на казахстанско-российской границе </t>
  </si>
  <si>
    <t xml:space="preserve">Реконструкция пункта пропуска «Жаныбек» на казахстанско-российской границе </t>
  </si>
  <si>
    <t xml:space="preserve">Реконструкция пункта пропуска «Жезкент» на казахстанско-российской границе </t>
  </si>
  <si>
    <t xml:space="preserve">Реконструкция пункта пропуска «Акбалшык» на казахстанско-российской границе </t>
  </si>
  <si>
    <t xml:space="preserve">Реконструкция пункта пропуска «Аят» на казахстанско-российской границе </t>
  </si>
  <si>
    <t xml:space="preserve">Реконструкция пункта пропуска «Найза» на казахстанско-российской границе </t>
  </si>
  <si>
    <t xml:space="preserve">Реконструкция пункта пропуска «Убаган» на казахстанско-российской границе </t>
  </si>
  <si>
    <t xml:space="preserve">Реконструкция пункта пропуска «Желкуар» на казахстанско-российской границе </t>
  </si>
  <si>
    <t xml:space="preserve">Реконструкция пункта пропуска «Коянбай» на казахстанско-российской границе </t>
  </si>
  <si>
    <t xml:space="preserve">Реконструкция пункта пропуска «Байтанат» на казахстанско-российской границе </t>
  </si>
  <si>
    <t xml:space="preserve">Реконструкция пункта пропуска «Амангельды» на казахстанско-российской границе </t>
  </si>
  <si>
    <t xml:space="preserve">Реконструкция пункта пропуска «Орда» на казахстанско-российской границе </t>
  </si>
  <si>
    <t xml:space="preserve">Реконструкция пункта пропуска «Кондыбай» на казахстанско-российской границе </t>
  </si>
  <si>
    <t xml:space="preserve">Реконструкция пункта пропуска «Карашатау» на казахстанско-российской границе </t>
  </si>
  <si>
    <t xml:space="preserve">Целевые трансферты на развитие бюджету города Астаны на увеличение уставного капитала юридических лиц на строительство в рамках проекта «Новая транспортная система города Астаны. LRT (участок от аэропорта до нового железнодорожного вокзала) </t>
  </si>
  <si>
    <t xml:space="preserve">Целевые текущие трансферты на развитие бюджету города Астаны на увеличение уставного капитала юридических лиц на строительство в рамках проекта «Новая транспортная система города Астаны. LRT (участок от аэропорта до нового железнодорожного вокзала) </t>
  </si>
  <si>
    <t>Астана қаласының бюджетіне «Астана қаласының жаңа көлік жүйесі. LRT (әуежайдан жаңа теміржол вокзалына дейінгі учаске)» жобасы шеңберінде құрылыс үшін заңды тұлғалардың жарғылық капиталын ұлғайтуға берілетін нысаналы ағымдағы трансферттер</t>
  </si>
  <si>
    <t>Алматы қаласының бюджетіне метрополитен салу үшін заңды тұлғалардың жарғылық капиталын ұлғайтуға берілетін нысаналы даму трансферттер</t>
  </si>
  <si>
    <t>Целевые трансферты на развитие бюджету города Астаны на увеличение уставного капитала юридических лиц на строительство в рамках проекта «Новая транспортная система города Астаны. LRT (участок от аэропорта до нового железнодорожного вокзала)</t>
  </si>
  <si>
    <t>Астана қаласының бюджетінежаңа көлік жүйесі. LRT (әуежайдан жаңа теміржол вокзалына дейінгі учаске)» жобасы шеңберінде   құрылысқа заңды тұлғалардың жарғылық капиталын ұлғайтуға берілетін нысаналы даму трансферттер</t>
  </si>
  <si>
    <t>Поддержано</t>
  </si>
  <si>
    <t xml:space="preserve">Реконструкция аэродрома со строительством ИВПП-2, рулежных дорожек в аэропорту города Шымкент </t>
  </si>
  <si>
    <t>Қолдау тапты</t>
  </si>
  <si>
    <t>«Реконструкция  взлетно-посадочной полосы, рулежной дорожки и перрона в аэропорту города Аркалыка Костанайской области»</t>
  </si>
  <si>
    <t>«Строительство терминала в аэропорту города Аркалык  Костанайской области, с автономной кательной (1 очередь)»</t>
  </si>
  <si>
    <t xml:space="preserve">Реконструкция пункта пропуска «Аксу» (Камышановка) на казахстанско-кыргызской границе </t>
  </si>
  <si>
    <t xml:space="preserve">Реконструкция пункта пропуска «Кайрак» на казахстанско-российской границе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</si>
</sst>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9">
    <numFmt numFmtId="43" formatCode="_-* #,##0.00_-;\-* #,##0.00_-;_-* &quot;-&quot;??_-;_-@_-"/>
    <numFmt numFmtId="164" formatCode="_-* #,##0.00\ _₽_-;\-* #,##0.00\ _₽_-;_-* &quot;-&quot;??\ _₽_-;_-@_-"/>
    <numFmt numFmtId="165" formatCode="_-* #,##0.00\ _₸_-;\-* #,##0.00\ _₸_-;_-* &quot;-&quot;??\ _₸_-;_-@_-"/>
    <numFmt numFmtId="166" formatCode="_-* #,##0&quot;р.&quot;_-;\-* #,##0&quot;р.&quot;_-;_-* &quot;-&quot;&quot;р.&quot;_-;_-@_-"/>
    <numFmt numFmtId="167" formatCode="_-* #,##0_р_._-;\-* #,##0_р_._-;_-* &quot;-&quot;_р_._-;_-@_-"/>
    <numFmt numFmtId="168" formatCode="_-* #,##0.00&quot;р.&quot;_-;\-* #,##0.00&quot;р.&quot;_-;_-* &quot;-&quot;??&quot;р.&quot;_-;_-@_-"/>
    <numFmt numFmtId="169" formatCode="_-* #,##0.00_р_._-;\-* #,##0.00_р_._-;_-* &quot;-&quot;??_р_._-;_-@_-"/>
    <numFmt numFmtId="170" formatCode="_-* #,##0_р_._-;\-* #,##0_р_._-;_-* &quot;-&quot;??_р_._-;_-@_-"/>
    <numFmt numFmtId="171" formatCode="_-* #,##0.00[$€-1]_-;\-* #,##0.00[$€-1]_-;_-* \-??[$€-1]_-"/>
    <numFmt numFmtId="172" formatCode="_-* #,##0\ _?_._-;\-* #,##0\ _?_._-;_-* &quot;-&quot;\ _?_._-;_-@_-"/>
    <numFmt numFmtId="173" formatCode="#."/>
    <numFmt numFmtId="174" formatCode="#,##0_);\(#,##0\);#,##0_);@_)"/>
    <numFmt numFmtId="175" formatCode="#.00"/>
    <numFmt numFmtId="176" formatCode="\$#.00"/>
    <numFmt numFmtId="177" formatCode="0,"/>
    <numFmt numFmtId="178" formatCode="_(* #,##0.0_);_(* \(#,##0.00\);_(* &quot;-&quot;??_);_(@_)"/>
    <numFmt numFmtId="179" formatCode="General_)"/>
    <numFmt numFmtId="180" formatCode="0.000"/>
    <numFmt numFmtId="181" formatCode="#,##0.0_);\(#,##0.0\)"/>
    <numFmt numFmtId="182" formatCode="#,##0.000_);\(#,##0.000\)"/>
    <numFmt numFmtId="183" formatCode="&quot;$&quot;#,\);\(&quot;$&quot;#,##0\)"/>
    <numFmt numFmtId="184" formatCode="00"/>
    <numFmt numFmtId="185" formatCode="000"/>
    <numFmt numFmtId="186" formatCode="\60\4\7\:"/>
    <numFmt numFmtId="187" formatCode="&quot;$&quot;#,##0_);[Red]\(&quot;$&quot;#,##0\)"/>
    <numFmt numFmtId="188" formatCode="[$-409]d\-mmm\-yy;@"/>
    <numFmt numFmtId="189" formatCode="[$-409]d\-mmm;@"/>
    <numFmt numFmtId="190" formatCode="_(* #,##0_);_(* \(#,##0\);_(* &quot;-&quot;_);_(@_)"/>
    <numFmt numFmtId="191" formatCode="_(* #,##0.00_);_(* \(#,##0.00\);_(* &quot;-&quot;??_);_(@_)"/>
    <numFmt numFmtId="192" formatCode="_(&quot;$&quot;* #,##0.00_);_(&quot;$&quot;* \(#,##0.00\);_(&quot;$&quot;* &quot;-&quot;??_);_(@_)"/>
    <numFmt numFmtId="193" formatCode="_-* #,##0.00[$€]_-;\-* #,##0.00[$€]_-;_-* &quot;-&quot;??[$€]_-;_-@_-"/>
    <numFmt numFmtId="194" formatCode="\ #,##0.00[$€-401]\ ;\-#,##0.00[$€-401]\ ;&quot; -&quot;#[$€-401]\ "/>
    <numFmt numFmtId="195" formatCode="_(#,##0;\(#,##0\);\-;&quot;  &quot;@"/>
    <numFmt numFmtId="196" formatCode="&quot;$&quot;#,##0\ ;\-&quot;$&quot;#,##0"/>
    <numFmt numFmtId="197" formatCode="&quot;$&quot;#,##0.00\ ;\(&quot;$&quot;#,##0.00\)"/>
    <numFmt numFmtId="198" formatCode="#,##0.0"/>
    <numFmt numFmtId="199" formatCode="00000"/>
    <numFmt numFmtId="200" formatCode="_(&quot;$&quot;* #,##0_);_(&quot;$&quot;* \(#,##0\);_(&quot;$&quot;* &quot;-&quot;_);_(@_)"/>
    <numFmt numFmtId="201" formatCode="#,##0.00&quot; $&quot;;[Red]\-#,##0.00&quot; $&quot;"/>
    <numFmt numFmtId="202" formatCode="_(* #,##0,_);_(* \(#,##0,\);_(* &quot;-&quot;_);_(@_)"/>
    <numFmt numFmtId="203" formatCode="_-* #,##0\ _đ_._-;\-* #,##0\ _đ_._-;_-* &quot;-&quot;\ _đ_._-;_-@_-"/>
    <numFmt numFmtId="204" formatCode="0%_);\(0%\)"/>
    <numFmt numFmtId="205" formatCode="&quot;$&quot;#,\);\(&quot;$&quot;#,\)"/>
    <numFmt numFmtId="206" formatCode="\+0.0;\-0.0"/>
    <numFmt numFmtId="207" formatCode="\+0.0%;\-0.0%"/>
    <numFmt numFmtId="208" formatCode="&quot;$&quot;#,##0"/>
    <numFmt numFmtId="209" formatCode="&quot;$&quot;#,;\(&quot;$&quot;#,\)"/>
    <numFmt numFmtId="210" formatCode="#,##0_);[Blue]&quot;(-) &quot;#,##0_)"/>
    <numFmt numFmtId="211" formatCode="#,##0\ ;[Blue]&quot;(-) &quot;#,##0\ "/>
    <numFmt numFmtId="212" formatCode="&quot;fl&quot;#,##0.00_);\(&quot;fl&quot;#,##0.00\)"/>
    <numFmt numFmtId="213" formatCode="\ #,##0.00&quot;р. &quot;;\-#,##0.00&quot;р. &quot;;&quot; -&quot;#&quot;р. &quot;;@\ "/>
    <numFmt numFmtId="214" formatCode="_(* #,##0_);_(* \(#,##0\);_(* &quot;-&quot;??_);_(@_)"/>
    <numFmt numFmtId="215" formatCode="0.0"/>
    <numFmt numFmtId="216" formatCode="\ #,##0\ ;\-#,##0\ ;&quot; -&quot;#\ ;@\ "/>
    <numFmt numFmtId="217" formatCode="\ #,##0.00&quot;    &quot;;\-#,##0.00&quot;    &quot;;&quot; -&quot;#&quot;    &quot;;@\ "/>
    <numFmt numFmtId="218" formatCode="#,##0.00_ ;\-#,##0.00\ "/>
    <numFmt numFmtId="219" formatCode="_-* #,##0.0_р_._-;\-* #,##0.0_р_._-;_-* &quot;-&quot;??_р_._-;_-@_-"/>
    <numFmt numFmtId="220" formatCode="_-* #,##0.000_р_._-;\-* #,##0.000_р_._-;_-* &quot;-&quot;?_р_._-;_-@_-"/>
    <numFmt numFmtId="221" formatCode="_-* #,##0.00_-;\-* #,##0.00_-;_-* \-??_-;_-@_-"/>
    <numFmt numFmtId="222" formatCode="&quot; Ј&quot;#,##0\ ;&quot;-Ј&quot;#,##0\ ;&quot; Ј- &quot;;@\ "/>
    <numFmt numFmtId="223" formatCode="\ #,##0.00\ ;\-#,##0.00\ ;&quot; -&quot;#\ ;@\ "/>
    <numFmt numFmtId="224" formatCode="&quot;Да&quot;;&quot;Да&quot;;&quot;Нет&quot;"/>
    <numFmt numFmtId="225" formatCode="%#.00"/>
    <numFmt numFmtId="226" formatCode="_-* ###,0&quot;.&quot;00&quot;$&quot;_-;\-* ###,0&quot;.&quot;00&quot;$&quot;_-;_-* &quot;-&quot;??&quot;$&quot;_-;_-@_-"/>
    <numFmt numFmtId="227" formatCode="_-* #,##0_?_._-;\-* #,##0_?_._-;_-* &quot;-&quot;_?_._-;_-@_-"/>
    <numFmt numFmtId="228" formatCode="_-* ###,0&quot;.&quot;00_?_._-;\-* ###,0&quot;.&quot;00_?_._-;_-* &quot;-&quot;??_?_._-;_-@_-"/>
    <numFmt numFmtId="229" formatCode="_-&quot;Т&quot;* #,##0.00_-;\-&quot;Т&quot;* #,##0.00_-;_-&quot;Т&quot;* &quot;-&quot;??_-;_-@_-"/>
    <numFmt numFmtId="230" formatCode="[$-419]General"/>
    <numFmt numFmtId="231" formatCode="_-* #,##0.00\ _р_._-;\-* #,##0.00\ _р_._-;_-* &quot;-&quot;??\ _р_._-;_-@_-"/>
  </numFmts>
  <fonts count="203">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b/>
      <sz val="14"/>
      <name val="Arial"/>
      <family val="2"/>
      <charset val="204"/>
    </font>
    <font>
      <sz val="11"/>
      <name val="Arial"/>
      <family val="2"/>
      <charset val="204"/>
    </font>
    <font>
      <i/>
      <sz val="10"/>
      <name val="Arial"/>
      <family val="2"/>
      <charset val="204"/>
    </font>
    <font>
      <b/>
      <sz val="10"/>
      <name val="Arial"/>
      <family val="2"/>
      <charset val="204"/>
    </font>
    <font>
      <sz val="10"/>
      <color rgb="FF0000FF"/>
      <name val="Arial"/>
      <family val="2"/>
      <charset val="204"/>
    </font>
    <font>
      <sz val="10"/>
      <name val="Arial"/>
      <family val="2"/>
      <charset val="204"/>
    </font>
    <font>
      <i/>
      <sz val="10"/>
      <color rgb="FF0000FF"/>
      <name val="Arial"/>
      <family val="2"/>
      <charset val="204"/>
    </font>
    <font>
      <b/>
      <sz val="10"/>
      <color rgb="FFFF0000"/>
      <name val="Arial"/>
      <family val="2"/>
      <charset val="204"/>
    </font>
    <font>
      <b/>
      <sz val="10"/>
      <color theme="1"/>
      <name val="Arial"/>
      <family val="2"/>
      <charset val="204"/>
    </font>
    <font>
      <b/>
      <i/>
      <sz val="10"/>
      <color theme="1"/>
      <name val="Arial"/>
      <family val="2"/>
      <charset val="204"/>
    </font>
    <font>
      <sz val="11"/>
      <color rgb="FF0000FF"/>
      <name val="Arial"/>
      <family val="2"/>
      <charset val="204"/>
    </font>
    <font>
      <sz val="11"/>
      <color theme="1"/>
      <name val="Calibri"/>
      <family val="2"/>
      <scheme val="minor"/>
    </font>
    <font>
      <sz val="10"/>
      <color theme="1"/>
      <name val="Arial"/>
      <family val="2"/>
      <charset val="204"/>
    </font>
    <font>
      <sz val="10"/>
      <name val="Helv"/>
      <charset val="204"/>
    </font>
    <font>
      <i/>
      <sz val="11"/>
      <color rgb="FF0000FF"/>
      <name val="Arial"/>
      <family val="2"/>
      <charset val="204"/>
    </font>
    <font>
      <sz val="10"/>
      <color rgb="FFFF0000"/>
      <name val="Arial"/>
      <family val="2"/>
      <charset val="204"/>
    </font>
    <font>
      <sz val="10"/>
      <name val="Arial Cyr"/>
      <family val="2"/>
      <charset val="204"/>
    </font>
    <font>
      <sz val="10"/>
      <color indexed="8"/>
      <name val="MS Sans Serif"/>
      <family val="2"/>
      <charset val="204"/>
    </font>
    <font>
      <sz val="1"/>
      <color indexed="8"/>
      <name val="Courier"/>
      <family val="1"/>
      <charset val="204"/>
    </font>
    <font>
      <sz val="1"/>
      <color indexed="8"/>
      <name val="Courier New"/>
      <family val="1"/>
      <charset val="204"/>
    </font>
    <font>
      <b/>
      <sz val="12"/>
      <name val="Arial"/>
      <family val="2"/>
      <charset val="204"/>
    </font>
    <font>
      <sz val="12"/>
      <name val="Arial"/>
      <family val="2"/>
      <charset val="204"/>
    </font>
    <font>
      <b/>
      <sz val="1"/>
      <color indexed="8"/>
      <name val="Courier"/>
      <family val="1"/>
      <charset val="204"/>
    </font>
    <font>
      <b/>
      <sz val="1"/>
      <color indexed="8"/>
      <name val="Courier New"/>
      <family val="1"/>
      <charset val="204"/>
    </font>
    <font>
      <sz val="10"/>
      <name val="Helv"/>
    </font>
    <font>
      <sz val="9"/>
      <name val="Arial"/>
      <family val="2"/>
      <charset val="204"/>
    </font>
    <font>
      <sz val="9"/>
      <name val="Arial"/>
      <family val="2"/>
    </font>
    <font>
      <sz val="11"/>
      <color indexed="8"/>
      <name val="Calibri"/>
      <family val="2"/>
      <charset val="204"/>
    </font>
    <font>
      <sz val="11"/>
      <color indexed="9"/>
      <name val="Calibri"/>
      <family val="2"/>
      <charset val="204"/>
    </font>
    <font>
      <sz val="12"/>
      <color theme="0"/>
      <name val="Times New Roman"/>
      <family val="2"/>
      <charset val="204"/>
    </font>
    <font>
      <sz val="8"/>
      <color indexed="12"/>
      <name val="Helv"/>
      <charset val="204"/>
    </font>
    <font>
      <sz val="8"/>
      <color indexed="12"/>
      <name val="Helv"/>
    </font>
    <font>
      <sz val="10"/>
      <name val="Geneva"/>
      <charset val="204"/>
    </font>
    <font>
      <sz val="10"/>
      <name val="Geneva"/>
    </font>
    <font>
      <sz val="11"/>
      <color indexed="20"/>
      <name val="Calibri"/>
      <family val="2"/>
      <charset val="204"/>
    </font>
    <font>
      <sz val="9"/>
      <name val="Times New Roman"/>
      <family val="1"/>
      <charset val="204"/>
    </font>
    <font>
      <sz val="9"/>
      <name val="Times New Roman"/>
      <family val="1"/>
    </font>
    <font>
      <sz val="10"/>
      <name val="Courier"/>
      <family val="1"/>
      <charset val="204"/>
    </font>
    <font>
      <b/>
      <sz val="11"/>
      <color indexed="52"/>
      <name val="Calibri"/>
      <family val="2"/>
      <charset val="204"/>
    </font>
    <font>
      <sz val="12"/>
      <name val="KZ Times New Roman"/>
      <family val="1"/>
      <charset val="204"/>
    </font>
    <font>
      <b/>
      <sz val="11"/>
      <color indexed="9"/>
      <name val="Calibri"/>
      <family val="2"/>
      <charset val="204"/>
    </font>
    <font>
      <sz val="10"/>
      <name val="MS Sans Serif"/>
      <family val="2"/>
      <charset val="204"/>
    </font>
    <font>
      <sz val="10"/>
      <color indexed="8"/>
      <name val="Arial"/>
      <family val="2"/>
      <charset val="204"/>
    </font>
    <font>
      <sz val="10"/>
      <color indexed="8"/>
      <name val="Arial"/>
      <family val="2"/>
    </font>
    <font>
      <sz val="12"/>
      <name val="Tms Rmn"/>
      <charset val="204"/>
    </font>
    <font>
      <i/>
      <sz val="9"/>
      <color indexed="10"/>
      <name val="MS PGothic"/>
      <family val="2"/>
      <charset val="204"/>
    </font>
    <font>
      <i/>
      <sz val="9"/>
      <color indexed="10"/>
      <name val="MS PGothic"/>
      <family val="2"/>
    </font>
    <font>
      <sz val="10"/>
      <name val="Mangal"/>
      <family val="2"/>
      <charset val="204"/>
    </font>
    <font>
      <i/>
      <sz val="11"/>
      <color indexed="23"/>
      <name val="Calibri"/>
      <family val="2"/>
      <charset val="204"/>
    </font>
    <font>
      <sz val="1"/>
      <color indexed="8"/>
      <name val="Courier"/>
      <family val="3"/>
      <charset val="204"/>
    </font>
    <font>
      <sz val="1"/>
      <color indexed="8"/>
      <name val="Courier"/>
      <family val="3"/>
    </font>
    <font>
      <i/>
      <sz val="1"/>
      <color indexed="8"/>
      <name val="Courier"/>
      <family val="3"/>
      <charset val="204"/>
    </font>
    <font>
      <i/>
      <sz val="1"/>
      <color indexed="8"/>
      <name val="Courier"/>
      <family val="3"/>
    </font>
    <font>
      <sz val="10"/>
      <color indexed="62"/>
      <name val="Arial"/>
      <family val="2"/>
      <charset val="204"/>
    </font>
    <font>
      <sz val="10"/>
      <color indexed="62"/>
      <name val="Arial"/>
      <family val="2"/>
    </font>
    <font>
      <sz val="11"/>
      <color indexed="17"/>
      <name val="Calibri"/>
      <family val="2"/>
      <charset val="204"/>
    </font>
    <font>
      <sz val="8"/>
      <name val="Arial"/>
      <family val="2"/>
      <charset val="204"/>
    </font>
    <font>
      <sz val="8"/>
      <name val="Arial"/>
      <family val="2"/>
    </font>
    <font>
      <sz val="12"/>
      <name val="Univers (WN)"/>
      <family val="2"/>
      <charset val="204"/>
    </font>
    <font>
      <sz val="12"/>
      <name val="Univers (WN)"/>
      <family val="2"/>
    </font>
    <font>
      <b/>
      <sz val="12"/>
      <name val="Arial"/>
      <family val="2"/>
    </font>
    <font>
      <b/>
      <sz val="15"/>
      <color indexed="56"/>
      <name val="Calibri"/>
      <family val="2"/>
      <charset val="204"/>
    </font>
    <font>
      <b/>
      <sz val="13"/>
      <color indexed="56"/>
      <name val="Calibri"/>
      <family val="2"/>
      <charset val="204"/>
    </font>
    <font>
      <b/>
      <sz val="11"/>
      <color indexed="56"/>
      <name val="Calibri"/>
      <family val="2"/>
      <charset val="204"/>
    </font>
    <font>
      <b/>
      <sz val="10"/>
      <name val="Arial"/>
      <family val="2"/>
    </font>
    <font>
      <u/>
      <sz val="10"/>
      <color indexed="12"/>
      <name val="Arial"/>
      <family val="2"/>
      <charset val="204"/>
    </font>
    <font>
      <u/>
      <sz val="7.5"/>
      <color indexed="36"/>
      <name val="Arial"/>
      <family val="2"/>
      <charset val="204"/>
    </font>
    <font>
      <u/>
      <sz val="10"/>
      <color indexed="12"/>
      <name val="Arial"/>
      <family val="2"/>
    </font>
    <font>
      <u/>
      <sz val="7.5"/>
      <color indexed="36"/>
      <name val="Arial"/>
      <family val="2"/>
    </font>
    <font>
      <sz val="10"/>
      <name val="Courier"/>
      <family val="3"/>
      <charset val="204"/>
    </font>
    <font>
      <sz val="10"/>
      <name val="Courier"/>
      <family val="3"/>
    </font>
    <font>
      <sz val="11"/>
      <color indexed="62"/>
      <name val="Calibri"/>
      <family val="2"/>
      <charset val="204"/>
    </font>
    <font>
      <b/>
      <sz val="10"/>
      <name val="AA Normal"/>
      <charset val="204"/>
    </font>
    <font>
      <b/>
      <sz val="10"/>
      <name val="AA Normal"/>
    </font>
    <font>
      <sz val="10"/>
      <name val="AA Normal"/>
      <charset val="204"/>
    </font>
    <font>
      <sz val="10"/>
      <name val="AA Normal"/>
    </font>
    <font>
      <sz val="11"/>
      <color indexed="52"/>
      <name val="Calibri"/>
      <family val="2"/>
      <charset val="204"/>
    </font>
    <font>
      <sz val="8"/>
      <color indexed="8"/>
      <name val="Helv"/>
      <charset val="204"/>
    </font>
    <font>
      <sz val="8"/>
      <color indexed="8"/>
      <name val="Helv"/>
    </font>
    <font>
      <b/>
      <sz val="11"/>
      <name val="Helv"/>
      <charset val="204"/>
    </font>
    <font>
      <b/>
      <sz val="11"/>
      <name val="Helv"/>
    </font>
    <font>
      <sz val="10"/>
      <name val="Arial"/>
      <family val="2"/>
    </font>
    <font>
      <b/>
      <i/>
      <sz val="12"/>
      <name val="KZ Times New Roman"/>
      <family val="1"/>
      <charset val="204"/>
    </font>
    <font>
      <b/>
      <sz val="12"/>
      <name val="KZ Times New Roman"/>
      <family val="1"/>
      <charset val="204"/>
    </font>
    <font>
      <sz val="10"/>
      <name val="KZ Times New Roman"/>
      <family val="1"/>
      <charset val="204"/>
    </font>
    <font>
      <sz val="11"/>
      <color indexed="60"/>
      <name val="Calibri"/>
      <family val="2"/>
      <charset val="204"/>
    </font>
    <font>
      <sz val="7"/>
      <name val="Small Fonts"/>
      <family val="2"/>
      <charset val="204"/>
    </font>
    <font>
      <sz val="8"/>
      <name val="Helv"/>
      <charset val="204"/>
    </font>
    <font>
      <b/>
      <sz val="11"/>
      <color indexed="63"/>
      <name val="Calibri"/>
      <family val="2"/>
      <charset val="204"/>
    </font>
    <font>
      <sz val="12"/>
      <color indexed="8"/>
      <name val="Times New Roman"/>
      <family val="1"/>
      <charset val="204"/>
    </font>
    <font>
      <sz val="12"/>
      <color indexed="8"/>
      <name val="Times New Roman"/>
      <family val="1"/>
    </font>
    <font>
      <sz val="10"/>
      <color indexed="10"/>
      <name val="MS Sans Serif"/>
      <family val="2"/>
      <charset val="204"/>
    </font>
    <font>
      <i/>
      <sz val="9"/>
      <name val="Arial"/>
      <family val="2"/>
      <charset val="204"/>
    </font>
    <font>
      <i/>
      <sz val="8"/>
      <name val="Arial"/>
      <family val="2"/>
      <charset val="204"/>
    </font>
    <font>
      <sz val="8"/>
      <color indexed="8"/>
      <name val="Arial"/>
      <family val="2"/>
      <charset val="204"/>
    </font>
    <font>
      <b/>
      <sz val="8"/>
      <color indexed="8"/>
      <name val="Arial"/>
      <family val="2"/>
      <charset val="204"/>
    </font>
    <font>
      <sz val="8"/>
      <color indexed="8"/>
      <name val="Tahoma"/>
      <family val="2"/>
      <charset val="204"/>
    </font>
    <font>
      <sz val="10"/>
      <color indexed="8"/>
      <name val="Times New Roman"/>
      <family val="1"/>
      <charset val="204"/>
    </font>
    <font>
      <sz val="8"/>
      <color indexed="8"/>
      <name val="Times New Roman"/>
      <family val="1"/>
      <charset val="204"/>
    </font>
    <font>
      <i/>
      <sz val="8"/>
      <color indexed="8"/>
      <name val="Arial"/>
      <family val="2"/>
      <charset val="204"/>
    </font>
    <font>
      <b/>
      <sz val="11"/>
      <color indexed="18"/>
      <name val="Arial"/>
      <family val="2"/>
      <charset val="204"/>
    </font>
    <font>
      <b/>
      <sz val="11"/>
      <color indexed="18"/>
      <name val="Arial"/>
      <family val="2"/>
    </font>
    <font>
      <b/>
      <i/>
      <sz val="11"/>
      <color indexed="18"/>
      <name val="Arial"/>
      <family val="2"/>
      <charset val="204"/>
    </font>
    <font>
      <b/>
      <i/>
      <sz val="11"/>
      <color indexed="18"/>
      <name val="Arial"/>
      <family val="2"/>
    </font>
    <font>
      <sz val="11"/>
      <color indexed="9"/>
      <name val="Arial"/>
      <family val="2"/>
      <charset val="204"/>
    </font>
    <font>
      <sz val="11"/>
      <color indexed="9"/>
      <name val="Arial"/>
      <family val="2"/>
    </font>
    <font>
      <sz val="11"/>
      <name val="Arial"/>
      <family val="2"/>
    </font>
    <font>
      <b/>
      <sz val="11"/>
      <color indexed="9"/>
      <name val="Arial"/>
      <family val="2"/>
      <charset val="204"/>
    </font>
    <font>
      <b/>
      <sz val="11"/>
      <color indexed="9"/>
      <name val="Arial"/>
      <family val="2"/>
    </font>
    <font>
      <b/>
      <sz val="11"/>
      <color indexed="18"/>
      <name val="Arial Narrow"/>
      <family val="2"/>
      <charset val="204"/>
    </font>
    <font>
      <b/>
      <sz val="11"/>
      <color indexed="18"/>
      <name val="Arial Narrow"/>
      <family val="2"/>
    </font>
    <font>
      <b/>
      <sz val="11"/>
      <color indexed="9"/>
      <name val="Arial Narrow"/>
      <family val="2"/>
      <charset val="204"/>
    </font>
    <font>
      <b/>
      <sz val="11"/>
      <color indexed="9"/>
      <name val="Arial Narrow"/>
      <family val="2"/>
    </font>
    <font>
      <sz val="11"/>
      <color indexed="18"/>
      <name val="Arial"/>
      <family val="2"/>
      <charset val="204"/>
    </font>
    <font>
      <sz val="11"/>
      <color indexed="18"/>
      <name val="Arial"/>
      <family val="2"/>
    </font>
    <font>
      <sz val="10"/>
      <color indexed="56"/>
      <name val="Arial"/>
      <family val="2"/>
      <charset val="204"/>
    </font>
    <font>
      <sz val="10"/>
      <color indexed="56"/>
      <name val="Arial"/>
      <family val="2"/>
    </font>
    <font>
      <sz val="12"/>
      <color indexed="56"/>
      <name val="Arial"/>
      <family val="2"/>
      <charset val="204"/>
    </font>
    <font>
      <sz val="12"/>
      <color indexed="56"/>
      <name val="Arial"/>
      <family val="2"/>
    </font>
    <font>
      <i/>
      <sz val="12"/>
      <color indexed="56"/>
      <name val="Arial"/>
      <family val="2"/>
      <charset val="204"/>
    </font>
    <font>
      <i/>
      <sz val="12"/>
      <color indexed="56"/>
      <name val="Arial"/>
      <family val="2"/>
    </font>
    <font>
      <i/>
      <sz val="11"/>
      <color indexed="56"/>
      <name val="Arial"/>
      <family val="2"/>
      <charset val="204"/>
    </font>
    <font>
      <i/>
      <sz val="11"/>
      <color indexed="56"/>
      <name val="Arial"/>
      <family val="2"/>
    </font>
    <font>
      <b/>
      <sz val="11"/>
      <color indexed="56"/>
      <name val="Arial"/>
      <family val="2"/>
      <charset val="204"/>
    </font>
    <font>
      <b/>
      <sz val="11"/>
      <color indexed="56"/>
      <name val="Arial"/>
      <family val="2"/>
    </font>
    <font>
      <b/>
      <i/>
      <sz val="11"/>
      <color indexed="56"/>
      <name val="Arial"/>
      <family val="2"/>
      <charset val="204"/>
    </font>
    <font>
      <b/>
      <i/>
      <sz val="11"/>
      <color indexed="56"/>
      <name val="Arial"/>
      <family val="2"/>
    </font>
    <font>
      <sz val="18"/>
      <color indexed="18"/>
      <name val="Arial"/>
      <family val="2"/>
      <charset val="204"/>
    </font>
    <font>
      <sz val="18"/>
      <color indexed="18"/>
      <name val="Arial"/>
      <family val="2"/>
    </font>
    <font>
      <sz val="11"/>
      <color indexed="10"/>
      <name val="Arial"/>
      <family val="2"/>
      <charset val="204"/>
    </font>
    <font>
      <sz val="11"/>
      <color indexed="10"/>
      <name val="Arial"/>
      <family val="2"/>
    </font>
    <font>
      <sz val="10"/>
      <name val="NTHelvetica/Cyrillic"/>
      <charset val="204"/>
    </font>
    <font>
      <b/>
      <sz val="10"/>
      <color indexed="10"/>
      <name val="Arial"/>
      <family val="2"/>
      <charset val="204"/>
    </font>
    <font>
      <b/>
      <sz val="10"/>
      <color indexed="10"/>
      <name val="Arial"/>
      <family val="2"/>
    </font>
    <font>
      <b/>
      <sz val="18"/>
      <color indexed="56"/>
      <name val="Cambria"/>
      <family val="2"/>
      <charset val="204"/>
    </font>
    <font>
      <b/>
      <sz val="14"/>
      <name val="KZ Times New Roman"/>
      <family val="1"/>
      <charset val="204"/>
    </font>
    <font>
      <sz val="8"/>
      <name val="Helv"/>
    </font>
    <font>
      <b/>
      <sz val="11"/>
      <color indexed="8"/>
      <name val="Calibri"/>
      <family val="2"/>
      <charset val="204"/>
    </font>
    <font>
      <sz val="11"/>
      <color indexed="10"/>
      <name val="Calibri"/>
      <family val="2"/>
      <charset val="204"/>
    </font>
    <font>
      <sz val="12"/>
      <color indexed="9"/>
      <name val="KZ Times New Roman"/>
      <family val="1"/>
      <charset val="204"/>
    </font>
    <font>
      <sz val="10"/>
      <name val="Times New Roman"/>
      <family val="1"/>
      <charset val="204"/>
    </font>
    <font>
      <u/>
      <sz val="11"/>
      <color indexed="12"/>
      <name val="Calibri"/>
      <family val="2"/>
      <charset val="204"/>
    </font>
    <font>
      <u/>
      <sz val="11"/>
      <color theme="10"/>
      <name val="Calibri"/>
      <family val="2"/>
      <charset val="204"/>
      <scheme val="minor"/>
    </font>
    <font>
      <u/>
      <sz val="10"/>
      <color indexed="12"/>
      <name val="Arial Cyr"/>
      <charset val="204"/>
    </font>
    <font>
      <b/>
      <sz val="10"/>
      <name val="Arial Cyr"/>
      <family val="2"/>
      <charset val="204"/>
    </font>
    <font>
      <sz val="10"/>
      <name val="Times New Roman Cyr"/>
      <family val="1"/>
      <charset val="204"/>
    </font>
    <font>
      <b/>
      <sz val="9"/>
      <name val="Times New Roman"/>
      <family val="1"/>
      <charset val="204"/>
    </font>
    <font>
      <b/>
      <sz val="10"/>
      <color indexed="12"/>
      <name val="Arial Cyr"/>
      <family val="2"/>
      <charset val="204"/>
    </font>
    <font>
      <b/>
      <sz val="12"/>
      <color rgb="FF0070C0"/>
      <name val="Times New Roman"/>
      <family val="1"/>
      <charset val="204"/>
    </font>
    <font>
      <sz val="12"/>
      <color theme="2" tint="-0.749961851863155"/>
      <name val="Times New Roman"/>
      <family val="1"/>
      <charset val="204"/>
    </font>
    <font>
      <sz val="11"/>
      <color theme="1"/>
      <name val="Times New Roman"/>
      <family val="2"/>
      <charset val="204"/>
    </font>
    <font>
      <sz val="11"/>
      <color indexed="8"/>
      <name val="Calibri"/>
      <family val="2"/>
    </font>
    <font>
      <sz val="12"/>
      <name val="Times New Roman"/>
      <family val="1"/>
      <charset val="204"/>
    </font>
    <font>
      <b/>
      <i/>
      <sz val="14"/>
      <name val="Arial"/>
      <family val="2"/>
      <charset val="204"/>
    </font>
    <font>
      <sz val="10"/>
      <name val="Times New Roman Cyr"/>
      <charset val="204"/>
    </font>
    <font>
      <sz val="12"/>
      <color indexed="8"/>
      <name val="Times New Roman"/>
      <family val="2"/>
      <charset val="204"/>
    </font>
    <font>
      <i/>
      <sz val="9"/>
      <color indexed="10"/>
      <name val="Arial"/>
      <family val="2"/>
      <charset val="204"/>
    </font>
    <font>
      <sz val="10"/>
      <color indexed="0"/>
      <name val="Helv"/>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8"/>
      <name val="Arial"/>
      <family val="2"/>
      <charset val="204"/>
    </font>
    <font>
      <b/>
      <sz val="28"/>
      <name val="Arial"/>
      <family val="2"/>
      <charset val="204"/>
    </font>
    <font>
      <sz val="16"/>
      <name val="Arial"/>
      <family val="2"/>
      <charset val="204"/>
    </font>
    <font>
      <sz val="10"/>
      <name val="Helv"/>
      <family val="2"/>
      <charset val="204"/>
    </font>
    <font>
      <sz val="10"/>
      <name val="Helv"/>
      <family val="2"/>
    </font>
    <font>
      <u/>
      <sz val="8"/>
      <color indexed="12"/>
      <name val="Times New Roman"/>
      <family val="1"/>
      <charset val="204"/>
    </font>
    <font>
      <b/>
      <i/>
      <sz val="10"/>
      <name val="Arial"/>
      <family val="2"/>
      <charset val="204"/>
    </font>
    <font>
      <b/>
      <sz val="14"/>
      <color rgb="FF000000"/>
      <name val="Times New Roman"/>
      <family val="1"/>
      <charset val="204"/>
    </font>
    <font>
      <b/>
      <sz val="12"/>
      <color rgb="FF000000"/>
      <name val="Times New Roman"/>
      <family val="1"/>
      <charset val="204"/>
    </font>
    <font>
      <sz val="10"/>
      <color rgb="FF000000"/>
      <name val="Arial"/>
      <family val="2"/>
      <charset val="204"/>
    </font>
    <font>
      <sz val="10"/>
      <color rgb="FF000000"/>
      <name val="Times New Roman"/>
      <family val="1"/>
      <charset val="204"/>
    </font>
    <font>
      <b/>
      <i/>
      <sz val="12"/>
      <color rgb="FF000000"/>
      <name val="Times New Roman"/>
      <family val="1"/>
      <charset val="204"/>
    </font>
    <font>
      <sz val="10"/>
      <name val="Arial Cyr"/>
    </font>
    <font>
      <sz val="14"/>
      <color theme="1"/>
      <name val="Times New Roman"/>
      <family val="2"/>
      <charset val="204"/>
    </font>
    <font>
      <sz val="11"/>
      <color rgb="FF000000"/>
      <name val="Calibri"/>
      <family val="2"/>
      <charset val="204"/>
    </font>
    <font>
      <sz val="28"/>
      <name val="Arial"/>
      <family val="2"/>
      <charset val="204"/>
    </font>
    <font>
      <b/>
      <i/>
      <sz val="10"/>
      <color rgb="FF0000FF"/>
      <name val="Arial"/>
      <family val="2"/>
      <charset val="204"/>
    </font>
    <font>
      <b/>
      <sz val="11"/>
      <name val="Arial"/>
      <family val="2"/>
      <charset val="204"/>
    </font>
    <font>
      <b/>
      <sz val="18"/>
      <color theme="1"/>
      <name val="Arial"/>
      <family val="2"/>
      <charset val="204"/>
    </font>
    <font>
      <i/>
      <sz val="11"/>
      <color theme="1"/>
      <name val="Calibri"/>
      <family val="2"/>
      <charset val="204"/>
      <scheme val="minor"/>
    </font>
    <font>
      <b/>
      <sz val="11"/>
      <color theme="1"/>
      <name val="Arial"/>
      <family val="2"/>
      <charset val="204"/>
    </font>
    <font>
      <b/>
      <sz val="12"/>
      <color theme="1"/>
      <name val="Arial"/>
      <family val="2"/>
      <charset val="204"/>
    </font>
    <font>
      <sz val="11"/>
      <color theme="1"/>
      <name val="Shruti"/>
      <family val="2"/>
    </font>
    <font>
      <i/>
      <sz val="10"/>
      <color theme="1"/>
      <name val="Arial"/>
      <family val="2"/>
      <charset val="204"/>
    </font>
  </fonts>
  <fills count="65">
    <fill>
      <patternFill patternType="none"/>
    </fill>
    <fill>
      <patternFill patternType="gray125"/>
    </fill>
    <fill>
      <patternFill patternType="solid">
        <fgColor rgb="FFFFFFCC"/>
      </patternFill>
    </fill>
    <fill>
      <patternFill patternType="solid">
        <fgColor theme="6" tint="0.39997558519241921"/>
        <bgColor indexed="65"/>
      </patternFill>
    </fill>
    <fill>
      <patternFill patternType="solid">
        <fgColor theme="8" tint="0.7999816888943144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9"/>
        <bgColor indexed="64"/>
      </patternFill>
    </fill>
    <fill>
      <patternFill patternType="solid">
        <fgColor indexed="14"/>
        <bgColor indexed="64"/>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43"/>
        <bgColor indexed="64"/>
      </patternFill>
    </fill>
    <fill>
      <patternFill patternType="solid">
        <fgColor indexed="22"/>
        <bgColor indexed="31"/>
      </patternFill>
    </fill>
    <fill>
      <patternFill patternType="solid">
        <fgColor indexed="43"/>
      </patternFill>
    </fill>
    <fill>
      <patternFill patternType="solid">
        <fgColor indexed="26"/>
      </patternFill>
    </fill>
    <fill>
      <patternFill patternType="solid">
        <fgColor indexed="31"/>
        <bgColor indexed="64"/>
      </patternFill>
    </fill>
    <fill>
      <patternFill patternType="solid">
        <fgColor indexed="10"/>
        <bgColor indexed="64"/>
      </patternFill>
    </fill>
    <fill>
      <patternFill patternType="solid">
        <fgColor indexed="47"/>
        <bgColor indexed="64"/>
      </patternFill>
    </fill>
    <fill>
      <patternFill patternType="solid">
        <fgColor indexed="21"/>
        <bgColor indexed="64"/>
      </patternFill>
    </fill>
    <fill>
      <patternFill patternType="lightUp">
        <fgColor indexed="54"/>
        <bgColor indexed="41"/>
      </patternFill>
    </fill>
    <fill>
      <patternFill patternType="solid">
        <fgColor indexed="41"/>
        <bgColor indexed="64"/>
      </patternFill>
    </fill>
    <fill>
      <patternFill patternType="solid">
        <fgColor indexed="54"/>
        <bgColor indexed="64"/>
      </patternFill>
    </fill>
    <fill>
      <patternFill patternType="solid">
        <fgColor indexed="44"/>
        <bgColor indexed="64"/>
      </patternFill>
    </fill>
    <fill>
      <patternFill patternType="solid">
        <fgColor indexed="35"/>
        <bgColor indexed="64"/>
      </patternFill>
    </fill>
    <fill>
      <patternFill patternType="solid">
        <fgColor indexed="23"/>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C0C0C0"/>
        <bgColor indexed="64"/>
      </patternFill>
    </fill>
    <fill>
      <patternFill patternType="solid">
        <fgColor theme="6" tint="0.79998168889431442"/>
        <bgColor indexed="64"/>
      </patternFill>
    </fill>
    <fill>
      <patternFill patternType="solid">
        <fgColor rgb="FF92D050"/>
        <bgColor indexed="64"/>
      </patternFill>
    </fill>
    <fill>
      <patternFill patternType="solid">
        <fgColor rgb="FFFFFF00"/>
        <bgColor indexed="64"/>
      </patternFill>
    </fill>
    <fill>
      <patternFill patternType="solid">
        <fgColor rgb="FFFFC000"/>
        <bgColor indexed="64"/>
      </patternFill>
    </fill>
    <fill>
      <patternFill patternType="solid">
        <fgColor theme="4" tint="0.59999389629810485"/>
        <bgColor indexed="64"/>
      </patternFill>
    </fill>
  </fills>
  <borders count="44">
    <border>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8"/>
      </top>
      <bottom style="double">
        <color indexed="8"/>
      </bottom>
      <diagonal/>
    </border>
    <border>
      <left style="thin">
        <color indexed="23"/>
      </left>
      <right style="thin">
        <color indexed="23"/>
      </right>
      <top style="thin">
        <color indexed="23"/>
      </top>
      <bottom style="thin">
        <color indexed="23"/>
      </bottom>
      <diagonal/>
    </border>
    <border>
      <left style="thin">
        <color indexed="64"/>
      </left>
      <right/>
      <top/>
      <bottom/>
      <diagonal/>
    </border>
    <border>
      <left style="thin">
        <color indexed="8"/>
      </left>
      <right/>
      <top/>
      <bottom/>
      <diagonal/>
    </border>
    <border>
      <left style="double">
        <color indexed="63"/>
      </left>
      <right style="double">
        <color indexed="63"/>
      </right>
      <top style="double">
        <color indexed="63"/>
      </top>
      <bottom style="double">
        <color indexed="63"/>
      </bottom>
      <diagonal/>
    </border>
    <border>
      <left/>
      <right/>
      <top style="double">
        <color indexed="64"/>
      </top>
      <bottom style="double">
        <color indexed="64"/>
      </bottom>
      <diagonal/>
    </border>
    <border>
      <left/>
      <right/>
      <top style="medium">
        <color indexed="64"/>
      </top>
      <bottom style="medium">
        <color indexed="64"/>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8"/>
      </left>
      <right/>
      <top/>
      <bottom style="thin">
        <color indexed="8"/>
      </bottom>
      <diagonal/>
    </border>
    <border>
      <left/>
      <right/>
      <top/>
      <bottom style="thin">
        <color indexed="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44"/>
      </bottom>
      <diagonal/>
    </border>
    <border>
      <left/>
      <right/>
      <top style="thin">
        <color indexed="62"/>
      </top>
      <bottom style="double">
        <color indexed="62"/>
      </bottom>
      <diagonal/>
    </border>
    <border>
      <left style="hair">
        <color indexed="64"/>
      </left>
      <right/>
      <top style="hair">
        <color indexed="64"/>
      </top>
      <bottom style="hair">
        <color indexed="9"/>
      </bottom>
      <diagonal/>
    </border>
    <border>
      <left style="medium">
        <color indexed="64"/>
      </left>
      <right style="medium">
        <color indexed="64"/>
      </right>
      <top style="medium">
        <color indexed="64"/>
      </top>
      <bottom style="medium">
        <color indexed="64"/>
      </bottom>
      <diagonal/>
    </border>
    <border>
      <left style="double">
        <color rgb="FF0070C0"/>
      </left>
      <right style="double">
        <color rgb="FF0070C0"/>
      </right>
      <top style="double">
        <color rgb="FF0070C0"/>
      </top>
      <bottom style="double">
        <color rgb="FF0070C0"/>
      </bottom>
      <diagonal/>
    </border>
    <border>
      <left style="hair">
        <color rgb="FF0070C0"/>
      </left>
      <right style="hair">
        <color rgb="FF0070C0"/>
      </right>
      <top style="hair">
        <color rgb="FF0070C0"/>
      </top>
      <bottom style="hair">
        <color rgb="FF0070C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466">
    <xf numFmtId="0" fontId="0" fillId="0" borderId="0"/>
    <xf numFmtId="169" fontId="17" fillId="0" borderId="0" applyFont="0" applyFill="0" applyBorder="0" applyAlignment="0" applyProtection="0"/>
    <xf numFmtId="0" fontId="5" fillId="0" borderId="0"/>
    <xf numFmtId="0" fontId="4" fillId="0" borderId="0"/>
    <xf numFmtId="169" fontId="4" fillId="0" borderId="0" applyFont="0" applyFill="0" applyBorder="0" applyAlignment="0" applyProtection="0"/>
    <xf numFmtId="0" fontId="19" fillId="0" borderId="0"/>
    <xf numFmtId="0" fontId="5" fillId="0" borderId="0"/>
    <xf numFmtId="169" fontId="5" fillId="0" borderId="0" applyFont="0" applyFill="0" applyBorder="0" applyAlignment="0" applyProtection="0"/>
    <xf numFmtId="0" fontId="22" fillId="0" borderId="0"/>
    <xf numFmtId="0" fontId="19" fillId="0" borderId="0"/>
    <xf numFmtId="171" fontId="19" fillId="0" borderId="0"/>
    <xf numFmtId="0" fontId="23" fillId="0" borderId="0"/>
    <xf numFmtId="171" fontId="23" fillId="0" borderId="0"/>
    <xf numFmtId="0" fontId="11" fillId="0" borderId="0"/>
    <xf numFmtId="171" fontId="11" fillId="0" borderId="0"/>
    <xf numFmtId="0" fontId="11" fillId="0" borderId="0"/>
    <xf numFmtId="171" fontId="11" fillId="0" borderId="0"/>
    <xf numFmtId="172" fontId="5" fillId="0" borderId="0" applyFont="0" applyFill="0" applyBorder="0" applyAlignment="0" applyProtection="0"/>
    <xf numFmtId="0" fontId="5" fillId="0" borderId="0" applyNumberFormat="0" applyFill="0" applyBorder="0" applyAlignment="0" applyProtection="0"/>
    <xf numFmtId="173" fontId="24" fillId="0" borderId="10">
      <protection locked="0"/>
    </xf>
    <xf numFmtId="173" fontId="24" fillId="0" borderId="10">
      <protection locked="0"/>
    </xf>
    <xf numFmtId="173" fontId="25" fillId="0" borderId="10">
      <protection locked="0"/>
    </xf>
    <xf numFmtId="173" fontId="24" fillId="0" borderId="10">
      <protection locked="0"/>
    </xf>
    <xf numFmtId="173" fontId="24" fillId="0" borderId="10">
      <protection locked="0"/>
    </xf>
    <xf numFmtId="173" fontId="24" fillId="0" borderId="10">
      <protection locked="0"/>
    </xf>
    <xf numFmtId="173" fontId="25" fillId="0" borderId="10">
      <protection locked="0"/>
    </xf>
    <xf numFmtId="173" fontId="24" fillId="0" borderId="10">
      <protection locked="0"/>
    </xf>
    <xf numFmtId="173" fontId="24" fillId="0" borderId="10">
      <protection locked="0"/>
    </xf>
    <xf numFmtId="173" fontId="25" fillId="0" borderId="10">
      <protection locked="0"/>
    </xf>
    <xf numFmtId="173" fontId="25" fillId="0" borderId="10">
      <protection locked="0"/>
    </xf>
    <xf numFmtId="0" fontId="6" fillId="0" borderId="0"/>
    <xf numFmtId="0" fontId="26" fillId="0" borderId="0" applyAlignment="0"/>
    <xf numFmtId="0" fontId="27" fillId="0" borderId="0"/>
    <xf numFmtId="173" fontId="28" fillId="0" borderId="0">
      <protection locked="0"/>
    </xf>
    <xf numFmtId="173" fontId="28" fillId="0" borderId="0">
      <protection locked="0"/>
    </xf>
    <xf numFmtId="173" fontId="29" fillId="0" borderId="0">
      <protection locked="0"/>
    </xf>
    <xf numFmtId="173" fontId="28" fillId="0" borderId="0">
      <protection locked="0"/>
    </xf>
    <xf numFmtId="173" fontId="28" fillId="0" borderId="0">
      <protection locked="0"/>
    </xf>
    <xf numFmtId="173" fontId="28" fillId="0" borderId="0">
      <protection locked="0"/>
    </xf>
    <xf numFmtId="173" fontId="29" fillId="0" borderId="0">
      <protection locked="0"/>
    </xf>
    <xf numFmtId="173" fontId="28" fillId="0" borderId="0">
      <protection locked="0"/>
    </xf>
    <xf numFmtId="0" fontId="19" fillId="0" borderId="0"/>
    <xf numFmtId="171" fontId="19" fillId="0" borderId="0"/>
    <xf numFmtId="0" fontId="11" fillId="0" borderId="0"/>
    <xf numFmtId="171" fontId="11" fillId="0" borderId="0"/>
    <xf numFmtId="0" fontId="11" fillId="0" borderId="0"/>
    <xf numFmtId="171" fontId="11" fillId="0" borderId="0"/>
    <xf numFmtId="0" fontId="19" fillId="0" borderId="0"/>
    <xf numFmtId="171" fontId="30" fillId="0" borderId="0"/>
    <xf numFmtId="0" fontId="30" fillId="0" borderId="0"/>
    <xf numFmtId="0" fontId="30" fillId="0" borderId="0"/>
    <xf numFmtId="0" fontId="19" fillId="0" borderId="0"/>
    <xf numFmtId="171" fontId="19" fillId="0" borderId="0"/>
    <xf numFmtId="0" fontId="19" fillId="0" borderId="0"/>
    <xf numFmtId="171" fontId="30" fillId="0" borderId="0"/>
    <xf numFmtId="0" fontId="30" fillId="0" borderId="0"/>
    <xf numFmtId="0" fontId="30"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9" fillId="0" borderId="0"/>
    <xf numFmtId="171" fontId="30" fillId="0" borderId="0"/>
    <xf numFmtId="0" fontId="30" fillId="0" borderId="0"/>
    <xf numFmtId="0" fontId="30" fillId="0" borderId="0"/>
    <xf numFmtId="0" fontId="19" fillId="0" borderId="0"/>
    <xf numFmtId="171" fontId="30" fillId="0" borderId="0"/>
    <xf numFmtId="0" fontId="30" fillId="0" borderId="0"/>
    <xf numFmtId="0" fontId="30"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9" fillId="0" borderId="0"/>
    <xf numFmtId="171" fontId="30" fillId="0" borderId="0"/>
    <xf numFmtId="0" fontId="30" fillId="0" borderId="0"/>
    <xf numFmtId="0" fontId="30" fillId="0" borderId="0"/>
    <xf numFmtId="0" fontId="19" fillId="0" borderId="0"/>
    <xf numFmtId="171" fontId="30" fillId="0" borderId="0"/>
    <xf numFmtId="0" fontId="30" fillId="0" borderId="0"/>
    <xf numFmtId="0" fontId="30" fillId="0" borderId="0"/>
    <xf numFmtId="0" fontId="11" fillId="0" borderId="0"/>
    <xf numFmtId="171" fontId="11" fillId="0" borderId="0"/>
    <xf numFmtId="0" fontId="11" fillId="0" borderId="0"/>
    <xf numFmtId="171" fontId="11" fillId="0" borderId="0"/>
    <xf numFmtId="0" fontId="19" fillId="0" borderId="0"/>
    <xf numFmtId="171" fontId="30" fillId="0" borderId="0"/>
    <xf numFmtId="0" fontId="30" fillId="0" borderId="0"/>
    <xf numFmtId="0" fontId="30" fillId="0" borderId="0"/>
    <xf numFmtId="0" fontId="11" fillId="0" borderId="0"/>
    <xf numFmtId="171" fontId="11" fillId="0" borderId="0"/>
    <xf numFmtId="0" fontId="11" fillId="0" borderId="0"/>
    <xf numFmtId="171" fontId="11" fillId="0" borderId="0"/>
    <xf numFmtId="0" fontId="19" fillId="0" borderId="0"/>
    <xf numFmtId="171" fontId="30" fillId="0" borderId="0"/>
    <xf numFmtId="0" fontId="30" fillId="0" borderId="0"/>
    <xf numFmtId="0" fontId="30" fillId="0" borderId="0"/>
    <xf numFmtId="0" fontId="19" fillId="0" borderId="0"/>
    <xf numFmtId="171" fontId="19" fillId="0" borderId="0"/>
    <xf numFmtId="0" fontId="19" fillId="0" borderId="0"/>
    <xf numFmtId="171" fontId="30" fillId="0" borderId="0"/>
    <xf numFmtId="0" fontId="30" fillId="0" borderId="0"/>
    <xf numFmtId="0" fontId="30" fillId="0" borderId="0"/>
    <xf numFmtId="174" fontId="11" fillId="0" borderId="0" applyFont="0" applyFill="0" applyBorder="0" applyAlignment="0" applyProtection="0"/>
    <xf numFmtId="0" fontId="19" fillId="0" borderId="0"/>
    <xf numFmtId="171" fontId="30" fillId="0" borderId="0"/>
    <xf numFmtId="0" fontId="30" fillId="0" borderId="0"/>
    <xf numFmtId="0" fontId="30" fillId="0" borderId="0"/>
    <xf numFmtId="0" fontId="19" fillId="0" borderId="0"/>
    <xf numFmtId="171" fontId="30" fillId="0" borderId="0"/>
    <xf numFmtId="0" fontId="30" fillId="0" borderId="0"/>
    <xf numFmtId="0" fontId="30" fillId="0" borderId="0"/>
    <xf numFmtId="0" fontId="19" fillId="0" borderId="0"/>
    <xf numFmtId="171" fontId="19" fillId="0" borderId="0"/>
    <xf numFmtId="0" fontId="19" fillId="0" borderId="0"/>
    <xf numFmtId="171" fontId="30" fillId="0" borderId="0"/>
    <xf numFmtId="0" fontId="30" fillId="0" borderId="0"/>
    <xf numFmtId="0" fontId="30" fillId="0" borderId="0"/>
    <xf numFmtId="0" fontId="19" fillId="0" borderId="0"/>
    <xf numFmtId="171" fontId="19" fillId="0" borderId="0"/>
    <xf numFmtId="0" fontId="19" fillId="0" borderId="0"/>
    <xf numFmtId="171" fontId="30" fillId="0" borderId="0"/>
    <xf numFmtId="0" fontId="30" fillId="0" borderId="0"/>
    <xf numFmtId="0" fontId="30" fillId="0" borderId="0"/>
    <xf numFmtId="0" fontId="22" fillId="0" borderId="0"/>
    <xf numFmtId="171" fontId="22" fillId="0" borderId="0"/>
    <xf numFmtId="0" fontId="19" fillId="0" borderId="0"/>
    <xf numFmtId="171" fontId="30" fillId="0" borderId="0"/>
    <xf numFmtId="0" fontId="30" fillId="0" borderId="0"/>
    <xf numFmtId="0" fontId="30" fillId="0" borderId="0"/>
    <xf numFmtId="0" fontId="19" fillId="0" borderId="0"/>
    <xf numFmtId="171" fontId="19" fillId="0" borderId="0"/>
    <xf numFmtId="0" fontId="19" fillId="0" borderId="0"/>
    <xf numFmtId="171" fontId="19"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9" fillId="0" borderId="0"/>
    <xf numFmtId="171" fontId="19" fillId="0" borderId="0"/>
    <xf numFmtId="0" fontId="11" fillId="0" borderId="0"/>
    <xf numFmtId="171" fontId="11" fillId="0" borderId="0"/>
    <xf numFmtId="0" fontId="11" fillId="0" borderId="0"/>
    <xf numFmtId="171" fontId="11" fillId="0" borderId="0"/>
    <xf numFmtId="0" fontId="19" fillId="0" borderId="0"/>
    <xf numFmtId="171" fontId="19" fillId="0" borderId="0"/>
    <xf numFmtId="0" fontId="19" fillId="0" borderId="0"/>
    <xf numFmtId="171" fontId="30" fillId="0" borderId="0"/>
    <xf numFmtId="0" fontId="30" fillId="0" borderId="0"/>
    <xf numFmtId="0" fontId="30" fillId="0" borderId="0"/>
    <xf numFmtId="0" fontId="19" fillId="0" borderId="0"/>
    <xf numFmtId="171" fontId="30" fillId="0" borderId="0"/>
    <xf numFmtId="0" fontId="30" fillId="0" borderId="0"/>
    <xf numFmtId="0" fontId="30" fillId="0" borderId="0"/>
    <xf numFmtId="0" fontId="19" fillId="0" borderId="0"/>
    <xf numFmtId="171" fontId="19" fillId="0" borderId="0"/>
    <xf numFmtId="0" fontId="11" fillId="0" borderId="0"/>
    <xf numFmtId="171" fontId="11" fillId="0" borderId="0"/>
    <xf numFmtId="0" fontId="11" fillId="0" borderId="0"/>
    <xf numFmtId="171" fontId="11" fillId="0" borderId="0"/>
    <xf numFmtId="0" fontId="19" fillId="0" borderId="0"/>
    <xf numFmtId="171" fontId="19"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9" fillId="0" borderId="0"/>
    <xf numFmtId="171" fontId="19" fillId="0" borderId="0"/>
    <xf numFmtId="0" fontId="19" fillId="0" borderId="0"/>
    <xf numFmtId="171" fontId="19" fillId="0" borderId="0"/>
    <xf numFmtId="0" fontId="19" fillId="0" borderId="0"/>
    <xf numFmtId="171" fontId="30" fillId="0" borderId="0"/>
    <xf numFmtId="0" fontId="30" fillId="0" borderId="0"/>
    <xf numFmtId="0" fontId="30"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9" fillId="0" borderId="0"/>
    <xf numFmtId="171" fontId="19" fillId="0" borderId="0"/>
    <xf numFmtId="0" fontId="19" fillId="0" borderId="0"/>
    <xf numFmtId="171" fontId="19" fillId="0" borderId="0"/>
    <xf numFmtId="0" fontId="11" fillId="0" borderId="0"/>
    <xf numFmtId="171" fontId="11" fillId="0" borderId="0"/>
    <xf numFmtId="0" fontId="11" fillId="0" borderId="0"/>
    <xf numFmtId="171" fontId="11" fillId="0" borderId="0"/>
    <xf numFmtId="0" fontId="19" fillId="0" borderId="0"/>
    <xf numFmtId="171" fontId="19" fillId="0" borderId="0"/>
    <xf numFmtId="0" fontId="19" fillId="0" borderId="0"/>
    <xf numFmtId="171" fontId="19" fillId="0" borderId="0"/>
    <xf numFmtId="0" fontId="19" fillId="0" borderId="0"/>
    <xf numFmtId="171" fontId="19" fillId="0" borderId="0"/>
    <xf numFmtId="0" fontId="19" fillId="0" borderId="0"/>
    <xf numFmtId="171" fontId="19" fillId="0" borderId="0"/>
    <xf numFmtId="0" fontId="19" fillId="0" borderId="0"/>
    <xf numFmtId="171" fontId="19" fillId="0" borderId="0"/>
    <xf numFmtId="0" fontId="19" fillId="0" borderId="0"/>
    <xf numFmtId="171" fontId="19" fillId="0" borderId="0"/>
    <xf numFmtId="0" fontId="19" fillId="0" borderId="0"/>
    <xf numFmtId="171" fontId="19"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9" fillId="0" borderId="0"/>
    <xf numFmtId="171" fontId="30" fillId="0" borderId="0"/>
    <xf numFmtId="0" fontId="30" fillId="0" borderId="0"/>
    <xf numFmtId="0" fontId="30" fillId="0" borderId="0"/>
    <xf numFmtId="0" fontId="19" fillId="0" borderId="0"/>
    <xf numFmtId="171" fontId="19" fillId="0" borderId="0"/>
    <xf numFmtId="0" fontId="19" fillId="0" borderId="0"/>
    <xf numFmtId="171" fontId="19"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30" fillId="0" borderId="0"/>
    <xf numFmtId="0" fontId="19" fillId="0" borderId="0"/>
    <xf numFmtId="171" fontId="19" fillId="0" borderId="0"/>
    <xf numFmtId="0" fontId="19" fillId="0" borderId="0"/>
    <xf numFmtId="171" fontId="30" fillId="0" borderId="0"/>
    <xf numFmtId="0" fontId="30" fillId="0" borderId="0"/>
    <xf numFmtId="0" fontId="30" fillId="0" borderId="0"/>
    <xf numFmtId="0" fontId="11" fillId="0" borderId="0"/>
    <xf numFmtId="171" fontId="11" fillId="0" borderId="0"/>
    <xf numFmtId="0" fontId="11" fillId="0" borderId="0"/>
    <xf numFmtId="171" fontId="11" fillId="0" borderId="0"/>
    <xf numFmtId="0" fontId="19" fillId="0" borderId="0"/>
    <xf numFmtId="171" fontId="19" fillId="0" borderId="0"/>
    <xf numFmtId="0" fontId="19" fillId="0" borderId="0"/>
    <xf numFmtId="171" fontId="30" fillId="0" borderId="0"/>
    <xf numFmtId="0" fontId="30" fillId="0" borderId="0"/>
    <xf numFmtId="0" fontId="30" fillId="0" borderId="0"/>
    <xf numFmtId="0" fontId="19" fillId="0" borderId="0"/>
    <xf numFmtId="171" fontId="30" fillId="0" borderId="0"/>
    <xf numFmtId="0" fontId="30" fillId="0" borderId="0"/>
    <xf numFmtId="0" fontId="30" fillId="0" borderId="0"/>
    <xf numFmtId="0" fontId="19" fillId="0" borderId="0"/>
    <xf numFmtId="171" fontId="19" fillId="0" borderId="0"/>
    <xf numFmtId="0" fontId="19" fillId="0" borderId="0"/>
    <xf numFmtId="171" fontId="30" fillId="0" borderId="0"/>
    <xf numFmtId="0" fontId="30" fillId="0" borderId="0"/>
    <xf numFmtId="0" fontId="30" fillId="0" borderId="0"/>
    <xf numFmtId="0" fontId="19" fillId="0" borderId="0"/>
    <xf numFmtId="171" fontId="30" fillId="0" borderId="0"/>
    <xf numFmtId="0" fontId="30" fillId="0" borderId="0"/>
    <xf numFmtId="0" fontId="30" fillId="0" borderId="0"/>
    <xf numFmtId="0" fontId="19" fillId="0" borderId="0"/>
    <xf numFmtId="171" fontId="30" fillId="0" borderId="0"/>
    <xf numFmtId="0" fontId="30" fillId="0" borderId="0"/>
    <xf numFmtId="0" fontId="30" fillId="0" borderId="0"/>
    <xf numFmtId="0" fontId="11" fillId="0" borderId="0"/>
    <xf numFmtId="171" fontId="11" fillId="0" borderId="0"/>
    <xf numFmtId="0" fontId="11" fillId="0" borderId="0"/>
    <xf numFmtId="171" fontId="11" fillId="0" borderId="0"/>
    <xf numFmtId="0" fontId="19" fillId="0" borderId="0"/>
    <xf numFmtId="171" fontId="19" fillId="0" borderId="0"/>
    <xf numFmtId="0" fontId="11" fillId="0" borderId="0"/>
    <xf numFmtId="171" fontId="11" fillId="0" borderId="0"/>
    <xf numFmtId="0" fontId="11" fillId="0" borderId="0"/>
    <xf numFmtId="171" fontId="11" fillId="0" borderId="0"/>
    <xf numFmtId="0" fontId="19" fillId="0" borderId="0"/>
    <xf numFmtId="171" fontId="30" fillId="0" borderId="0"/>
    <xf numFmtId="0" fontId="30" fillId="0" borderId="0"/>
    <xf numFmtId="0" fontId="30" fillId="0" borderId="0"/>
    <xf numFmtId="0" fontId="19" fillId="0" borderId="0"/>
    <xf numFmtId="171" fontId="30" fillId="0" borderId="0"/>
    <xf numFmtId="0" fontId="30" fillId="0" borderId="0"/>
    <xf numFmtId="0" fontId="30" fillId="0" borderId="0"/>
    <xf numFmtId="0" fontId="19" fillId="0" borderId="0"/>
    <xf numFmtId="171" fontId="30" fillId="0" borderId="0"/>
    <xf numFmtId="0" fontId="30" fillId="0" borderId="0"/>
    <xf numFmtId="0" fontId="30" fillId="0" borderId="0"/>
    <xf numFmtId="0" fontId="19" fillId="0" borderId="0"/>
    <xf numFmtId="171" fontId="19" fillId="0" borderId="0"/>
    <xf numFmtId="0" fontId="19" fillId="0" borderId="0"/>
    <xf numFmtId="171" fontId="19" fillId="0" borderId="0"/>
    <xf numFmtId="0" fontId="19" fillId="0" borderId="0"/>
    <xf numFmtId="171" fontId="19"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9" fillId="0" borderId="0"/>
    <xf numFmtId="171" fontId="19" fillId="0" borderId="0"/>
    <xf numFmtId="0" fontId="19" fillId="0" borderId="0"/>
    <xf numFmtId="171" fontId="30" fillId="0" borderId="0"/>
    <xf numFmtId="0" fontId="30" fillId="0" borderId="0"/>
    <xf numFmtId="0" fontId="30" fillId="0" borderId="0"/>
    <xf numFmtId="0" fontId="19" fillId="0" borderId="0"/>
    <xf numFmtId="171" fontId="19" fillId="0" borderId="0"/>
    <xf numFmtId="0" fontId="19" fillId="0" borderId="0"/>
    <xf numFmtId="171" fontId="30" fillId="0" borderId="0"/>
    <xf numFmtId="0" fontId="30" fillId="0" borderId="0"/>
    <xf numFmtId="0" fontId="30"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9" fillId="0" borderId="0"/>
    <xf numFmtId="0" fontId="19" fillId="0" borderId="0"/>
    <xf numFmtId="0" fontId="19" fillId="0" borderId="0"/>
    <xf numFmtId="0" fontId="19" fillId="0" borderId="0"/>
    <xf numFmtId="171" fontId="19" fillId="0" borderId="0"/>
    <xf numFmtId="0" fontId="19" fillId="0" borderId="0"/>
    <xf numFmtId="171" fontId="30" fillId="0" borderId="0"/>
    <xf numFmtId="0" fontId="30" fillId="0" borderId="0"/>
    <xf numFmtId="0" fontId="30" fillId="0" borderId="0"/>
    <xf numFmtId="0" fontId="19" fillId="0" borderId="0"/>
    <xf numFmtId="171" fontId="19" fillId="0" borderId="0"/>
    <xf numFmtId="0" fontId="19" fillId="0" borderId="0"/>
    <xf numFmtId="171" fontId="30" fillId="0" borderId="0"/>
    <xf numFmtId="0" fontId="30" fillId="0" borderId="0"/>
    <xf numFmtId="0" fontId="30" fillId="0" borderId="0"/>
    <xf numFmtId="0" fontId="19" fillId="0" borderId="0"/>
    <xf numFmtId="171" fontId="19"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9" fillId="0" borderId="0"/>
    <xf numFmtId="171" fontId="30" fillId="0" borderId="0"/>
    <xf numFmtId="0" fontId="30" fillId="0" borderId="0"/>
    <xf numFmtId="0" fontId="30" fillId="0" borderId="0"/>
    <xf numFmtId="0" fontId="19" fillId="0" borderId="0"/>
    <xf numFmtId="171" fontId="30" fillId="0" borderId="0"/>
    <xf numFmtId="0" fontId="30" fillId="0" borderId="0"/>
    <xf numFmtId="0" fontId="30"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9" fillId="0" borderId="0"/>
    <xf numFmtId="171" fontId="19" fillId="0" borderId="0"/>
    <xf numFmtId="0" fontId="19" fillId="0" borderId="0"/>
    <xf numFmtId="171" fontId="19" fillId="0" borderId="0"/>
    <xf numFmtId="0" fontId="19" fillId="0" borderId="0"/>
    <xf numFmtId="171" fontId="30" fillId="0" borderId="0"/>
    <xf numFmtId="0" fontId="30" fillId="0" borderId="0"/>
    <xf numFmtId="0" fontId="30" fillId="0" borderId="0"/>
    <xf numFmtId="0" fontId="19" fillId="0" borderId="0"/>
    <xf numFmtId="171" fontId="30" fillId="0" borderId="0"/>
    <xf numFmtId="0" fontId="30" fillId="0" borderId="0"/>
    <xf numFmtId="0" fontId="30" fillId="0" borderId="0"/>
    <xf numFmtId="0" fontId="19" fillId="0" borderId="0"/>
    <xf numFmtId="171" fontId="30" fillId="0" borderId="0"/>
    <xf numFmtId="0" fontId="30" fillId="0" borderId="0"/>
    <xf numFmtId="0" fontId="30"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9" fillId="0" borderId="0"/>
    <xf numFmtId="0" fontId="19" fillId="0" borderId="0"/>
    <xf numFmtId="171" fontId="19" fillId="0" borderId="0"/>
    <xf numFmtId="171" fontId="19" fillId="0" borderId="0"/>
    <xf numFmtId="0" fontId="19" fillId="0" borderId="0"/>
    <xf numFmtId="171" fontId="19" fillId="0" borderId="0"/>
    <xf numFmtId="0" fontId="19" fillId="0" borderId="0"/>
    <xf numFmtId="171" fontId="30" fillId="0" borderId="0"/>
    <xf numFmtId="0" fontId="30" fillId="0" borderId="0"/>
    <xf numFmtId="0" fontId="30" fillId="0" borderId="0"/>
    <xf numFmtId="0" fontId="11" fillId="0" borderId="0"/>
    <xf numFmtId="171" fontId="11" fillId="0" borderId="0"/>
    <xf numFmtId="0" fontId="11" fillId="0" borderId="0"/>
    <xf numFmtId="171" fontId="11" fillId="0" borderId="0"/>
    <xf numFmtId="0" fontId="19" fillId="0" borderId="0"/>
    <xf numFmtId="171" fontId="30" fillId="0" borderId="0"/>
    <xf numFmtId="0" fontId="30" fillId="0" borderId="0"/>
    <xf numFmtId="0" fontId="30" fillId="0" borderId="0"/>
    <xf numFmtId="0" fontId="19" fillId="0" borderId="0"/>
    <xf numFmtId="171" fontId="30" fillId="0" borderId="0"/>
    <xf numFmtId="0" fontId="30" fillId="0" borderId="0"/>
    <xf numFmtId="0" fontId="30" fillId="0" borderId="0"/>
    <xf numFmtId="0" fontId="19" fillId="0" borderId="0"/>
    <xf numFmtId="171" fontId="30" fillId="0" borderId="0"/>
    <xf numFmtId="0" fontId="30" fillId="0" borderId="0"/>
    <xf numFmtId="0" fontId="30"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9" fillId="0" borderId="0"/>
    <xf numFmtId="171" fontId="30" fillId="0" borderId="0"/>
    <xf numFmtId="0" fontId="30" fillId="0" borderId="0"/>
    <xf numFmtId="0" fontId="30"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9" fillId="0" borderId="0"/>
    <xf numFmtId="171" fontId="30" fillId="0" borderId="0"/>
    <xf numFmtId="0" fontId="30" fillId="0" borderId="0"/>
    <xf numFmtId="0" fontId="30"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9" fillId="0" borderId="0"/>
    <xf numFmtId="171" fontId="19" fillId="0" borderId="0"/>
    <xf numFmtId="0" fontId="11" fillId="0" borderId="0"/>
    <xf numFmtId="171" fontId="11" fillId="0" borderId="0"/>
    <xf numFmtId="0" fontId="11" fillId="0" borderId="0"/>
    <xf numFmtId="171" fontId="11" fillId="0" borderId="0"/>
    <xf numFmtId="0" fontId="19" fillId="0" borderId="0"/>
    <xf numFmtId="171" fontId="19" fillId="0" borderId="0"/>
    <xf numFmtId="0" fontId="19" fillId="0" borderId="0"/>
    <xf numFmtId="171" fontId="19" fillId="0" borderId="0"/>
    <xf numFmtId="0" fontId="19" fillId="0" borderId="0"/>
    <xf numFmtId="171" fontId="30" fillId="0" borderId="0"/>
    <xf numFmtId="0" fontId="30" fillId="0" borderId="0"/>
    <xf numFmtId="0" fontId="30" fillId="0" borderId="0"/>
    <xf numFmtId="0" fontId="19" fillId="0" borderId="0"/>
    <xf numFmtId="171" fontId="19" fillId="0" borderId="0"/>
    <xf numFmtId="0" fontId="19" fillId="0" borderId="0"/>
    <xf numFmtId="171" fontId="19" fillId="0" borderId="0"/>
    <xf numFmtId="0" fontId="19" fillId="0" borderId="0"/>
    <xf numFmtId="171" fontId="30" fillId="0" borderId="0"/>
    <xf numFmtId="0" fontId="30" fillId="0" borderId="0"/>
    <xf numFmtId="0" fontId="30" fillId="0" borderId="0"/>
    <xf numFmtId="0" fontId="19" fillId="0" borderId="0"/>
    <xf numFmtId="171" fontId="30" fillId="0" borderId="0"/>
    <xf numFmtId="0" fontId="30" fillId="0" borderId="0"/>
    <xf numFmtId="0" fontId="30" fillId="0" borderId="0"/>
    <xf numFmtId="0" fontId="19" fillId="0" borderId="0"/>
    <xf numFmtId="171" fontId="19" fillId="0" borderId="0"/>
    <xf numFmtId="0" fontId="19" fillId="0" borderId="0"/>
    <xf numFmtId="171" fontId="30" fillId="0" borderId="0"/>
    <xf numFmtId="0" fontId="30" fillId="0" borderId="0"/>
    <xf numFmtId="0" fontId="30" fillId="0" borderId="0"/>
    <xf numFmtId="0" fontId="19" fillId="0" borderId="0"/>
    <xf numFmtId="171" fontId="30" fillId="0" borderId="0"/>
    <xf numFmtId="0" fontId="30" fillId="0" borderId="0"/>
    <xf numFmtId="0" fontId="30" fillId="0" borderId="0"/>
    <xf numFmtId="0" fontId="19" fillId="0" borderId="0"/>
    <xf numFmtId="171" fontId="19" fillId="0" borderId="0"/>
    <xf numFmtId="0" fontId="19" fillId="0" borderId="0"/>
    <xf numFmtId="171" fontId="19" fillId="0" borderId="0"/>
    <xf numFmtId="0" fontId="19" fillId="0" borderId="0"/>
    <xf numFmtId="171" fontId="19" fillId="0" borderId="0"/>
    <xf numFmtId="0" fontId="19" fillId="0" borderId="0"/>
    <xf numFmtId="171" fontId="19" fillId="0" borderId="0"/>
    <xf numFmtId="0" fontId="19" fillId="0" borderId="0"/>
    <xf numFmtId="171" fontId="19" fillId="0" borderId="0"/>
    <xf numFmtId="0" fontId="19" fillId="0" borderId="0"/>
    <xf numFmtId="171" fontId="30" fillId="0" borderId="0"/>
    <xf numFmtId="0" fontId="30" fillId="0" borderId="0"/>
    <xf numFmtId="0" fontId="30" fillId="0" borderId="0"/>
    <xf numFmtId="0" fontId="19" fillId="0" borderId="0"/>
    <xf numFmtId="171" fontId="30" fillId="0" borderId="0"/>
    <xf numFmtId="0" fontId="30" fillId="0" borderId="0"/>
    <xf numFmtId="0" fontId="30" fillId="0" borderId="0"/>
    <xf numFmtId="0" fontId="19" fillId="0" borderId="0"/>
    <xf numFmtId="171" fontId="30" fillId="0" borderId="0"/>
    <xf numFmtId="0" fontId="30" fillId="0" borderId="0"/>
    <xf numFmtId="0" fontId="30" fillId="0" borderId="0"/>
    <xf numFmtId="0" fontId="19" fillId="0" borderId="0"/>
    <xf numFmtId="171" fontId="30" fillId="0" borderId="0"/>
    <xf numFmtId="0" fontId="30" fillId="0" borderId="0"/>
    <xf numFmtId="0" fontId="30" fillId="0" borderId="0"/>
    <xf numFmtId="0" fontId="19" fillId="0" borderId="0"/>
    <xf numFmtId="0" fontId="19" fillId="0" borderId="0"/>
    <xf numFmtId="171" fontId="30" fillId="0" borderId="0"/>
    <xf numFmtId="0" fontId="30" fillId="0" borderId="0"/>
    <xf numFmtId="0" fontId="30" fillId="0" borderId="0"/>
    <xf numFmtId="171" fontId="30" fillId="0" borderId="0"/>
    <xf numFmtId="0" fontId="30" fillId="0" borderId="0"/>
    <xf numFmtId="0" fontId="30" fillId="0" borderId="0"/>
    <xf numFmtId="0" fontId="30" fillId="0" borderId="0"/>
    <xf numFmtId="0" fontId="30" fillId="0" borderId="0"/>
    <xf numFmtId="0" fontId="19" fillId="0" borderId="0"/>
    <xf numFmtId="171" fontId="30" fillId="0" borderId="0"/>
    <xf numFmtId="0" fontId="30" fillId="0" borderId="0"/>
    <xf numFmtId="0" fontId="30" fillId="0" borderId="0"/>
    <xf numFmtId="0" fontId="19" fillId="0" borderId="0"/>
    <xf numFmtId="171" fontId="30" fillId="0" borderId="0"/>
    <xf numFmtId="0" fontId="30" fillId="0" borderId="0"/>
    <xf numFmtId="0" fontId="30" fillId="0" borderId="0"/>
    <xf numFmtId="0" fontId="19" fillId="0" borderId="0"/>
    <xf numFmtId="171" fontId="19" fillId="0" borderId="0"/>
    <xf numFmtId="0" fontId="19" fillId="0" borderId="0"/>
    <xf numFmtId="171" fontId="19" fillId="0" borderId="0"/>
    <xf numFmtId="0" fontId="19" fillId="0" borderId="0"/>
    <xf numFmtId="171" fontId="19" fillId="0" borderId="0"/>
    <xf numFmtId="0" fontId="11" fillId="0" borderId="0"/>
    <xf numFmtId="171" fontId="11" fillId="0" borderId="0"/>
    <xf numFmtId="0" fontId="11" fillId="0" borderId="0"/>
    <xf numFmtId="171" fontId="11" fillId="0" borderId="0"/>
    <xf numFmtId="0" fontId="19" fillId="0" borderId="0"/>
    <xf numFmtId="171" fontId="30" fillId="0" borderId="0"/>
    <xf numFmtId="0" fontId="30" fillId="0" borderId="0"/>
    <xf numFmtId="0" fontId="30" fillId="0" borderId="0"/>
    <xf numFmtId="0" fontId="19" fillId="0" borderId="0"/>
    <xf numFmtId="171" fontId="19" fillId="0" borderId="0"/>
    <xf numFmtId="0" fontId="19" fillId="0" borderId="0"/>
    <xf numFmtId="171" fontId="19" fillId="0" borderId="0"/>
    <xf numFmtId="0" fontId="19" fillId="0" borderId="0"/>
    <xf numFmtId="171" fontId="19" fillId="0" borderId="0"/>
    <xf numFmtId="0" fontId="19" fillId="0" borderId="0"/>
    <xf numFmtId="171" fontId="19" fillId="0" borderId="0"/>
    <xf numFmtId="0" fontId="19" fillId="0" borderId="0"/>
    <xf numFmtId="171" fontId="19" fillId="0" borderId="0"/>
    <xf numFmtId="0" fontId="19" fillId="0" borderId="0"/>
    <xf numFmtId="171" fontId="19" fillId="0" borderId="0"/>
    <xf numFmtId="0" fontId="19" fillId="0" borderId="0"/>
    <xf numFmtId="171" fontId="19" fillId="0" borderId="0"/>
    <xf numFmtId="0" fontId="11" fillId="0" borderId="0"/>
    <xf numFmtId="171" fontId="11" fillId="0" borderId="0"/>
    <xf numFmtId="0" fontId="11" fillId="0" borderId="0"/>
    <xf numFmtId="171" fontId="11" fillId="0" borderId="0"/>
    <xf numFmtId="0" fontId="19" fillId="0" borderId="0"/>
    <xf numFmtId="171" fontId="19" fillId="0" borderId="0"/>
    <xf numFmtId="0" fontId="11" fillId="0" borderId="0"/>
    <xf numFmtId="171" fontId="11" fillId="0" borderId="0"/>
    <xf numFmtId="0" fontId="11" fillId="0" borderId="0"/>
    <xf numFmtId="171" fontId="11" fillId="0" borderId="0"/>
    <xf numFmtId="0" fontId="19" fillId="0" borderId="0"/>
    <xf numFmtId="171" fontId="19" fillId="0" borderId="0"/>
    <xf numFmtId="0" fontId="19" fillId="0" borderId="0"/>
    <xf numFmtId="171" fontId="19" fillId="0" borderId="0"/>
    <xf numFmtId="0" fontId="19" fillId="0" borderId="0"/>
    <xf numFmtId="171" fontId="19"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30" fillId="0" borderId="0"/>
    <xf numFmtId="0" fontId="30" fillId="0" borderId="0"/>
    <xf numFmtId="0" fontId="19" fillId="0" borderId="0"/>
    <xf numFmtId="171" fontId="30" fillId="0" borderId="0"/>
    <xf numFmtId="0" fontId="30" fillId="0" borderId="0"/>
    <xf numFmtId="0" fontId="30" fillId="0" borderId="0"/>
    <xf numFmtId="0" fontId="19" fillId="0" borderId="0"/>
    <xf numFmtId="171" fontId="19" fillId="0" borderId="0"/>
    <xf numFmtId="0" fontId="19" fillId="0" borderId="0"/>
    <xf numFmtId="171" fontId="19" fillId="0" borderId="0"/>
    <xf numFmtId="0" fontId="19" fillId="0" borderId="0"/>
    <xf numFmtId="171" fontId="19" fillId="0" borderId="0"/>
    <xf numFmtId="0" fontId="19" fillId="0" borderId="0"/>
    <xf numFmtId="171" fontId="19" fillId="0" borderId="0"/>
    <xf numFmtId="0" fontId="19" fillId="0" borderId="0"/>
    <xf numFmtId="171" fontId="19" fillId="0" borderId="0"/>
    <xf numFmtId="0" fontId="19" fillId="0" borderId="0"/>
    <xf numFmtId="171" fontId="19"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9" fillId="0" borderId="0"/>
    <xf numFmtId="171" fontId="30" fillId="0" borderId="0"/>
    <xf numFmtId="0" fontId="30" fillId="0" borderId="0"/>
    <xf numFmtId="0" fontId="30" fillId="0" borderId="0"/>
    <xf numFmtId="0" fontId="19" fillId="0" borderId="0"/>
    <xf numFmtId="171" fontId="19"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9" fillId="0" borderId="0"/>
    <xf numFmtId="171" fontId="30" fillId="0" borderId="0"/>
    <xf numFmtId="0" fontId="30" fillId="0" borderId="0"/>
    <xf numFmtId="0" fontId="30" fillId="0" borderId="0"/>
    <xf numFmtId="0" fontId="11" fillId="0" borderId="0"/>
    <xf numFmtId="171" fontId="11" fillId="0" borderId="0"/>
    <xf numFmtId="0" fontId="11" fillId="0" borderId="0"/>
    <xf numFmtId="171" fontId="11" fillId="0" borderId="0"/>
    <xf numFmtId="0" fontId="19" fillId="0" borderId="0"/>
    <xf numFmtId="171" fontId="19"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9" fillId="0" borderId="0"/>
    <xf numFmtId="171" fontId="30" fillId="0" borderId="0"/>
    <xf numFmtId="0" fontId="30" fillId="0" borderId="0"/>
    <xf numFmtId="0" fontId="30" fillId="0" borderId="0"/>
    <xf numFmtId="0" fontId="19" fillId="0" borderId="0"/>
    <xf numFmtId="171" fontId="19" fillId="0" borderId="0"/>
    <xf numFmtId="0" fontId="22" fillId="0" borderId="0"/>
    <xf numFmtId="171" fontId="22" fillId="0" borderId="0"/>
    <xf numFmtId="0" fontId="19" fillId="0" borderId="0"/>
    <xf numFmtId="171" fontId="30" fillId="0" borderId="0"/>
    <xf numFmtId="0" fontId="30" fillId="0" borderId="0"/>
    <xf numFmtId="0" fontId="30" fillId="0" borderId="0"/>
    <xf numFmtId="0" fontId="19" fillId="0" borderId="0"/>
    <xf numFmtId="171" fontId="19" fillId="0" borderId="0"/>
    <xf numFmtId="0" fontId="19" fillId="0" borderId="0"/>
    <xf numFmtId="171" fontId="19" fillId="0" borderId="0"/>
    <xf numFmtId="0" fontId="19" fillId="0" borderId="0"/>
    <xf numFmtId="171" fontId="30" fillId="0" borderId="0"/>
    <xf numFmtId="0" fontId="30" fillId="0" borderId="0"/>
    <xf numFmtId="0" fontId="30" fillId="0" borderId="0"/>
    <xf numFmtId="0" fontId="19" fillId="0" borderId="0"/>
    <xf numFmtId="171" fontId="30" fillId="0" borderId="0"/>
    <xf numFmtId="0" fontId="30" fillId="0" borderId="0"/>
    <xf numFmtId="0" fontId="30" fillId="0" borderId="0"/>
    <xf numFmtId="0" fontId="19" fillId="0" borderId="0"/>
    <xf numFmtId="171" fontId="30" fillId="0" borderId="0"/>
    <xf numFmtId="0" fontId="30" fillId="0" borderId="0"/>
    <xf numFmtId="0" fontId="30" fillId="0" borderId="0"/>
    <xf numFmtId="0" fontId="19" fillId="0" borderId="0"/>
    <xf numFmtId="171" fontId="30" fillId="0" borderId="0"/>
    <xf numFmtId="0" fontId="30" fillId="0" borderId="0"/>
    <xf numFmtId="0" fontId="30"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9" fillId="0" borderId="0"/>
    <xf numFmtId="171" fontId="19" fillId="0" borderId="0"/>
    <xf numFmtId="0" fontId="19" fillId="0" borderId="0"/>
    <xf numFmtId="171" fontId="30" fillId="0" borderId="0"/>
    <xf numFmtId="0" fontId="30" fillId="0" borderId="0"/>
    <xf numFmtId="0" fontId="30" fillId="0" borderId="0"/>
    <xf numFmtId="0" fontId="19" fillId="0" borderId="0"/>
    <xf numFmtId="171" fontId="19" fillId="0" borderId="0"/>
    <xf numFmtId="0" fontId="19" fillId="0" borderId="0"/>
    <xf numFmtId="171" fontId="19" fillId="0" borderId="0"/>
    <xf numFmtId="0" fontId="19" fillId="0" borderId="0"/>
    <xf numFmtId="171" fontId="30" fillId="0" borderId="0"/>
    <xf numFmtId="0" fontId="30" fillId="0" borderId="0"/>
    <xf numFmtId="0" fontId="30" fillId="0" borderId="0"/>
    <xf numFmtId="0" fontId="19" fillId="0" borderId="0"/>
    <xf numFmtId="171" fontId="30" fillId="0" borderId="0"/>
    <xf numFmtId="0" fontId="30" fillId="0" borderId="0"/>
    <xf numFmtId="0" fontId="30" fillId="0" borderId="0"/>
    <xf numFmtId="0" fontId="19" fillId="0" borderId="0"/>
    <xf numFmtId="171" fontId="30" fillId="0" borderId="0"/>
    <xf numFmtId="0" fontId="30" fillId="0" borderId="0"/>
    <xf numFmtId="0" fontId="30" fillId="0" borderId="0"/>
    <xf numFmtId="0" fontId="19" fillId="0" borderId="0"/>
    <xf numFmtId="171" fontId="30" fillId="0" borderId="0"/>
    <xf numFmtId="0" fontId="30" fillId="0" borderId="0"/>
    <xf numFmtId="0" fontId="30" fillId="0" borderId="0"/>
    <xf numFmtId="0" fontId="19" fillId="0" borderId="0"/>
    <xf numFmtId="171" fontId="30" fillId="0" borderId="0"/>
    <xf numFmtId="0" fontId="30" fillId="0" borderId="0"/>
    <xf numFmtId="0" fontId="30" fillId="0" borderId="0"/>
    <xf numFmtId="0" fontId="11" fillId="0" borderId="0"/>
    <xf numFmtId="171" fontId="11" fillId="0" borderId="0"/>
    <xf numFmtId="0" fontId="11" fillId="0" borderId="0"/>
    <xf numFmtId="171" fontId="11" fillId="0" borderId="0"/>
    <xf numFmtId="0" fontId="19" fillId="0" borderId="0"/>
    <xf numFmtId="171" fontId="19" fillId="0" borderId="0"/>
    <xf numFmtId="0" fontId="19" fillId="0" borderId="0"/>
    <xf numFmtId="171" fontId="19" fillId="0" borderId="0"/>
    <xf numFmtId="0" fontId="19" fillId="0" borderId="0"/>
    <xf numFmtId="171" fontId="19" fillId="0" borderId="0"/>
    <xf numFmtId="0" fontId="19" fillId="0" borderId="0"/>
    <xf numFmtId="171" fontId="19"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9" fillId="0" borderId="0"/>
    <xf numFmtId="171" fontId="30" fillId="0" borderId="0"/>
    <xf numFmtId="0" fontId="30" fillId="0" borderId="0"/>
    <xf numFmtId="0" fontId="30" fillId="0" borderId="0"/>
    <xf numFmtId="0" fontId="19" fillId="0" borderId="0"/>
    <xf numFmtId="171" fontId="30" fillId="0" borderId="0"/>
    <xf numFmtId="0" fontId="30" fillId="0" borderId="0"/>
    <xf numFmtId="0" fontId="30" fillId="0" borderId="0"/>
    <xf numFmtId="0" fontId="19" fillId="0" borderId="0"/>
    <xf numFmtId="171" fontId="19" fillId="0" borderId="0"/>
    <xf numFmtId="0" fontId="19" fillId="0" borderId="0"/>
    <xf numFmtId="171" fontId="30" fillId="0" borderId="0"/>
    <xf numFmtId="0" fontId="30" fillId="0" borderId="0"/>
    <xf numFmtId="0" fontId="30" fillId="0" borderId="0"/>
    <xf numFmtId="0" fontId="11" fillId="0" borderId="0"/>
    <xf numFmtId="171" fontId="11" fillId="0" borderId="0"/>
    <xf numFmtId="0" fontId="11" fillId="0" borderId="0"/>
    <xf numFmtId="171" fontId="11" fillId="0" borderId="0"/>
    <xf numFmtId="0" fontId="19" fillId="0" borderId="0"/>
    <xf numFmtId="171" fontId="19" fillId="0" borderId="0"/>
    <xf numFmtId="0" fontId="19" fillId="0" borderId="0"/>
    <xf numFmtId="171" fontId="19" fillId="0" borderId="0"/>
    <xf numFmtId="0" fontId="19" fillId="0" borderId="0"/>
    <xf numFmtId="171" fontId="30" fillId="0" borderId="0"/>
    <xf numFmtId="0" fontId="30" fillId="0" borderId="0"/>
    <xf numFmtId="0" fontId="30" fillId="0" borderId="0"/>
    <xf numFmtId="0" fontId="11" fillId="0" borderId="0"/>
    <xf numFmtId="171" fontId="11" fillId="0" borderId="0"/>
    <xf numFmtId="0" fontId="11" fillId="0" borderId="0"/>
    <xf numFmtId="171" fontId="11" fillId="0" borderId="0"/>
    <xf numFmtId="0" fontId="19" fillId="0" borderId="0"/>
    <xf numFmtId="171" fontId="19" fillId="0" borderId="0"/>
    <xf numFmtId="0" fontId="19" fillId="0" borderId="0"/>
    <xf numFmtId="171" fontId="30" fillId="0" borderId="0"/>
    <xf numFmtId="0" fontId="30" fillId="0" borderId="0"/>
    <xf numFmtId="0" fontId="30" fillId="0" borderId="0"/>
    <xf numFmtId="0" fontId="19" fillId="0" borderId="0"/>
    <xf numFmtId="171" fontId="19" fillId="0" borderId="0"/>
    <xf numFmtId="0" fontId="11" fillId="0" borderId="0"/>
    <xf numFmtId="171" fontId="11" fillId="0" borderId="0"/>
    <xf numFmtId="0" fontId="11" fillId="0" borderId="0"/>
    <xf numFmtId="171" fontId="11" fillId="0" borderId="0"/>
    <xf numFmtId="0" fontId="19" fillId="0" borderId="0"/>
    <xf numFmtId="171" fontId="19" fillId="0" borderId="0"/>
    <xf numFmtId="0" fontId="19" fillId="0" borderId="0"/>
    <xf numFmtId="171" fontId="19" fillId="0" borderId="0"/>
    <xf numFmtId="0" fontId="19" fillId="0" borderId="0"/>
    <xf numFmtId="171" fontId="19" fillId="0" borderId="0"/>
    <xf numFmtId="0" fontId="19" fillId="0" borderId="0"/>
    <xf numFmtId="171" fontId="30" fillId="0" borderId="0"/>
    <xf numFmtId="0" fontId="30" fillId="0" borderId="0"/>
    <xf numFmtId="0" fontId="30" fillId="0" borderId="0"/>
    <xf numFmtId="0" fontId="19" fillId="0" borderId="0"/>
    <xf numFmtId="171" fontId="30" fillId="0" borderId="0"/>
    <xf numFmtId="0" fontId="30" fillId="0" borderId="0"/>
    <xf numFmtId="0" fontId="30" fillId="0" borderId="0"/>
    <xf numFmtId="0" fontId="19" fillId="0" borderId="0"/>
    <xf numFmtId="171" fontId="30" fillId="0" borderId="0"/>
    <xf numFmtId="0" fontId="30" fillId="0" borderId="0"/>
    <xf numFmtId="0" fontId="30" fillId="0" borderId="0"/>
    <xf numFmtId="0" fontId="19" fillId="0" borderId="0"/>
    <xf numFmtId="171" fontId="30" fillId="0" borderId="0"/>
    <xf numFmtId="0" fontId="30" fillId="0" borderId="0"/>
    <xf numFmtId="0" fontId="30" fillId="0" borderId="0"/>
    <xf numFmtId="0" fontId="19" fillId="0" borderId="0"/>
    <xf numFmtId="171" fontId="19" fillId="0" borderId="0"/>
    <xf numFmtId="0" fontId="19" fillId="0" borderId="0"/>
    <xf numFmtId="171" fontId="19" fillId="0" borderId="0"/>
    <xf numFmtId="0" fontId="19" fillId="0" borderId="0"/>
    <xf numFmtId="171" fontId="19" fillId="0" borderId="0"/>
    <xf numFmtId="0" fontId="19" fillId="0" borderId="0"/>
    <xf numFmtId="171" fontId="30" fillId="0" borderId="0"/>
    <xf numFmtId="0" fontId="30" fillId="0" borderId="0"/>
    <xf numFmtId="0" fontId="30" fillId="0" borderId="0"/>
    <xf numFmtId="0" fontId="19" fillId="0" borderId="0"/>
    <xf numFmtId="171" fontId="30" fillId="0" borderId="0"/>
    <xf numFmtId="0" fontId="30" fillId="0" borderId="0"/>
    <xf numFmtId="0" fontId="30" fillId="0" borderId="0"/>
    <xf numFmtId="0" fontId="11" fillId="0" borderId="0"/>
    <xf numFmtId="171" fontId="11" fillId="0" borderId="0"/>
    <xf numFmtId="0" fontId="11" fillId="0" borderId="0"/>
    <xf numFmtId="171" fontId="11" fillId="0" borderId="0"/>
    <xf numFmtId="4" fontId="24" fillId="0" borderId="0">
      <protection locked="0"/>
    </xf>
    <xf numFmtId="4" fontId="24" fillId="0" borderId="0">
      <protection locked="0"/>
    </xf>
    <xf numFmtId="4" fontId="25" fillId="0" borderId="0">
      <protection locked="0"/>
    </xf>
    <xf numFmtId="4" fontId="24" fillId="0" borderId="0">
      <protection locked="0"/>
    </xf>
    <xf numFmtId="4" fontId="24" fillId="0" borderId="0">
      <protection locked="0"/>
    </xf>
    <xf numFmtId="4" fontId="25" fillId="0" borderId="0">
      <protection locked="0"/>
    </xf>
    <xf numFmtId="4" fontId="25" fillId="0" borderId="0">
      <protection locked="0"/>
    </xf>
    <xf numFmtId="4" fontId="24" fillId="0" borderId="0">
      <protection locked="0"/>
    </xf>
    <xf numFmtId="4" fontId="24" fillId="0" borderId="0">
      <protection locked="0"/>
    </xf>
    <xf numFmtId="4" fontId="25" fillId="0" borderId="0">
      <protection locked="0"/>
    </xf>
    <xf numFmtId="4" fontId="24" fillId="0" borderId="0">
      <protection locked="0"/>
    </xf>
    <xf numFmtId="175" fontId="24" fillId="0" borderId="0">
      <protection locked="0"/>
    </xf>
    <xf numFmtId="175" fontId="24" fillId="0" borderId="0">
      <protection locked="0"/>
    </xf>
    <xf numFmtId="175" fontId="25" fillId="0" borderId="0">
      <protection locked="0"/>
    </xf>
    <xf numFmtId="175" fontId="24" fillId="0" borderId="0">
      <protection locked="0"/>
    </xf>
    <xf numFmtId="175" fontId="24" fillId="0" borderId="0">
      <protection locked="0"/>
    </xf>
    <xf numFmtId="175" fontId="24" fillId="0" borderId="0">
      <protection locked="0"/>
    </xf>
    <xf numFmtId="175" fontId="25" fillId="0" borderId="0">
      <protection locked="0"/>
    </xf>
    <xf numFmtId="175" fontId="24" fillId="0" borderId="0">
      <protection locked="0"/>
    </xf>
    <xf numFmtId="175" fontId="24" fillId="0" borderId="0">
      <protection locked="0"/>
    </xf>
    <xf numFmtId="175" fontId="25" fillId="0" borderId="0">
      <protection locked="0"/>
    </xf>
    <xf numFmtId="175" fontId="25" fillId="0" borderId="0">
      <protection locked="0"/>
    </xf>
    <xf numFmtId="4" fontId="24" fillId="0" borderId="0">
      <protection locked="0"/>
    </xf>
    <xf numFmtId="4" fontId="24" fillId="0" borderId="0">
      <protection locked="0"/>
    </xf>
    <xf numFmtId="4" fontId="25" fillId="0" borderId="0">
      <protection locked="0"/>
    </xf>
    <xf numFmtId="4" fontId="24" fillId="0" borderId="0">
      <protection locked="0"/>
    </xf>
    <xf numFmtId="4" fontId="24" fillId="0" borderId="0">
      <protection locked="0"/>
    </xf>
    <xf numFmtId="4" fontId="24" fillId="0" borderId="0">
      <protection locked="0"/>
    </xf>
    <xf numFmtId="4" fontId="25" fillId="0" borderId="0">
      <protection locked="0"/>
    </xf>
    <xf numFmtId="4" fontId="25" fillId="0" borderId="0">
      <protection locked="0"/>
    </xf>
    <xf numFmtId="4" fontId="24" fillId="0" borderId="0">
      <protection locked="0"/>
    </xf>
    <xf numFmtId="4" fontId="24" fillId="0" borderId="0">
      <protection locked="0"/>
    </xf>
    <xf numFmtId="4" fontId="24" fillId="0" borderId="0">
      <protection locked="0"/>
    </xf>
    <xf numFmtId="4" fontId="25" fillId="0" borderId="0">
      <protection locked="0"/>
    </xf>
    <xf numFmtId="4" fontId="24" fillId="0" borderId="0">
      <protection locked="0"/>
    </xf>
    <xf numFmtId="175" fontId="24" fillId="0" borderId="0">
      <protection locked="0"/>
    </xf>
    <xf numFmtId="175" fontId="24" fillId="0" borderId="0">
      <protection locked="0"/>
    </xf>
    <xf numFmtId="175" fontId="25" fillId="0" borderId="0">
      <protection locked="0"/>
    </xf>
    <xf numFmtId="175" fontId="24" fillId="0" borderId="0">
      <protection locked="0"/>
    </xf>
    <xf numFmtId="175" fontId="24" fillId="0" borderId="0">
      <protection locked="0"/>
    </xf>
    <xf numFmtId="175" fontId="24" fillId="0" borderId="0">
      <protection locked="0"/>
    </xf>
    <xf numFmtId="175" fontId="25" fillId="0" borderId="0">
      <protection locked="0"/>
    </xf>
    <xf numFmtId="175" fontId="24" fillId="0" borderId="0">
      <protection locked="0"/>
    </xf>
    <xf numFmtId="175" fontId="24" fillId="0" borderId="0">
      <protection locked="0"/>
    </xf>
    <xf numFmtId="175" fontId="24" fillId="0" borderId="0">
      <protection locked="0"/>
    </xf>
    <xf numFmtId="175" fontId="25" fillId="0" borderId="0">
      <protection locked="0"/>
    </xf>
    <xf numFmtId="175" fontId="25" fillId="0" borderId="0">
      <protection locked="0"/>
    </xf>
    <xf numFmtId="175" fontId="24" fillId="0" borderId="0">
      <protection locked="0"/>
    </xf>
    <xf numFmtId="4" fontId="24" fillId="0" borderId="0">
      <protection locked="0"/>
    </xf>
    <xf numFmtId="4" fontId="24" fillId="0" borderId="0">
      <protection locked="0"/>
    </xf>
    <xf numFmtId="4" fontId="25" fillId="0" borderId="0">
      <protection locked="0"/>
    </xf>
    <xf numFmtId="4" fontId="24" fillId="0" borderId="0">
      <protection locked="0"/>
    </xf>
    <xf numFmtId="175" fontId="24" fillId="0" borderId="0">
      <protection locked="0"/>
    </xf>
    <xf numFmtId="175" fontId="24" fillId="0" borderId="0">
      <protection locked="0"/>
    </xf>
    <xf numFmtId="175" fontId="25" fillId="0" borderId="0">
      <protection locked="0"/>
    </xf>
    <xf numFmtId="175" fontId="24" fillId="0" borderId="0">
      <protection locked="0"/>
    </xf>
    <xf numFmtId="176" fontId="24" fillId="0" borderId="0">
      <protection locked="0"/>
    </xf>
    <xf numFmtId="176" fontId="24" fillId="0" borderId="0">
      <protection locked="0"/>
    </xf>
    <xf numFmtId="176" fontId="25" fillId="0" borderId="0">
      <protection locked="0"/>
    </xf>
    <xf numFmtId="176" fontId="24" fillId="0" borderId="0">
      <protection locked="0"/>
    </xf>
    <xf numFmtId="176" fontId="24" fillId="0" borderId="0">
      <protection locked="0"/>
    </xf>
    <xf numFmtId="176" fontId="25" fillId="0" borderId="0">
      <protection locked="0"/>
    </xf>
    <xf numFmtId="176" fontId="25" fillId="0" borderId="0">
      <protection locked="0"/>
    </xf>
    <xf numFmtId="176" fontId="24" fillId="0" borderId="0">
      <protection locked="0"/>
    </xf>
    <xf numFmtId="176" fontId="24" fillId="0" borderId="0">
      <protection locked="0"/>
    </xf>
    <xf numFmtId="176" fontId="25" fillId="0" borderId="0">
      <protection locked="0"/>
    </xf>
    <xf numFmtId="176" fontId="24" fillId="0" borderId="0">
      <protection locked="0"/>
    </xf>
    <xf numFmtId="173" fontId="24" fillId="0" borderId="10">
      <protection locked="0"/>
    </xf>
    <xf numFmtId="173" fontId="24" fillId="0" borderId="10">
      <protection locked="0"/>
    </xf>
    <xf numFmtId="173" fontId="25" fillId="0" borderId="10">
      <protection locked="0"/>
    </xf>
    <xf numFmtId="173" fontId="24" fillId="0" borderId="10">
      <protection locked="0"/>
    </xf>
    <xf numFmtId="173" fontId="24" fillId="0" borderId="10">
      <protection locked="0"/>
    </xf>
    <xf numFmtId="173" fontId="24" fillId="0" borderId="10">
      <protection locked="0"/>
    </xf>
    <xf numFmtId="173" fontId="25" fillId="0" borderId="10">
      <protection locked="0"/>
    </xf>
    <xf numFmtId="173" fontId="24" fillId="0" borderId="10">
      <protection locked="0"/>
    </xf>
    <xf numFmtId="173" fontId="24" fillId="0" borderId="10">
      <protection locked="0"/>
    </xf>
    <xf numFmtId="173" fontId="24" fillId="0" borderId="10">
      <protection locked="0"/>
    </xf>
    <xf numFmtId="173" fontId="25" fillId="0" borderId="10">
      <protection locked="0"/>
    </xf>
    <xf numFmtId="173" fontId="25" fillId="0" borderId="10">
      <protection locked="0"/>
    </xf>
    <xf numFmtId="173" fontId="24" fillId="0" borderId="10">
      <protection locked="0"/>
    </xf>
    <xf numFmtId="173" fontId="28" fillId="0" borderId="0">
      <protection locked="0"/>
    </xf>
    <xf numFmtId="173" fontId="29" fillId="0" borderId="0">
      <protection locked="0"/>
    </xf>
    <xf numFmtId="173" fontId="29" fillId="0" borderId="0">
      <protection locked="0"/>
    </xf>
    <xf numFmtId="173" fontId="28" fillId="0" borderId="0">
      <protection locked="0"/>
    </xf>
    <xf numFmtId="173" fontId="29" fillId="0" borderId="0">
      <protection locked="0"/>
    </xf>
    <xf numFmtId="173" fontId="29" fillId="0" borderId="0">
      <protection locked="0"/>
    </xf>
    <xf numFmtId="173" fontId="24" fillId="0" borderId="10">
      <protection locked="0"/>
    </xf>
    <xf numFmtId="173" fontId="24" fillId="0" borderId="10">
      <protection locked="0"/>
    </xf>
    <xf numFmtId="173" fontId="25" fillId="0" borderId="10">
      <protection locked="0"/>
    </xf>
    <xf numFmtId="173" fontId="24" fillId="0" borderId="10">
      <protection locked="0"/>
    </xf>
    <xf numFmtId="0" fontId="11" fillId="0" borderId="0"/>
    <xf numFmtId="171" fontId="11" fillId="0" borderId="0"/>
    <xf numFmtId="177" fontId="31" fillId="0" borderId="0" applyFont="0" applyFill="0" applyBorder="0" applyAlignment="0" applyProtection="0"/>
    <xf numFmtId="177" fontId="32" fillId="0" borderId="0" applyFont="0" applyFill="0" applyBorder="0" applyAlignment="0" applyProtection="0"/>
    <xf numFmtId="0" fontId="33" fillId="6" borderId="0" applyNumberFormat="0" applyBorder="0" applyAlignment="0" applyProtection="0"/>
    <xf numFmtId="171"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171"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171"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171"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171"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171"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171"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171" fontId="33" fillId="6" borderId="0" applyNumberFormat="0" applyBorder="0" applyAlignment="0" applyProtection="0"/>
    <xf numFmtId="0" fontId="33" fillId="6" borderId="0" applyNumberFormat="0" applyBorder="0" applyAlignment="0" applyProtection="0"/>
    <xf numFmtId="171" fontId="33" fillId="6" borderId="0" applyNumberFormat="0" applyBorder="0" applyAlignment="0" applyProtection="0"/>
    <xf numFmtId="171"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171"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171" fontId="33" fillId="7" borderId="0" applyNumberFormat="0" applyBorder="0" applyAlignment="0" applyProtection="0"/>
    <xf numFmtId="0" fontId="33" fillId="7" borderId="0" applyNumberFormat="0" applyBorder="0" applyAlignment="0" applyProtection="0"/>
    <xf numFmtId="171" fontId="33" fillId="7" borderId="0" applyNumberFormat="0" applyBorder="0" applyAlignment="0" applyProtection="0"/>
    <xf numFmtId="171"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171"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171" fontId="33" fillId="8" borderId="0" applyNumberFormat="0" applyBorder="0" applyAlignment="0" applyProtection="0"/>
    <xf numFmtId="0" fontId="33" fillId="8" borderId="0" applyNumberFormat="0" applyBorder="0" applyAlignment="0" applyProtection="0"/>
    <xf numFmtId="171" fontId="33" fillId="8" borderId="0" applyNumberFormat="0" applyBorder="0" applyAlignment="0" applyProtection="0"/>
    <xf numFmtId="171"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171"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171" fontId="33" fillId="9" borderId="0" applyNumberFormat="0" applyBorder="0" applyAlignment="0" applyProtection="0"/>
    <xf numFmtId="0" fontId="33" fillId="9" borderId="0" applyNumberFormat="0" applyBorder="0" applyAlignment="0" applyProtection="0"/>
    <xf numFmtId="171" fontId="33" fillId="9" borderId="0" applyNumberFormat="0" applyBorder="0" applyAlignment="0" applyProtection="0"/>
    <xf numFmtId="171"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171"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171" fontId="33" fillId="10" borderId="0" applyNumberFormat="0" applyBorder="0" applyAlignment="0" applyProtection="0"/>
    <xf numFmtId="0" fontId="33" fillId="10" borderId="0" applyNumberFormat="0" applyBorder="0" applyAlignment="0" applyProtection="0"/>
    <xf numFmtId="171" fontId="33" fillId="10" borderId="0" applyNumberFormat="0" applyBorder="0" applyAlignment="0" applyProtection="0"/>
    <xf numFmtId="171"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171"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171" fontId="33" fillId="11" borderId="0" applyNumberFormat="0" applyBorder="0" applyAlignment="0" applyProtection="0"/>
    <xf numFmtId="0" fontId="33" fillId="11" borderId="0" applyNumberFormat="0" applyBorder="0" applyAlignment="0" applyProtection="0"/>
    <xf numFmtId="171" fontId="33" fillId="11" borderId="0" applyNumberFormat="0" applyBorder="0" applyAlignment="0" applyProtection="0"/>
    <xf numFmtId="171"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2" borderId="0" applyNumberFormat="0" applyBorder="0" applyAlignment="0" applyProtection="0"/>
    <xf numFmtId="171"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3" borderId="0" applyNumberFormat="0" applyBorder="0" applyAlignment="0" applyProtection="0"/>
    <xf numFmtId="171"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4" borderId="0" applyNumberFormat="0" applyBorder="0" applyAlignment="0" applyProtection="0"/>
    <xf numFmtId="171"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9" borderId="0" applyNumberFormat="0" applyBorder="0" applyAlignment="0" applyProtection="0"/>
    <xf numFmtId="171"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12" borderId="0" applyNumberFormat="0" applyBorder="0" applyAlignment="0" applyProtection="0"/>
    <xf numFmtId="171"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5" borderId="0" applyNumberFormat="0" applyBorder="0" applyAlignment="0" applyProtection="0"/>
    <xf numFmtId="171"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171"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171" fontId="33" fillId="12" borderId="0" applyNumberFormat="0" applyBorder="0" applyAlignment="0" applyProtection="0"/>
    <xf numFmtId="0" fontId="33" fillId="12" borderId="0" applyNumberFormat="0" applyBorder="0" applyAlignment="0" applyProtection="0"/>
    <xf numFmtId="171" fontId="33" fillId="12" borderId="0" applyNumberFormat="0" applyBorder="0" applyAlignment="0" applyProtection="0"/>
    <xf numFmtId="171"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171"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171" fontId="33" fillId="13" borderId="0" applyNumberFormat="0" applyBorder="0" applyAlignment="0" applyProtection="0"/>
    <xf numFmtId="0" fontId="33" fillId="13" borderId="0" applyNumberFormat="0" applyBorder="0" applyAlignment="0" applyProtection="0"/>
    <xf numFmtId="171" fontId="33" fillId="13" borderId="0" applyNumberFormat="0" applyBorder="0" applyAlignment="0" applyProtection="0"/>
    <xf numFmtId="171"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171"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171" fontId="33" fillId="14" borderId="0" applyNumberFormat="0" applyBorder="0" applyAlignment="0" applyProtection="0"/>
    <xf numFmtId="0" fontId="33" fillId="14" borderId="0" applyNumberFormat="0" applyBorder="0" applyAlignment="0" applyProtection="0"/>
    <xf numFmtId="171" fontId="33" fillId="14" borderId="0" applyNumberFormat="0" applyBorder="0" applyAlignment="0" applyProtection="0"/>
    <xf numFmtId="171"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171"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171" fontId="33" fillId="9" borderId="0" applyNumberFormat="0" applyBorder="0" applyAlignment="0" applyProtection="0"/>
    <xf numFmtId="0" fontId="33" fillId="9" borderId="0" applyNumberFormat="0" applyBorder="0" applyAlignment="0" applyProtection="0"/>
    <xf numFmtId="171" fontId="33" fillId="9" borderId="0" applyNumberFormat="0" applyBorder="0" applyAlignment="0" applyProtection="0"/>
    <xf numFmtId="171"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171"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171" fontId="33" fillId="12" borderId="0" applyNumberFormat="0" applyBorder="0" applyAlignment="0" applyProtection="0"/>
    <xf numFmtId="0" fontId="33" fillId="12" borderId="0" applyNumberFormat="0" applyBorder="0" applyAlignment="0" applyProtection="0"/>
    <xf numFmtId="171" fontId="33" fillId="12" borderId="0" applyNumberFormat="0" applyBorder="0" applyAlignment="0" applyProtection="0"/>
    <xf numFmtId="171"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171"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171" fontId="33" fillId="15" borderId="0" applyNumberFormat="0" applyBorder="0" applyAlignment="0" applyProtection="0"/>
    <xf numFmtId="0" fontId="33" fillId="15" borderId="0" applyNumberFormat="0" applyBorder="0" applyAlignment="0" applyProtection="0"/>
    <xf numFmtId="171" fontId="33" fillId="15" borderId="0" applyNumberFormat="0" applyBorder="0" applyAlignment="0" applyProtection="0"/>
    <xf numFmtId="171"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4" fillId="16" borderId="0" applyNumberFormat="0" applyBorder="0" applyAlignment="0" applyProtection="0"/>
    <xf numFmtId="171" fontId="34" fillId="16" borderId="0" applyNumberFormat="0" applyBorder="0" applyAlignment="0" applyProtection="0"/>
    <xf numFmtId="0" fontId="34" fillId="13" borderId="0" applyNumberFormat="0" applyBorder="0" applyAlignment="0" applyProtection="0"/>
    <xf numFmtId="171" fontId="34" fillId="13" borderId="0" applyNumberFormat="0" applyBorder="0" applyAlignment="0" applyProtection="0"/>
    <xf numFmtId="0" fontId="34" fillId="14" borderId="0" applyNumberFormat="0" applyBorder="0" applyAlignment="0" applyProtection="0"/>
    <xf numFmtId="171" fontId="34" fillId="14" borderId="0" applyNumberFormat="0" applyBorder="0" applyAlignment="0" applyProtection="0"/>
    <xf numFmtId="0" fontId="34" fillId="17" borderId="0" applyNumberFormat="0" applyBorder="0" applyAlignment="0" applyProtection="0"/>
    <xf numFmtId="171" fontId="34" fillId="17" borderId="0" applyNumberFormat="0" applyBorder="0" applyAlignment="0" applyProtection="0"/>
    <xf numFmtId="0" fontId="34" fillId="18" borderId="0" applyNumberFormat="0" applyBorder="0" applyAlignment="0" applyProtection="0"/>
    <xf numFmtId="171" fontId="34" fillId="18" borderId="0" applyNumberFormat="0" applyBorder="0" applyAlignment="0" applyProtection="0"/>
    <xf numFmtId="0" fontId="34" fillId="19" borderId="0" applyNumberFormat="0" applyBorder="0" applyAlignment="0" applyProtection="0"/>
    <xf numFmtId="171" fontId="34" fillId="19" borderId="0" applyNumberFormat="0" applyBorder="0" applyAlignment="0" applyProtection="0"/>
    <xf numFmtId="0" fontId="34" fillId="16" borderId="0" applyNumberFormat="0" applyBorder="0" applyAlignment="0" applyProtection="0"/>
    <xf numFmtId="0" fontId="33" fillId="16" borderId="0" applyNumberFormat="0" applyBorder="0" applyAlignment="0" applyProtection="0"/>
    <xf numFmtId="171" fontId="33" fillId="16" borderId="0" applyNumberFormat="0" applyBorder="0" applyAlignment="0" applyProtection="0"/>
    <xf numFmtId="0" fontId="33" fillId="16" borderId="0" applyNumberFormat="0" applyBorder="0" applyAlignment="0" applyProtection="0"/>
    <xf numFmtId="171" fontId="33" fillId="16" borderId="0" applyNumberFormat="0" applyBorder="0" applyAlignment="0" applyProtection="0"/>
    <xf numFmtId="0" fontId="33" fillId="16" borderId="0" applyNumberFormat="0" applyBorder="0" applyAlignment="0" applyProtection="0"/>
    <xf numFmtId="171" fontId="33" fillId="16" borderId="0" applyNumberFormat="0" applyBorder="0" applyAlignment="0" applyProtection="0"/>
    <xf numFmtId="171" fontId="34" fillId="16" borderId="0" applyNumberFormat="0" applyBorder="0" applyAlignment="0" applyProtection="0"/>
    <xf numFmtId="0" fontId="34" fillId="16" borderId="0" applyNumberFormat="0" applyBorder="0" applyAlignment="0" applyProtection="0"/>
    <xf numFmtId="0" fontId="34" fillId="13" borderId="0" applyNumberFormat="0" applyBorder="0" applyAlignment="0" applyProtection="0"/>
    <xf numFmtId="0" fontId="33" fillId="13" borderId="0" applyNumberFormat="0" applyBorder="0" applyAlignment="0" applyProtection="0"/>
    <xf numFmtId="171" fontId="33" fillId="13" borderId="0" applyNumberFormat="0" applyBorder="0" applyAlignment="0" applyProtection="0"/>
    <xf numFmtId="0" fontId="33" fillId="13" borderId="0" applyNumberFormat="0" applyBorder="0" applyAlignment="0" applyProtection="0"/>
    <xf numFmtId="171" fontId="33" fillId="13" borderId="0" applyNumberFormat="0" applyBorder="0" applyAlignment="0" applyProtection="0"/>
    <xf numFmtId="0" fontId="33" fillId="13" borderId="0" applyNumberFormat="0" applyBorder="0" applyAlignment="0" applyProtection="0"/>
    <xf numFmtId="171" fontId="33" fillId="13" borderId="0" applyNumberFormat="0" applyBorder="0" applyAlignment="0" applyProtection="0"/>
    <xf numFmtId="171" fontId="34" fillId="13" borderId="0" applyNumberFormat="0" applyBorder="0" applyAlignment="0" applyProtection="0"/>
    <xf numFmtId="0" fontId="34" fillId="13" borderId="0" applyNumberFormat="0" applyBorder="0" applyAlignment="0" applyProtection="0"/>
    <xf numFmtId="0" fontId="34" fillId="14" borderId="0" applyNumberFormat="0" applyBorder="0" applyAlignment="0" applyProtection="0"/>
    <xf numFmtId="0" fontId="33" fillId="14" borderId="0" applyNumberFormat="0" applyBorder="0" applyAlignment="0" applyProtection="0"/>
    <xf numFmtId="171" fontId="33" fillId="14" borderId="0" applyNumberFormat="0" applyBorder="0" applyAlignment="0" applyProtection="0"/>
    <xf numFmtId="0" fontId="35" fillId="3" borderId="0" applyNumberFormat="0" applyBorder="0" applyAlignment="0" applyProtection="0"/>
    <xf numFmtId="0" fontId="33" fillId="14" borderId="0" applyNumberFormat="0" applyBorder="0" applyAlignment="0" applyProtection="0"/>
    <xf numFmtId="171" fontId="33" fillId="14" borderId="0" applyNumberFormat="0" applyBorder="0" applyAlignment="0" applyProtection="0"/>
    <xf numFmtId="0" fontId="33" fillId="14" borderId="0" applyNumberFormat="0" applyBorder="0" applyAlignment="0" applyProtection="0"/>
    <xf numFmtId="171" fontId="33" fillId="14" borderId="0" applyNumberFormat="0" applyBorder="0" applyAlignment="0" applyProtection="0"/>
    <xf numFmtId="171" fontId="34" fillId="14" borderId="0" applyNumberFormat="0" applyBorder="0" applyAlignment="0" applyProtection="0"/>
    <xf numFmtId="0" fontId="34" fillId="14" borderId="0" applyNumberFormat="0" applyBorder="0" applyAlignment="0" applyProtection="0"/>
    <xf numFmtId="0" fontId="34" fillId="17" borderId="0" applyNumberFormat="0" applyBorder="0" applyAlignment="0" applyProtection="0"/>
    <xf numFmtId="0" fontId="33" fillId="17" borderId="0" applyNumberFormat="0" applyBorder="0" applyAlignment="0" applyProtection="0"/>
    <xf numFmtId="171" fontId="33" fillId="17" borderId="0" applyNumberFormat="0" applyBorder="0" applyAlignment="0" applyProtection="0"/>
    <xf numFmtId="0" fontId="33" fillId="17" borderId="0" applyNumberFormat="0" applyBorder="0" applyAlignment="0" applyProtection="0"/>
    <xf numFmtId="171" fontId="33" fillId="17" borderId="0" applyNumberFormat="0" applyBorder="0" applyAlignment="0" applyProtection="0"/>
    <xf numFmtId="0" fontId="33" fillId="17" borderId="0" applyNumberFormat="0" applyBorder="0" applyAlignment="0" applyProtection="0"/>
    <xf numFmtId="171" fontId="33" fillId="17" borderId="0" applyNumberFormat="0" applyBorder="0" applyAlignment="0" applyProtection="0"/>
    <xf numFmtId="171" fontId="34" fillId="17"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3" fillId="18" borderId="0" applyNumberFormat="0" applyBorder="0" applyAlignment="0" applyProtection="0"/>
    <xf numFmtId="171" fontId="33" fillId="18" borderId="0" applyNumberFormat="0" applyBorder="0" applyAlignment="0" applyProtection="0"/>
    <xf numFmtId="0" fontId="33" fillId="18" borderId="0" applyNumberFormat="0" applyBorder="0" applyAlignment="0" applyProtection="0"/>
    <xf numFmtId="171" fontId="33" fillId="18" borderId="0" applyNumberFormat="0" applyBorder="0" applyAlignment="0" applyProtection="0"/>
    <xf numFmtId="0" fontId="33" fillId="18" borderId="0" applyNumberFormat="0" applyBorder="0" applyAlignment="0" applyProtection="0"/>
    <xf numFmtId="171" fontId="33" fillId="18" borderId="0" applyNumberFormat="0" applyBorder="0" applyAlignment="0" applyProtection="0"/>
    <xf numFmtId="171" fontId="34" fillId="18"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3" fillId="19" borderId="0" applyNumberFormat="0" applyBorder="0" applyAlignment="0" applyProtection="0"/>
    <xf numFmtId="171" fontId="33" fillId="19" borderId="0" applyNumberFormat="0" applyBorder="0" applyAlignment="0" applyProtection="0"/>
    <xf numFmtId="0" fontId="33" fillId="19" borderId="0" applyNumberFormat="0" applyBorder="0" applyAlignment="0" applyProtection="0"/>
    <xf numFmtId="171" fontId="33" fillId="19" borderId="0" applyNumberFormat="0" applyBorder="0" applyAlignment="0" applyProtection="0"/>
    <xf numFmtId="0" fontId="33" fillId="19" borderId="0" applyNumberFormat="0" applyBorder="0" applyAlignment="0" applyProtection="0"/>
    <xf numFmtId="171" fontId="33" fillId="19" borderId="0" applyNumberFormat="0" applyBorder="0" applyAlignment="0" applyProtection="0"/>
    <xf numFmtId="171" fontId="34" fillId="19" borderId="0" applyNumberFormat="0" applyBorder="0" applyAlignment="0" applyProtection="0"/>
    <xf numFmtId="0" fontId="34" fillId="19" borderId="0" applyNumberFormat="0" applyBorder="0" applyAlignment="0" applyProtection="0"/>
    <xf numFmtId="0" fontId="34" fillId="20" borderId="0" applyNumberFormat="0" applyBorder="0" applyAlignment="0" applyProtection="0"/>
    <xf numFmtId="171" fontId="34" fillId="20" borderId="0" applyNumberFormat="0" applyBorder="0" applyAlignment="0" applyProtection="0"/>
    <xf numFmtId="0" fontId="34" fillId="21" borderId="0" applyNumberFormat="0" applyBorder="0" applyAlignment="0" applyProtection="0"/>
    <xf numFmtId="171" fontId="34" fillId="21" borderId="0" applyNumberFormat="0" applyBorder="0" applyAlignment="0" applyProtection="0"/>
    <xf numFmtId="0" fontId="34" fillId="22" borderId="0" applyNumberFormat="0" applyBorder="0" applyAlignment="0" applyProtection="0"/>
    <xf numFmtId="171" fontId="34" fillId="22" borderId="0" applyNumberFormat="0" applyBorder="0" applyAlignment="0" applyProtection="0"/>
    <xf numFmtId="0" fontId="34" fillId="17" borderId="0" applyNumberFormat="0" applyBorder="0" applyAlignment="0" applyProtection="0"/>
    <xf numFmtId="171" fontId="34" fillId="17" borderId="0" applyNumberFormat="0" applyBorder="0" applyAlignment="0" applyProtection="0"/>
    <xf numFmtId="0" fontId="34" fillId="18" borderId="0" applyNumberFormat="0" applyBorder="0" applyAlignment="0" applyProtection="0"/>
    <xf numFmtId="171" fontId="34" fillId="18" borderId="0" applyNumberFormat="0" applyBorder="0" applyAlignment="0" applyProtection="0"/>
    <xf numFmtId="0" fontId="34" fillId="23" borderId="0" applyNumberFormat="0" applyBorder="0" applyAlignment="0" applyProtection="0"/>
    <xf numFmtId="171" fontId="34" fillId="23" borderId="0" applyNumberFormat="0" applyBorder="0" applyAlignment="0" applyProtection="0"/>
    <xf numFmtId="0" fontId="36" fillId="0" borderId="8">
      <protection hidden="1"/>
    </xf>
    <xf numFmtId="171" fontId="37" fillId="0" borderId="8">
      <protection hidden="1"/>
    </xf>
    <xf numFmtId="0" fontId="37" fillId="0" borderId="8">
      <protection hidden="1"/>
    </xf>
    <xf numFmtId="0" fontId="38" fillId="24" borderId="8" applyNumberFormat="0" applyFont="0" applyBorder="0" applyAlignment="0" applyProtection="0">
      <protection hidden="1"/>
    </xf>
    <xf numFmtId="171" fontId="39" fillId="24" borderId="8" applyNumberFormat="0" applyFont="0" applyBorder="0" applyAlignment="0" applyProtection="0">
      <protection hidden="1"/>
    </xf>
    <xf numFmtId="0" fontId="39" fillId="24" borderId="8" applyNumberFormat="0" applyFont="0" applyBorder="0" applyAlignment="0" applyProtection="0">
      <protection hidden="1"/>
    </xf>
    <xf numFmtId="0" fontId="37" fillId="0" borderId="8">
      <protection hidden="1"/>
    </xf>
    <xf numFmtId="0" fontId="40" fillId="7" borderId="0" applyNumberFormat="0" applyBorder="0" applyAlignment="0" applyProtection="0"/>
    <xf numFmtId="171" fontId="40" fillId="7" borderId="0" applyNumberFormat="0" applyBorder="0" applyAlignment="0" applyProtection="0"/>
    <xf numFmtId="178" fontId="41" fillId="0" borderId="0" applyFill="0" applyBorder="0" applyAlignment="0"/>
    <xf numFmtId="178" fontId="42" fillId="0" borderId="0" applyFill="0" applyBorder="0" applyAlignment="0"/>
    <xf numFmtId="178" fontId="42" fillId="0" borderId="0" applyFill="0" applyBorder="0" applyAlignment="0"/>
    <xf numFmtId="179" fontId="41" fillId="0" borderId="0" applyFill="0" applyBorder="0" applyAlignment="0"/>
    <xf numFmtId="179" fontId="42" fillId="0" borderId="0" applyFill="0" applyBorder="0" applyAlignment="0"/>
    <xf numFmtId="179" fontId="42" fillId="0" borderId="0" applyFill="0" applyBorder="0" applyAlignment="0"/>
    <xf numFmtId="180" fontId="41" fillId="0" borderId="0" applyFill="0" applyBorder="0" applyAlignment="0"/>
    <xf numFmtId="180" fontId="42" fillId="0" borderId="0" applyFill="0" applyBorder="0" applyAlignment="0"/>
    <xf numFmtId="180" fontId="42" fillId="0" borderId="0" applyFill="0" applyBorder="0" applyAlignment="0"/>
    <xf numFmtId="181" fontId="43" fillId="0" borderId="0" applyFill="0" applyBorder="0" applyAlignment="0"/>
    <xf numFmtId="182" fontId="43" fillId="0" borderId="0" applyFill="0" applyBorder="0" applyAlignment="0"/>
    <xf numFmtId="178" fontId="41" fillId="0" borderId="0" applyFill="0" applyBorder="0" applyAlignment="0"/>
    <xf numFmtId="178" fontId="42" fillId="0" borderId="0" applyFill="0" applyBorder="0" applyAlignment="0"/>
    <xf numFmtId="178" fontId="42" fillId="0" borderId="0" applyFill="0" applyBorder="0" applyAlignment="0"/>
    <xf numFmtId="183" fontId="43" fillId="0" borderId="0" applyFill="0" applyBorder="0" applyAlignment="0"/>
    <xf numFmtId="179" fontId="41" fillId="0" borderId="0" applyFill="0" applyBorder="0" applyAlignment="0"/>
    <xf numFmtId="179" fontId="42" fillId="0" borderId="0" applyFill="0" applyBorder="0" applyAlignment="0"/>
    <xf numFmtId="179" fontId="42" fillId="0" borderId="0" applyFill="0" applyBorder="0" applyAlignment="0"/>
    <xf numFmtId="0" fontId="44" fillId="24" borderId="11" applyNumberFormat="0" applyAlignment="0" applyProtection="0"/>
    <xf numFmtId="171" fontId="44" fillId="24" borderId="11" applyNumberFormat="0" applyAlignment="0" applyProtection="0"/>
    <xf numFmtId="0" fontId="45" fillId="0" borderId="12">
      <alignment horizontal="left" vertical="top" wrapText="1"/>
    </xf>
    <xf numFmtId="171" fontId="45" fillId="0" borderId="12">
      <alignment horizontal="left" vertical="top" wrapText="1"/>
    </xf>
    <xf numFmtId="1" fontId="45" fillId="0" borderId="0">
      <alignment horizontal="center" vertical="top" wrapText="1"/>
    </xf>
    <xf numFmtId="184" fontId="45" fillId="0" borderId="13">
      <alignment horizontal="center" vertical="top" wrapText="1"/>
    </xf>
    <xf numFmtId="185" fontId="45" fillId="0" borderId="13">
      <alignment horizontal="center" vertical="top" wrapText="1"/>
    </xf>
    <xf numFmtId="185" fontId="45" fillId="0" borderId="13">
      <alignment horizontal="center" vertical="top" wrapText="1"/>
    </xf>
    <xf numFmtId="185" fontId="45" fillId="0" borderId="13">
      <alignment horizontal="center" vertical="top" wrapText="1"/>
    </xf>
    <xf numFmtId="0" fontId="46" fillId="25" borderId="14" applyNumberFormat="0" applyAlignment="0" applyProtection="0"/>
    <xf numFmtId="171" fontId="46" fillId="25" borderId="14" applyNumberFormat="0" applyAlignment="0" applyProtection="0"/>
    <xf numFmtId="1" fontId="45" fillId="0" borderId="0">
      <alignment horizontal="center" vertical="top" wrapText="1"/>
    </xf>
    <xf numFmtId="184" fontId="45" fillId="0" borderId="0">
      <alignment horizontal="center" vertical="top" wrapText="1"/>
    </xf>
    <xf numFmtId="185" fontId="45" fillId="0" borderId="0">
      <alignment horizontal="center" vertical="top" wrapText="1"/>
    </xf>
    <xf numFmtId="185" fontId="45" fillId="0" borderId="0">
      <alignment horizontal="center" vertical="top" wrapText="1"/>
    </xf>
    <xf numFmtId="185" fontId="45" fillId="0" borderId="0">
      <alignment horizontal="center" vertical="top" wrapText="1"/>
    </xf>
    <xf numFmtId="0" fontId="45" fillId="0" borderId="0">
      <alignment horizontal="left" vertical="top" wrapText="1"/>
    </xf>
    <xf numFmtId="171" fontId="45" fillId="0" borderId="0">
      <alignment horizontal="left" vertical="top" wrapText="1"/>
    </xf>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0" fontId="11" fillId="0" borderId="0" applyFont="0" applyFill="0" applyBorder="0" applyAlignment="0" applyProtection="0"/>
    <xf numFmtId="178" fontId="41" fillId="0" borderId="0" applyFont="0" applyFill="0" applyBorder="0" applyAlignment="0" applyProtection="0"/>
    <xf numFmtId="178" fontId="42" fillId="0" borderId="0" applyFont="0" applyFill="0" applyBorder="0" applyAlignment="0" applyProtection="0"/>
    <xf numFmtId="186" fontId="41" fillId="0" borderId="0" applyFont="0" applyFill="0" applyBorder="0" applyAlignment="0" applyProtection="0"/>
    <xf numFmtId="187" fontId="47" fillId="0" borderId="0" applyFont="0" applyFill="0" applyBorder="0" applyAlignment="0" applyProtection="0"/>
    <xf numFmtId="179" fontId="41" fillId="0" borderId="0" applyFont="0" applyFill="0" applyBorder="0" applyAlignment="0" applyProtection="0"/>
    <xf numFmtId="179" fontId="42" fillId="0" borderId="0" applyFont="0" applyFill="0" applyBorder="0" applyAlignment="0" applyProtection="0"/>
    <xf numFmtId="183" fontId="43" fillId="0" borderId="0" applyFont="0" applyFill="0" applyBorder="0" applyAlignment="0" applyProtection="0"/>
    <xf numFmtId="0" fontId="11" fillId="26" borderId="0" applyFont="0" applyFill="0" applyBorder="0" applyAlignment="0" applyProtection="0"/>
    <xf numFmtId="171" fontId="11" fillId="26" borderId="0" applyFont="0" applyFill="0" applyBorder="0" applyAlignment="0" applyProtection="0"/>
    <xf numFmtId="188" fontId="11" fillId="26" borderId="0" applyFont="0" applyFill="0" applyBorder="0" applyAlignment="0" applyProtection="0"/>
    <xf numFmtId="14" fontId="48" fillId="0" borderId="0" applyFill="0" applyBorder="0" applyAlignment="0"/>
    <xf numFmtId="14" fontId="49" fillId="0" borderId="0" applyFill="0" applyBorder="0" applyAlignment="0"/>
    <xf numFmtId="14" fontId="49" fillId="0" borderId="0" applyFill="0" applyBorder="0" applyAlignment="0"/>
    <xf numFmtId="0" fontId="11" fillId="26" borderId="0" applyFont="0" applyFill="0" applyBorder="0" applyAlignment="0" applyProtection="0"/>
    <xf numFmtId="171" fontId="11" fillId="26" borderId="0" applyFont="0" applyFill="0" applyBorder="0" applyAlignment="0" applyProtection="0"/>
    <xf numFmtId="189" fontId="11" fillId="26" borderId="0" applyFont="0" applyFill="0" applyBorder="0" applyAlignment="0" applyProtection="0"/>
    <xf numFmtId="189" fontId="11" fillId="26" borderId="0" applyFont="0" applyFill="0" applyBorder="0" applyAlignment="0" applyProtection="0"/>
    <xf numFmtId="0" fontId="24" fillId="0" borderId="0">
      <protection locked="0"/>
    </xf>
    <xf numFmtId="38" fontId="47" fillId="0" borderId="15">
      <alignment vertical="center"/>
    </xf>
    <xf numFmtId="190" fontId="11" fillId="0" borderId="0" applyFont="0" applyFill="0" applyBorder="0" applyAlignment="0" applyProtection="0"/>
    <xf numFmtId="191" fontId="11" fillId="0" borderId="0" applyFont="0" applyFill="0" applyBorder="0" applyAlignment="0" applyProtection="0"/>
    <xf numFmtId="0" fontId="50" fillId="0" borderId="0" applyNumberFormat="0" applyFill="0" applyBorder="0" applyAlignment="0" applyProtection="0"/>
    <xf numFmtId="171" fontId="50" fillId="0" borderId="0" applyNumberFormat="0" applyFill="0" applyBorder="0" applyAlignment="0" applyProtection="0"/>
    <xf numFmtId="178" fontId="41" fillId="0" borderId="0" applyFill="0" applyBorder="0" applyAlignment="0"/>
    <xf numFmtId="178" fontId="42" fillId="0" borderId="0" applyFill="0" applyBorder="0" applyAlignment="0"/>
    <xf numFmtId="178" fontId="42" fillId="0" borderId="0" applyFill="0" applyBorder="0" applyAlignment="0"/>
    <xf numFmtId="179" fontId="41" fillId="0" borderId="0" applyFill="0" applyBorder="0" applyAlignment="0"/>
    <xf numFmtId="179" fontId="42" fillId="0" borderId="0" applyFill="0" applyBorder="0" applyAlignment="0"/>
    <xf numFmtId="179" fontId="42" fillId="0" borderId="0" applyFill="0" applyBorder="0" applyAlignment="0"/>
    <xf numFmtId="178" fontId="41" fillId="0" borderId="0" applyFill="0" applyBorder="0" applyAlignment="0"/>
    <xf numFmtId="178" fontId="42" fillId="0" borderId="0" applyFill="0" applyBorder="0" applyAlignment="0"/>
    <xf numFmtId="178" fontId="42" fillId="0" borderId="0" applyFill="0" applyBorder="0" applyAlignment="0"/>
    <xf numFmtId="183" fontId="43" fillId="0" borderId="0" applyFill="0" applyBorder="0" applyAlignment="0"/>
    <xf numFmtId="179" fontId="41" fillId="0" borderId="0" applyFill="0" applyBorder="0" applyAlignment="0"/>
    <xf numFmtId="179" fontId="42" fillId="0" borderId="0" applyFill="0" applyBorder="0" applyAlignment="0"/>
    <xf numFmtId="179" fontId="42" fillId="0" borderId="0" applyFill="0" applyBorder="0" applyAlignment="0"/>
    <xf numFmtId="192" fontId="51" fillId="0" borderId="0" applyFill="0" applyBorder="0" applyAlignment="0" applyProtection="0"/>
    <xf numFmtId="192" fontId="52" fillId="0" borderId="0" applyFill="0" applyBorder="0" applyAlignment="0" applyProtection="0"/>
    <xf numFmtId="192" fontId="52" fillId="0" borderId="0" applyFill="0" applyBorder="0" applyAlignment="0" applyProtection="0"/>
    <xf numFmtId="0" fontId="5" fillId="0" borderId="0" applyFont="0" applyFill="0" applyBorder="0" applyAlignment="0" applyProtection="0"/>
    <xf numFmtId="0" fontId="53" fillId="0" borderId="0" applyFill="0" applyBorder="0" applyAlignment="0" applyProtection="0"/>
    <xf numFmtId="171" fontId="53" fillId="0" borderId="0" applyFill="0" applyBorder="0" applyAlignment="0" applyProtection="0"/>
    <xf numFmtId="0" fontId="53" fillId="0" borderId="0" applyFill="0" applyBorder="0" applyAlignment="0" applyProtection="0"/>
    <xf numFmtId="171" fontId="53" fillId="0" borderId="0" applyFill="0" applyBorder="0" applyAlignment="0" applyProtection="0"/>
    <xf numFmtId="171" fontId="5" fillId="0" borderId="0" applyFont="0" applyFill="0" applyBorder="0" applyAlignment="0" applyProtection="0"/>
    <xf numFmtId="193" fontId="5" fillId="0" borderId="0" applyFont="0" applyFill="0" applyBorder="0" applyAlignment="0" applyProtection="0"/>
    <xf numFmtId="194" fontId="53" fillId="0" borderId="0" applyFill="0" applyBorder="0" applyAlignment="0" applyProtection="0"/>
    <xf numFmtId="0" fontId="5" fillId="0" borderId="0" applyFont="0" applyFill="0" applyBorder="0" applyAlignment="0" applyProtection="0"/>
    <xf numFmtId="0" fontId="22" fillId="0" borderId="0"/>
    <xf numFmtId="171" fontId="22" fillId="0" borderId="0"/>
    <xf numFmtId="0" fontId="33" fillId="0" borderId="0"/>
    <xf numFmtId="0" fontId="54" fillId="0" borderId="0" applyNumberFormat="0" applyFill="0" applyBorder="0" applyAlignment="0" applyProtection="0"/>
    <xf numFmtId="171" fontId="54" fillId="0" borderId="0" applyNumberFormat="0" applyFill="0" applyBorder="0" applyAlignment="0" applyProtection="0"/>
    <xf numFmtId="0" fontId="55" fillId="0" borderId="0">
      <protection locked="0"/>
    </xf>
    <xf numFmtId="171" fontId="56" fillId="0" borderId="0">
      <protection locked="0"/>
    </xf>
    <xf numFmtId="0" fontId="56" fillId="0" borderId="0">
      <protection locked="0"/>
    </xf>
    <xf numFmtId="0" fontId="56" fillId="0" borderId="0">
      <protection locked="0"/>
    </xf>
    <xf numFmtId="0" fontId="55" fillId="0" borderId="0">
      <protection locked="0"/>
    </xf>
    <xf numFmtId="171" fontId="56" fillId="0" borderId="0">
      <protection locked="0"/>
    </xf>
    <xf numFmtId="0" fontId="56" fillId="0" borderId="0">
      <protection locked="0"/>
    </xf>
    <xf numFmtId="0" fontId="56" fillId="0" borderId="0">
      <protection locked="0"/>
    </xf>
    <xf numFmtId="0" fontId="57" fillId="0" borderId="0">
      <protection locked="0"/>
    </xf>
    <xf numFmtId="171" fontId="58" fillId="0" borderId="0">
      <protection locked="0"/>
    </xf>
    <xf numFmtId="0" fontId="58" fillId="0" borderId="0">
      <protection locked="0"/>
    </xf>
    <xf numFmtId="0" fontId="58" fillId="0" borderId="0">
      <protection locked="0"/>
    </xf>
    <xf numFmtId="0" fontId="55" fillId="0" borderId="0">
      <protection locked="0"/>
    </xf>
    <xf numFmtId="171" fontId="56" fillId="0" borderId="0">
      <protection locked="0"/>
    </xf>
    <xf numFmtId="0" fontId="56" fillId="0" borderId="0">
      <protection locked="0"/>
    </xf>
    <xf numFmtId="0" fontId="56" fillId="0" borderId="0">
      <protection locked="0"/>
    </xf>
    <xf numFmtId="0" fontId="55" fillId="0" borderId="0">
      <protection locked="0"/>
    </xf>
    <xf numFmtId="171" fontId="56" fillId="0" borderId="0">
      <protection locked="0"/>
    </xf>
    <xf numFmtId="0" fontId="56" fillId="0" borderId="0">
      <protection locked="0"/>
    </xf>
    <xf numFmtId="0" fontId="56" fillId="0" borderId="0">
      <protection locked="0"/>
    </xf>
    <xf numFmtId="0" fontId="55" fillId="0" borderId="0">
      <protection locked="0"/>
    </xf>
    <xf numFmtId="171" fontId="56" fillId="0" borderId="0">
      <protection locked="0"/>
    </xf>
    <xf numFmtId="0" fontId="56" fillId="0" borderId="0">
      <protection locked="0"/>
    </xf>
    <xf numFmtId="0" fontId="56" fillId="0" borderId="0">
      <protection locked="0"/>
    </xf>
    <xf numFmtId="0" fontId="57" fillId="0" borderId="0">
      <protection locked="0"/>
    </xf>
    <xf numFmtId="171" fontId="58" fillId="0" borderId="0">
      <protection locked="0"/>
    </xf>
    <xf numFmtId="0" fontId="58" fillId="0" borderId="0">
      <protection locked="0"/>
    </xf>
    <xf numFmtId="0" fontId="58" fillId="0" borderId="0">
      <protection locked="0"/>
    </xf>
    <xf numFmtId="175" fontId="24" fillId="0" borderId="0">
      <protection locked="0"/>
    </xf>
    <xf numFmtId="10" fontId="59" fillId="27" borderId="3" applyNumberFormat="0" applyFill="0" applyBorder="0" applyAlignment="0" applyProtection="0">
      <protection locked="0"/>
    </xf>
    <xf numFmtId="10" fontId="60" fillId="27" borderId="3" applyNumberFormat="0" applyFill="0" applyBorder="0" applyAlignment="0" applyProtection="0">
      <protection locked="0"/>
    </xf>
    <xf numFmtId="10" fontId="60" fillId="27" borderId="3" applyNumberFormat="0" applyFill="0" applyBorder="0" applyAlignment="0" applyProtection="0">
      <protection locked="0"/>
    </xf>
    <xf numFmtId="0" fontId="61" fillId="8" borderId="0" applyNumberFormat="0" applyBorder="0" applyAlignment="0" applyProtection="0"/>
    <xf numFmtId="171" fontId="61" fillId="8" borderId="0" applyNumberFormat="0" applyBorder="0" applyAlignment="0" applyProtection="0"/>
    <xf numFmtId="38" fontId="62" fillId="28" borderId="0" applyNumberFormat="0" applyBorder="0" applyAlignment="0" applyProtection="0"/>
    <xf numFmtId="38" fontId="63" fillId="28" borderId="0" applyNumberFormat="0" applyBorder="0" applyAlignment="0" applyProtection="0"/>
    <xf numFmtId="38" fontId="63" fillId="28" borderId="0" applyNumberFormat="0" applyBorder="0" applyAlignment="0" applyProtection="0"/>
    <xf numFmtId="0" fontId="64" fillId="28" borderId="16" applyAlignment="0">
      <alignment vertical="center"/>
    </xf>
    <xf numFmtId="171" fontId="65" fillId="28" borderId="16" applyAlignment="0">
      <alignment vertical="center"/>
    </xf>
    <xf numFmtId="0" fontId="65" fillId="28" borderId="16" applyAlignment="0">
      <alignment vertical="center"/>
    </xf>
    <xf numFmtId="0" fontId="65" fillId="28" borderId="16" applyAlignment="0">
      <alignment vertical="center"/>
    </xf>
    <xf numFmtId="0" fontId="26" fillId="0" borderId="16" applyNumberFormat="0" applyAlignment="0" applyProtection="0">
      <alignment horizontal="left" vertical="center"/>
    </xf>
    <xf numFmtId="171" fontId="66" fillId="0" borderId="16" applyNumberFormat="0" applyAlignment="0" applyProtection="0">
      <alignment horizontal="left" vertical="center"/>
    </xf>
    <xf numFmtId="0" fontId="66" fillId="0" borderId="16" applyNumberFormat="0" applyAlignment="0" applyProtection="0">
      <alignment horizontal="left" vertical="center"/>
    </xf>
    <xf numFmtId="0" fontId="66" fillId="0" borderId="16" applyNumberFormat="0" applyAlignment="0" applyProtection="0">
      <alignment horizontal="left" vertical="center"/>
    </xf>
    <xf numFmtId="0" fontId="26" fillId="0" borderId="5">
      <alignment horizontal="left" vertical="center"/>
    </xf>
    <xf numFmtId="171" fontId="66" fillId="0" borderId="5">
      <alignment horizontal="left" vertical="center"/>
    </xf>
    <xf numFmtId="0" fontId="66" fillId="0" borderId="5">
      <alignment horizontal="left" vertical="center"/>
    </xf>
    <xf numFmtId="0" fontId="66" fillId="0" borderId="5">
      <alignment horizontal="left" vertical="center"/>
    </xf>
    <xf numFmtId="14" fontId="9" fillId="29" borderId="17">
      <alignment horizontal="center" vertical="center" wrapText="1"/>
    </xf>
    <xf numFmtId="0" fontId="67" fillId="0" borderId="18" applyNumberFormat="0" applyFill="0" applyAlignment="0" applyProtection="0"/>
    <xf numFmtId="171" fontId="67" fillId="0" borderId="18" applyNumberFormat="0" applyFill="0" applyAlignment="0" applyProtection="0"/>
    <xf numFmtId="0" fontId="68" fillId="0" borderId="19" applyNumberFormat="0" applyFill="0" applyAlignment="0" applyProtection="0"/>
    <xf numFmtId="171" fontId="68" fillId="0" borderId="19" applyNumberFormat="0" applyFill="0" applyAlignment="0" applyProtection="0"/>
    <xf numFmtId="0" fontId="69" fillId="0" borderId="20" applyNumberFormat="0" applyFill="0" applyAlignment="0" applyProtection="0"/>
    <xf numFmtId="171" fontId="69" fillId="0" borderId="20" applyNumberFormat="0" applyFill="0" applyAlignment="0" applyProtection="0"/>
    <xf numFmtId="0" fontId="69" fillId="0" borderId="0" applyNumberFormat="0" applyFill="0" applyBorder="0" applyAlignment="0" applyProtection="0"/>
    <xf numFmtId="171" fontId="69" fillId="0" borderId="0" applyNumberFormat="0" applyFill="0" applyBorder="0" applyAlignment="0" applyProtection="0"/>
    <xf numFmtId="14" fontId="70" fillId="29" borderId="17">
      <alignment horizontal="center" vertical="center" wrapText="1"/>
    </xf>
    <xf numFmtId="14" fontId="70" fillId="29" borderId="17">
      <alignment horizontal="center" vertical="center" wrapText="1"/>
    </xf>
    <xf numFmtId="0" fontId="45" fillId="0" borderId="12">
      <alignment horizontal="left" vertical="top"/>
    </xf>
    <xf numFmtId="0" fontId="45" fillId="0" borderId="13">
      <alignment horizontal="left" vertical="top"/>
    </xf>
    <xf numFmtId="171" fontId="45" fillId="0" borderId="13">
      <alignment horizontal="left" vertical="top"/>
    </xf>
    <xf numFmtId="171" fontId="45" fillId="0" borderId="12">
      <alignment horizontal="left" vertical="top"/>
    </xf>
    <xf numFmtId="0" fontId="45" fillId="0" borderId="12">
      <alignment horizontal="left" vertical="top"/>
    </xf>
    <xf numFmtId="0" fontId="45" fillId="0" borderId="21">
      <alignment horizontal="center" vertical="top" wrapText="1"/>
    </xf>
    <xf numFmtId="171" fontId="45" fillId="0" borderId="21">
      <alignment horizontal="center" vertical="top" wrapText="1"/>
    </xf>
    <xf numFmtId="0" fontId="45" fillId="0" borderId="0">
      <alignment horizontal="left" vertical="top"/>
    </xf>
    <xf numFmtId="171" fontId="45" fillId="0" borderId="0">
      <alignment horizontal="left" vertical="top"/>
    </xf>
    <xf numFmtId="0" fontId="45" fillId="0" borderId="22">
      <alignment horizontal="left" vertical="top"/>
    </xf>
    <xf numFmtId="171" fontId="45" fillId="0" borderId="22">
      <alignment horizontal="left" vertical="top"/>
    </xf>
    <xf numFmtId="0" fontId="71"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171" fontId="73" fillId="0" borderId="0" applyNumberFormat="0" applyFill="0" applyBorder="0" applyAlignment="0" applyProtection="0">
      <alignment vertical="top"/>
      <protection locked="0"/>
    </xf>
    <xf numFmtId="0" fontId="73" fillId="0" borderId="0" applyNumberFormat="0" applyFill="0" applyBorder="0" applyAlignment="0" applyProtection="0">
      <alignment vertical="top"/>
      <protection locked="0"/>
    </xf>
    <xf numFmtId="171" fontId="74" fillId="0" borderId="0" applyNumberFormat="0" applyFill="0" applyBorder="0" applyAlignment="0" applyProtection="0">
      <alignment vertical="top"/>
      <protection locked="0"/>
    </xf>
    <xf numFmtId="0" fontId="74" fillId="0" borderId="0" applyNumberFormat="0" applyFill="0" applyBorder="0" applyAlignment="0" applyProtection="0">
      <alignment vertical="top"/>
      <protection locked="0"/>
    </xf>
    <xf numFmtId="0" fontId="75" fillId="0" borderId="0"/>
    <xf numFmtId="171" fontId="76" fillId="0" borderId="0"/>
    <xf numFmtId="0" fontId="76" fillId="0" borderId="0"/>
    <xf numFmtId="0" fontId="76" fillId="0" borderId="0"/>
    <xf numFmtId="0" fontId="77" fillId="11" borderId="11" applyNumberFormat="0" applyAlignment="0" applyProtection="0"/>
    <xf numFmtId="10" fontId="62" fillId="30" borderId="3" applyNumberFormat="0" applyBorder="0" applyAlignment="0" applyProtection="0"/>
    <xf numFmtId="10" fontId="63" fillId="30" borderId="3" applyNumberFormat="0" applyBorder="0" applyAlignment="0" applyProtection="0"/>
    <xf numFmtId="10" fontId="63" fillId="30" borderId="3" applyNumberFormat="0" applyBorder="0" applyAlignment="0" applyProtection="0"/>
    <xf numFmtId="171" fontId="77" fillId="11" borderId="11" applyNumberFormat="0" applyAlignment="0" applyProtection="0"/>
    <xf numFmtId="195" fontId="11" fillId="31" borderId="3" applyNumberFormat="0" applyFont="0" applyAlignment="0">
      <protection locked="0"/>
    </xf>
    <xf numFmtId="196" fontId="78" fillId="0" borderId="0" applyFont="0" applyFill="0" applyBorder="0" applyAlignment="0" applyProtection="0"/>
    <xf numFmtId="196" fontId="79" fillId="0" borderId="0" applyFont="0" applyFill="0" applyBorder="0" applyAlignment="0" applyProtection="0"/>
    <xf numFmtId="197" fontId="80" fillId="0" borderId="0" applyFont="0" applyFill="0" applyBorder="0" applyAlignment="0" applyProtection="0"/>
    <xf numFmtId="197" fontId="81" fillId="0" borderId="0" applyFont="0" applyFill="0" applyBorder="0" applyAlignment="0" applyProtection="0"/>
    <xf numFmtId="178" fontId="41" fillId="0" borderId="0" applyFill="0" applyBorder="0" applyAlignment="0"/>
    <xf numFmtId="178" fontId="42" fillId="0" borderId="0" applyFill="0" applyBorder="0" applyAlignment="0"/>
    <xf numFmtId="178" fontId="42" fillId="0" borderId="0" applyFill="0" applyBorder="0" applyAlignment="0"/>
    <xf numFmtId="179" fontId="41" fillId="0" borderId="0" applyFill="0" applyBorder="0" applyAlignment="0"/>
    <xf numFmtId="179" fontId="42" fillId="0" borderId="0" applyFill="0" applyBorder="0" applyAlignment="0"/>
    <xf numFmtId="179" fontId="42" fillId="0" borderId="0" applyFill="0" applyBorder="0" applyAlignment="0"/>
    <xf numFmtId="178" fontId="41" fillId="0" borderId="0" applyFill="0" applyBorder="0" applyAlignment="0"/>
    <xf numFmtId="178" fontId="42" fillId="0" borderId="0" applyFill="0" applyBorder="0" applyAlignment="0"/>
    <xf numFmtId="178" fontId="42" fillId="0" borderId="0" applyFill="0" applyBorder="0" applyAlignment="0"/>
    <xf numFmtId="183" fontId="43" fillId="0" borderId="0" applyFill="0" applyBorder="0" applyAlignment="0"/>
    <xf numFmtId="179" fontId="41" fillId="0" borderId="0" applyFill="0" applyBorder="0" applyAlignment="0"/>
    <xf numFmtId="179" fontId="42" fillId="0" borderId="0" applyFill="0" applyBorder="0" applyAlignment="0"/>
    <xf numFmtId="179" fontId="42" fillId="0" borderId="0" applyFill="0" applyBorder="0" applyAlignment="0"/>
    <xf numFmtId="0" fontId="82" fillId="0" borderId="23" applyNumberFormat="0" applyFill="0" applyAlignment="0" applyProtection="0"/>
    <xf numFmtId="171" fontId="82" fillId="0" borderId="23" applyNumberFormat="0" applyFill="0" applyAlignment="0" applyProtection="0"/>
    <xf numFmtId="0" fontId="83" fillId="0" borderId="8">
      <alignment horizontal="left"/>
      <protection locked="0"/>
    </xf>
    <xf numFmtId="171" fontId="84" fillId="0" borderId="8">
      <alignment horizontal="left"/>
      <protection locked="0"/>
    </xf>
    <xf numFmtId="0" fontId="84" fillId="0" borderId="8">
      <alignment horizontal="left"/>
      <protection locked="0"/>
    </xf>
    <xf numFmtId="0" fontId="84" fillId="0" borderId="8">
      <alignment horizontal="left"/>
      <protection locked="0"/>
    </xf>
    <xf numFmtId="198" fontId="47" fillId="0" borderId="0" applyFont="0" applyFill="0" applyBorder="0" applyAlignment="0" applyProtection="0"/>
    <xf numFmtId="199" fontId="47" fillId="0" borderId="0" applyFont="0" applyFill="0" applyBorder="0" applyAlignment="0" applyProtection="0"/>
    <xf numFmtId="0" fontId="85" fillId="0" borderId="17"/>
    <xf numFmtId="171" fontId="86" fillId="0" borderId="17"/>
    <xf numFmtId="0" fontId="86" fillId="0" borderId="17"/>
    <xf numFmtId="0" fontId="86" fillId="0" borderId="17"/>
    <xf numFmtId="200" fontId="11" fillId="0" borderId="0" applyFont="0" applyFill="0" applyBorder="0" applyAlignment="0" applyProtection="0"/>
    <xf numFmtId="192" fontId="11" fillId="0" borderId="0" applyFont="0" applyFill="0" applyBorder="0" applyAlignment="0" applyProtection="0"/>
    <xf numFmtId="200" fontId="87" fillId="0" borderId="0" applyFont="0" applyFill="0" applyBorder="0" applyAlignment="0" applyProtection="0"/>
    <xf numFmtId="192" fontId="87" fillId="0" borderId="0" applyFont="0" applyFill="0" applyBorder="0" applyAlignment="0" applyProtection="0"/>
    <xf numFmtId="0" fontId="88" fillId="32" borderId="13">
      <alignment horizontal="left" vertical="top" wrapText="1"/>
    </xf>
    <xf numFmtId="171" fontId="88" fillId="32" borderId="13">
      <alignment horizontal="left" vertical="top" wrapText="1"/>
    </xf>
    <xf numFmtId="0" fontId="88" fillId="32" borderId="13">
      <alignment horizontal="left" vertical="top" wrapText="1"/>
    </xf>
    <xf numFmtId="171" fontId="88" fillId="32" borderId="13">
      <alignment horizontal="left" vertical="top" wrapText="1"/>
    </xf>
    <xf numFmtId="0" fontId="89" fillId="0" borderId="13">
      <alignment horizontal="left" vertical="top" wrapText="1"/>
    </xf>
    <xf numFmtId="171" fontId="89" fillId="0" borderId="13">
      <alignment horizontal="left" vertical="top" wrapText="1"/>
    </xf>
    <xf numFmtId="0" fontId="45" fillId="0" borderId="13">
      <alignment horizontal="left" vertical="top" wrapText="1"/>
    </xf>
    <xf numFmtId="171" fontId="45" fillId="0" borderId="13">
      <alignment horizontal="left" vertical="top" wrapText="1"/>
    </xf>
    <xf numFmtId="0" fontId="90" fillId="0" borderId="13">
      <alignment horizontal="left" vertical="top" wrapText="1"/>
    </xf>
    <xf numFmtId="171" fontId="90" fillId="0" borderId="13">
      <alignment horizontal="left" vertical="top" wrapText="1"/>
    </xf>
    <xf numFmtId="0" fontId="91" fillId="33" borderId="0" applyNumberFormat="0" applyBorder="0" applyAlignment="0" applyProtection="0"/>
    <xf numFmtId="171" fontId="91" fillId="33" borderId="0" applyNumberFormat="0" applyBorder="0" applyAlignment="0" applyProtection="0"/>
    <xf numFmtId="37" fontId="92" fillId="0" borderId="0"/>
    <xf numFmtId="201" fontId="11" fillId="0" borderId="0"/>
    <xf numFmtId="0" fontId="11" fillId="0" borderId="0"/>
    <xf numFmtId="171" fontId="11" fillId="0" borderId="0"/>
    <xf numFmtId="0" fontId="5" fillId="0" borderId="0"/>
    <xf numFmtId="0" fontId="93" fillId="0" borderId="0"/>
    <xf numFmtId="171" fontId="93" fillId="0" borderId="0"/>
    <xf numFmtId="0" fontId="19" fillId="0" borderId="0"/>
    <xf numFmtId="0" fontId="11" fillId="34" borderId="24" applyNumberFormat="0" applyFont="0" applyAlignment="0" applyProtection="0"/>
    <xf numFmtId="171" fontId="11" fillId="34" borderId="24" applyNumberFormat="0" applyFont="0" applyAlignment="0" applyProtection="0"/>
    <xf numFmtId="0" fontId="5" fillId="34" borderId="24" applyNumberFormat="0" applyFont="0" applyAlignment="0" applyProtection="0"/>
    <xf numFmtId="171" fontId="5" fillId="34" borderId="24" applyNumberFormat="0" applyFont="0" applyAlignment="0" applyProtection="0"/>
    <xf numFmtId="0" fontId="5" fillId="34" borderId="24" applyNumberFormat="0" applyFont="0" applyAlignment="0" applyProtection="0"/>
    <xf numFmtId="171" fontId="5" fillId="34" borderId="24" applyNumberFormat="0" applyFont="0" applyAlignment="0" applyProtection="0"/>
    <xf numFmtId="0" fontId="5" fillId="34" borderId="24" applyNumberFormat="0" applyFont="0" applyAlignment="0" applyProtection="0"/>
    <xf numFmtId="171" fontId="5" fillId="34" borderId="24" applyNumberFormat="0" applyFont="0" applyAlignment="0" applyProtection="0"/>
    <xf numFmtId="0" fontId="5" fillId="34" borderId="24" applyNumberFormat="0" applyFont="0" applyAlignment="0" applyProtection="0"/>
    <xf numFmtId="171" fontId="5" fillId="34" borderId="24" applyNumberFormat="0" applyFont="0" applyAlignment="0" applyProtection="0"/>
    <xf numFmtId="0" fontId="5" fillId="34" borderId="24" applyNumberFormat="0" applyFont="0" applyAlignment="0" applyProtection="0"/>
    <xf numFmtId="171" fontId="5" fillId="34" borderId="24" applyNumberFormat="0" applyFont="0" applyAlignment="0" applyProtection="0"/>
    <xf numFmtId="0" fontId="5" fillId="34" borderId="24" applyNumberFormat="0" applyFont="0" applyAlignment="0" applyProtection="0"/>
    <xf numFmtId="171" fontId="5" fillId="34" borderId="24" applyNumberFormat="0" applyFont="0" applyAlignment="0" applyProtection="0"/>
    <xf numFmtId="0" fontId="5" fillId="34" borderId="24" applyNumberFormat="0" applyFont="0" applyAlignment="0" applyProtection="0"/>
    <xf numFmtId="171" fontId="5" fillId="34" borderId="24" applyNumberFormat="0" applyFont="0" applyAlignment="0" applyProtection="0"/>
    <xf numFmtId="0" fontId="5" fillId="34" borderId="24" applyNumberFormat="0" applyFont="0" applyAlignment="0" applyProtection="0"/>
    <xf numFmtId="171" fontId="5" fillId="34" borderId="24" applyNumberFormat="0" applyFont="0" applyAlignment="0" applyProtection="0"/>
    <xf numFmtId="0" fontId="5" fillId="34" borderId="24" applyNumberFormat="0" applyFont="0" applyAlignment="0" applyProtection="0"/>
    <xf numFmtId="202" fontId="11" fillId="26" borderId="0"/>
    <xf numFmtId="203" fontId="5" fillId="0" borderId="0" applyFont="0" applyFill="0" applyBorder="0" applyAlignment="0" applyProtection="0"/>
    <xf numFmtId="0" fontId="11" fillId="0" borderId="0"/>
    <xf numFmtId="171" fontId="87" fillId="0" borderId="0"/>
    <xf numFmtId="0" fontId="87" fillId="0" borderId="0"/>
    <xf numFmtId="0" fontId="87" fillId="0" borderId="0"/>
    <xf numFmtId="0" fontId="94" fillId="24" borderId="25" applyNumberFormat="0" applyAlignment="0" applyProtection="0"/>
    <xf numFmtId="171" fontId="94" fillId="24" borderId="25" applyNumberFormat="0" applyAlignment="0" applyProtection="0"/>
    <xf numFmtId="0" fontId="95" fillId="26" borderId="0"/>
    <xf numFmtId="171" fontId="96" fillId="26" borderId="0"/>
    <xf numFmtId="0" fontId="96" fillId="26" borderId="0"/>
    <xf numFmtId="0" fontId="96" fillId="26" borderId="0"/>
    <xf numFmtId="204" fontId="11" fillId="0" borderId="0" applyFont="0" applyFill="0" applyBorder="0" applyAlignment="0" applyProtection="0"/>
    <xf numFmtId="182" fontId="43" fillId="0" borderId="0" applyFont="0" applyFill="0" applyBorder="0" applyAlignment="0" applyProtection="0"/>
    <xf numFmtId="186" fontId="41" fillId="0" borderId="0" applyFont="0" applyFill="0" applyBorder="0" applyAlignment="0" applyProtection="0"/>
    <xf numFmtId="186" fontId="42" fillId="0" borderId="0" applyFont="0" applyFill="0" applyBorder="0" applyAlignment="0" applyProtection="0"/>
    <xf numFmtId="10" fontId="11" fillId="0" borderId="0" applyFont="0" applyFill="0" applyBorder="0" applyAlignment="0" applyProtection="0"/>
    <xf numFmtId="205" fontId="43" fillId="0" borderId="0" applyFont="0" applyFill="0" applyBorder="0" applyAlignment="0" applyProtection="0"/>
    <xf numFmtId="206" fontId="19" fillId="0" borderId="0"/>
    <xf numFmtId="206" fontId="30" fillId="0" borderId="0"/>
    <xf numFmtId="206" fontId="30" fillId="0" borderId="0"/>
    <xf numFmtId="207" fontId="19" fillId="0" borderId="0"/>
    <xf numFmtId="207" fontId="30" fillId="0" borderId="0"/>
    <xf numFmtId="207" fontId="30" fillId="0" borderId="0"/>
    <xf numFmtId="178" fontId="41" fillId="0" borderId="0" applyFill="0" applyBorder="0" applyAlignment="0"/>
    <xf numFmtId="178" fontId="42" fillId="0" borderId="0" applyFill="0" applyBorder="0" applyAlignment="0"/>
    <xf numFmtId="178" fontId="42" fillId="0" borderId="0" applyFill="0" applyBorder="0" applyAlignment="0"/>
    <xf numFmtId="179" fontId="41" fillId="0" borderId="0" applyFill="0" applyBorder="0" applyAlignment="0"/>
    <xf numFmtId="179" fontId="42" fillId="0" borderId="0" applyFill="0" applyBorder="0" applyAlignment="0"/>
    <xf numFmtId="179" fontId="42" fillId="0" borderId="0" applyFill="0" applyBorder="0" applyAlignment="0"/>
    <xf numFmtId="178" fontId="41" fillId="0" borderId="0" applyFill="0" applyBorder="0" applyAlignment="0"/>
    <xf numFmtId="178" fontId="42" fillId="0" borderId="0" applyFill="0" applyBorder="0" applyAlignment="0"/>
    <xf numFmtId="178" fontId="42" fillId="0" borderId="0" applyFill="0" applyBorder="0" applyAlignment="0"/>
    <xf numFmtId="183" fontId="43" fillId="0" borderId="0" applyFill="0" applyBorder="0" applyAlignment="0"/>
    <xf numFmtId="179" fontId="41" fillId="0" borderId="0" applyFill="0" applyBorder="0" applyAlignment="0"/>
    <xf numFmtId="179" fontId="42" fillId="0" borderId="0" applyFill="0" applyBorder="0" applyAlignment="0"/>
    <xf numFmtId="179" fontId="42" fillId="0" borderId="0" applyFill="0" applyBorder="0" applyAlignment="0"/>
    <xf numFmtId="0" fontId="97" fillId="0" borderId="8" applyNumberFormat="0" applyFill="0" applyBorder="0" applyAlignment="0" applyProtection="0">
      <protection hidden="1"/>
    </xf>
    <xf numFmtId="171" fontId="97" fillId="0" borderId="8" applyNumberFormat="0" applyFill="0" applyBorder="0" applyAlignment="0" applyProtection="0">
      <protection hidden="1"/>
    </xf>
    <xf numFmtId="3" fontId="22" fillId="0" borderId="0" applyFont="0" applyFill="0" applyBorder="0" applyAlignment="0"/>
    <xf numFmtId="0" fontId="98" fillId="0" borderId="0">
      <alignment horizontal="left" vertical="top"/>
    </xf>
    <xf numFmtId="0" fontId="99" fillId="0" borderId="0">
      <alignment horizontal="left" vertical="top"/>
    </xf>
    <xf numFmtId="171" fontId="99" fillId="0" borderId="0">
      <alignment horizontal="left" vertical="top"/>
    </xf>
    <xf numFmtId="171" fontId="98" fillId="0" borderId="0">
      <alignment horizontal="left" vertical="top"/>
    </xf>
    <xf numFmtId="0" fontId="98" fillId="0" borderId="0">
      <alignment horizontal="right" vertical="top"/>
    </xf>
    <xf numFmtId="0" fontId="99" fillId="0" borderId="0">
      <alignment horizontal="right" vertical="top"/>
    </xf>
    <xf numFmtId="171" fontId="99" fillId="0" borderId="0">
      <alignment horizontal="right" vertical="top"/>
    </xf>
    <xf numFmtId="171" fontId="98" fillId="0" borderId="0">
      <alignment horizontal="right" vertical="top"/>
    </xf>
    <xf numFmtId="0" fontId="100" fillId="0" borderId="0">
      <alignment horizontal="right" vertical="top"/>
    </xf>
    <xf numFmtId="0" fontId="61" fillId="0" borderId="0">
      <alignment horizontal="right" vertical="top"/>
    </xf>
    <xf numFmtId="171" fontId="61" fillId="0" borderId="0">
      <alignment horizontal="right" vertical="top"/>
    </xf>
    <xf numFmtId="171" fontId="100" fillId="0" borderId="0">
      <alignment horizontal="right" vertical="top"/>
    </xf>
    <xf numFmtId="0" fontId="101" fillId="0" borderId="0">
      <alignment horizontal="center" vertical="center"/>
    </xf>
    <xf numFmtId="0" fontId="99" fillId="0" borderId="0">
      <alignment horizontal="center" vertical="top"/>
    </xf>
    <xf numFmtId="171" fontId="99" fillId="0" borderId="0">
      <alignment horizontal="center" vertical="top"/>
    </xf>
    <xf numFmtId="171" fontId="101" fillId="0" borderId="0">
      <alignment horizontal="center" vertical="center"/>
    </xf>
    <xf numFmtId="0" fontId="102" fillId="0" borderId="0">
      <alignment horizontal="center" vertical="center"/>
    </xf>
    <xf numFmtId="0" fontId="101" fillId="0" borderId="0">
      <alignment horizontal="center" vertical="center" textRotation="90"/>
    </xf>
    <xf numFmtId="0" fontId="98" fillId="0" borderId="0">
      <alignment horizontal="left" vertical="top"/>
    </xf>
    <xf numFmtId="171" fontId="98" fillId="0" borderId="0">
      <alignment horizontal="left" vertical="top"/>
    </xf>
    <xf numFmtId="171" fontId="101" fillId="0" borderId="0">
      <alignment horizontal="center" vertical="center" textRotation="90"/>
    </xf>
    <xf numFmtId="0" fontId="102" fillId="0" borderId="0">
      <alignment horizontal="center" vertical="center" textRotation="90"/>
    </xf>
    <xf numFmtId="0" fontId="103" fillId="0" borderId="0">
      <alignment horizontal="left" vertical="top"/>
    </xf>
    <xf numFmtId="0" fontId="98" fillId="0" borderId="0">
      <alignment horizontal="right" vertical="top"/>
    </xf>
    <xf numFmtId="171" fontId="98" fillId="0" borderId="0">
      <alignment horizontal="right" vertical="top"/>
    </xf>
    <xf numFmtId="171" fontId="103" fillId="0" borderId="0">
      <alignment horizontal="left" vertical="top"/>
    </xf>
    <xf numFmtId="0" fontId="101" fillId="0" borderId="0">
      <alignment horizontal="center" vertical="center"/>
    </xf>
    <xf numFmtId="0" fontId="61" fillId="0" borderId="0">
      <alignment horizontal="left" vertical="top"/>
    </xf>
    <xf numFmtId="0" fontId="102" fillId="0" borderId="0">
      <alignment horizontal="center" vertical="center"/>
    </xf>
    <xf numFmtId="171" fontId="102" fillId="0" borderId="0">
      <alignment horizontal="center" vertical="center"/>
    </xf>
    <xf numFmtId="171" fontId="61" fillId="0" borderId="0">
      <alignment horizontal="left" vertical="top"/>
    </xf>
    <xf numFmtId="0" fontId="100" fillId="0" borderId="0">
      <alignment horizontal="left" vertical="top"/>
    </xf>
    <xf numFmtId="0" fontId="104" fillId="0" borderId="0">
      <alignment horizontal="right" vertical="top"/>
    </xf>
    <xf numFmtId="0" fontId="102" fillId="0" borderId="0">
      <alignment horizontal="center" vertical="center" textRotation="90"/>
    </xf>
    <xf numFmtId="171" fontId="102" fillId="0" borderId="0">
      <alignment horizontal="center" vertical="center" textRotation="90"/>
    </xf>
    <xf numFmtId="171" fontId="104" fillId="0" borderId="0">
      <alignment horizontal="right" vertical="top"/>
    </xf>
    <xf numFmtId="0" fontId="61" fillId="0" borderId="0">
      <alignment horizontal="left" vertical="top"/>
    </xf>
    <xf numFmtId="0" fontId="101" fillId="14" borderId="0">
      <alignment horizontal="right" vertical="top"/>
    </xf>
    <xf numFmtId="0" fontId="102" fillId="0" borderId="0">
      <alignment horizontal="left" vertical="top"/>
    </xf>
    <xf numFmtId="171" fontId="102" fillId="0" borderId="0">
      <alignment horizontal="left" vertical="top"/>
    </xf>
    <xf numFmtId="171" fontId="101" fillId="14" borderId="0">
      <alignment horizontal="right" vertical="top"/>
    </xf>
    <xf numFmtId="0" fontId="105" fillId="0" borderId="0">
      <alignment horizontal="left" vertical="top"/>
    </xf>
    <xf numFmtId="0" fontId="105" fillId="0" borderId="0">
      <alignment horizontal="left" vertical="top"/>
    </xf>
    <xf numFmtId="0" fontId="101" fillId="0" borderId="0">
      <alignment horizontal="left" vertical="top"/>
    </xf>
    <xf numFmtId="0" fontId="61" fillId="0" borderId="0">
      <alignment horizontal="left" vertical="top"/>
    </xf>
    <xf numFmtId="171" fontId="61" fillId="0" borderId="0">
      <alignment horizontal="left" vertical="top"/>
    </xf>
    <xf numFmtId="171" fontId="101" fillId="0" borderId="0">
      <alignment horizontal="left" vertical="top"/>
    </xf>
    <xf numFmtId="0" fontId="105" fillId="0" borderId="0">
      <alignment horizontal="right" vertical="top"/>
    </xf>
    <xf numFmtId="0" fontId="101" fillId="0" borderId="0">
      <alignment horizontal="right" vertical="top"/>
    </xf>
    <xf numFmtId="0" fontId="102" fillId="0" borderId="0">
      <alignment horizontal="right" vertical="top"/>
    </xf>
    <xf numFmtId="171" fontId="102" fillId="0" borderId="0">
      <alignment horizontal="right" vertical="top"/>
    </xf>
    <xf numFmtId="171" fontId="101" fillId="0" borderId="0">
      <alignment horizontal="right" vertical="top"/>
    </xf>
    <xf numFmtId="0" fontId="100" fillId="0" borderId="0">
      <alignment horizontal="right" vertical="top"/>
    </xf>
    <xf numFmtId="0" fontId="100" fillId="0" borderId="0">
      <alignment horizontal="right" vertical="top"/>
    </xf>
    <xf numFmtId="4" fontId="106" fillId="31" borderId="26" applyNumberFormat="0" applyProtection="0">
      <alignment vertical="center"/>
    </xf>
    <xf numFmtId="4" fontId="107" fillId="31" borderId="26" applyNumberFormat="0" applyProtection="0">
      <alignment vertical="center"/>
    </xf>
    <xf numFmtId="4" fontId="107" fillId="31" borderId="26" applyNumberFormat="0" applyProtection="0">
      <alignment vertical="center"/>
    </xf>
    <xf numFmtId="4" fontId="108" fillId="31" borderId="26" applyNumberFormat="0" applyProtection="0">
      <alignment vertical="center"/>
    </xf>
    <xf numFmtId="4" fontId="109" fillId="31" borderId="26" applyNumberFormat="0" applyProtection="0">
      <alignment vertical="center"/>
    </xf>
    <xf numFmtId="4" fontId="109" fillId="31" borderId="26" applyNumberFormat="0" applyProtection="0">
      <alignment vertical="center"/>
    </xf>
    <xf numFmtId="4" fontId="31" fillId="0" borderId="0" applyNumberFormat="0" applyProtection="0">
      <alignment horizontal="left" vertical="center"/>
    </xf>
    <xf numFmtId="4" fontId="32" fillId="0" borderId="0" applyNumberFormat="0" applyProtection="0">
      <alignment horizontal="left" vertical="center" indent="1"/>
    </xf>
    <xf numFmtId="4" fontId="32" fillId="0" borderId="0" applyNumberFormat="0" applyProtection="0">
      <alignment horizontal="left" vertical="center" indent="1"/>
    </xf>
    <xf numFmtId="0" fontId="11" fillId="35" borderId="25" applyNumberFormat="0" applyProtection="0">
      <alignment horizontal="left" vertical="center"/>
    </xf>
    <xf numFmtId="171" fontId="11" fillId="35" borderId="25" applyNumberFormat="0" applyProtection="0">
      <alignment horizontal="left" vertical="center" indent="1"/>
    </xf>
    <xf numFmtId="0" fontId="11" fillId="35" borderId="25" applyNumberFormat="0" applyProtection="0">
      <alignment horizontal="left" vertical="center" indent="1"/>
    </xf>
    <xf numFmtId="0" fontId="11" fillId="35" borderId="25" applyNumberFormat="0" applyProtection="0">
      <alignment horizontal="left" vertical="center" indent="1"/>
    </xf>
    <xf numFmtId="4" fontId="110" fillId="36" borderId="26" applyNumberFormat="0" applyProtection="0">
      <alignment vertical="center"/>
    </xf>
    <xf numFmtId="4" fontId="111" fillId="36" borderId="26" applyNumberFormat="0" applyProtection="0">
      <alignment vertical="center"/>
    </xf>
    <xf numFmtId="4" fontId="111" fillId="36" borderId="26" applyNumberFormat="0" applyProtection="0">
      <alignment vertical="center"/>
    </xf>
    <xf numFmtId="4" fontId="7" fillId="37" borderId="26" applyNumberFormat="0" applyProtection="0">
      <alignment vertical="center"/>
    </xf>
    <xf numFmtId="4" fontId="112" fillId="37" borderId="26" applyNumberFormat="0" applyProtection="0">
      <alignment vertical="center"/>
    </xf>
    <xf numFmtId="4" fontId="112" fillId="37" borderId="26" applyNumberFormat="0" applyProtection="0">
      <alignment vertical="center"/>
    </xf>
    <xf numFmtId="4" fontId="110" fillId="38" borderId="26" applyNumberFormat="0" applyProtection="0">
      <alignment vertical="center"/>
    </xf>
    <xf numFmtId="4" fontId="111" fillId="38" borderId="26" applyNumberFormat="0" applyProtection="0">
      <alignment vertical="center"/>
    </xf>
    <xf numFmtId="4" fontId="111" fillId="38" borderId="26" applyNumberFormat="0" applyProtection="0">
      <alignment vertical="center"/>
    </xf>
    <xf numFmtId="4" fontId="113" fillId="36" borderId="26" applyNumberFormat="0" applyProtection="0">
      <alignment vertical="center"/>
    </xf>
    <xf numFmtId="4" fontId="114" fillId="36" borderId="26" applyNumberFormat="0" applyProtection="0">
      <alignment vertical="center"/>
    </xf>
    <xf numFmtId="4" fontId="114" fillId="36" borderId="26" applyNumberFormat="0" applyProtection="0">
      <alignment vertical="center"/>
    </xf>
    <xf numFmtId="4" fontId="115" fillId="39" borderId="26" applyNumberFormat="0" applyProtection="0">
      <alignment horizontal="left" vertical="center"/>
    </xf>
    <xf numFmtId="4" fontId="116" fillId="39" borderId="26" applyNumberFormat="0" applyProtection="0">
      <alignment horizontal="left" vertical="center" indent="1"/>
    </xf>
    <xf numFmtId="4" fontId="116" fillId="39" borderId="26" applyNumberFormat="0" applyProtection="0">
      <alignment horizontal="left" vertical="center" indent="1"/>
    </xf>
    <xf numFmtId="4" fontId="115" fillId="40" borderId="26" applyNumberFormat="0" applyProtection="0">
      <alignment horizontal="left" vertical="center"/>
    </xf>
    <xf numFmtId="4" fontId="116" fillId="40" borderId="26" applyNumberFormat="0" applyProtection="0">
      <alignment horizontal="left" vertical="center" indent="1"/>
    </xf>
    <xf numFmtId="4" fontId="116" fillId="40" borderId="26" applyNumberFormat="0" applyProtection="0">
      <alignment horizontal="left" vertical="center" indent="1"/>
    </xf>
    <xf numFmtId="4" fontId="117" fillId="41" borderId="26" applyNumberFormat="0" applyProtection="0">
      <alignment horizontal="left" vertical="center"/>
    </xf>
    <xf numFmtId="4" fontId="118" fillId="41" borderId="26" applyNumberFormat="0" applyProtection="0">
      <alignment horizontal="left" vertical="center" indent="1"/>
    </xf>
    <xf numFmtId="4" fontId="118" fillId="41" borderId="26" applyNumberFormat="0" applyProtection="0">
      <alignment horizontal="left" vertical="center" indent="1"/>
    </xf>
    <xf numFmtId="4" fontId="119" fillId="42" borderId="26" applyNumberFormat="0" applyProtection="0">
      <alignment vertical="center"/>
    </xf>
    <xf numFmtId="4" fontId="120" fillId="42" borderId="26" applyNumberFormat="0" applyProtection="0">
      <alignment vertical="center"/>
    </xf>
    <xf numFmtId="4" fontId="120" fillId="42" borderId="26" applyNumberFormat="0" applyProtection="0">
      <alignment vertical="center"/>
    </xf>
    <xf numFmtId="4" fontId="121" fillId="26" borderId="26" applyNumberFormat="0" applyProtection="0">
      <alignment horizontal="left" vertical="center"/>
    </xf>
    <xf numFmtId="4" fontId="122" fillId="26" borderId="26" applyNumberFormat="0" applyProtection="0">
      <alignment horizontal="left" vertical="center" indent="1"/>
    </xf>
    <xf numFmtId="4" fontId="122" fillId="26" borderId="26" applyNumberFormat="0" applyProtection="0">
      <alignment horizontal="left" vertical="center" indent="1"/>
    </xf>
    <xf numFmtId="4" fontId="48" fillId="43" borderId="25" applyNumberFormat="0" applyProtection="0">
      <alignment horizontal="left" vertical="center"/>
    </xf>
    <xf numFmtId="4" fontId="48" fillId="43" borderId="25" applyNumberFormat="0" applyProtection="0">
      <alignment horizontal="left" vertical="center" indent="1"/>
    </xf>
    <xf numFmtId="4" fontId="48" fillId="43" borderId="25" applyNumberFormat="0" applyProtection="0">
      <alignment horizontal="left" vertical="center" indent="1"/>
    </xf>
    <xf numFmtId="4" fontId="48" fillId="44" borderId="25" applyNumberFormat="0" applyProtection="0">
      <alignment horizontal="left" vertical="center"/>
    </xf>
    <xf numFmtId="4" fontId="48" fillId="44" borderId="25" applyNumberFormat="0" applyProtection="0">
      <alignment horizontal="left" vertical="center" indent="1"/>
    </xf>
    <xf numFmtId="4" fontId="48" fillId="44" borderId="25" applyNumberFormat="0" applyProtection="0">
      <alignment horizontal="left" vertical="center" indent="1"/>
    </xf>
    <xf numFmtId="0" fontId="11" fillId="28" borderId="25" applyNumberFormat="0" applyProtection="0">
      <alignment horizontal="left" vertical="center"/>
    </xf>
    <xf numFmtId="171" fontId="11" fillId="28" borderId="25" applyNumberFormat="0" applyProtection="0">
      <alignment horizontal="left" vertical="center" indent="1"/>
    </xf>
    <xf numFmtId="0" fontId="11" fillId="28" borderId="25" applyNumberFormat="0" applyProtection="0">
      <alignment horizontal="left" vertical="center" indent="1"/>
    </xf>
    <xf numFmtId="0" fontId="11" fillId="28" borderId="25" applyNumberFormat="0" applyProtection="0">
      <alignment horizontal="left" vertical="center" indent="1"/>
    </xf>
    <xf numFmtId="0" fontId="11" fillId="35" borderId="25" applyNumberFormat="0" applyProtection="0">
      <alignment horizontal="left" vertical="center"/>
    </xf>
    <xf numFmtId="171" fontId="11" fillId="35" borderId="25" applyNumberFormat="0" applyProtection="0">
      <alignment horizontal="left" vertical="center" indent="1"/>
    </xf>
    <xf numFmtId="0" fontId="11" fillId="35" borderId="25" applyNumberFormat="0" applyProtection="0">
      <alignment horizontal="left" vertical="center" indent="1"/>
    </xf>
    <xf numFmtId="0" fontId="11" fillId="35" borderId="25" applyNumberFormat="0" applyProtection="0">
      <alignment horizontal="left" vertical="center" indent="1"/>
    </xf>
    <xf numFmtId="4" fontId="123" fillId="26" borderId="26" applyNumberFormat="0" applyProtection="0">
      <alignment vertical="center"/>
    </xf>
    <xf numFmtId="4" fontId="124" fillId="26" borderId="26" applyNumberFormat="0" applyProtection="0">
      <alignment vertical="center"/>
    </xf>
    <xf numFmtId="4" fontId="124" fillId="26" borderId="26" applyNumberFormat="0" applyProtection="0">
      <alignment vertical="center"/>
    </xf>
    <xf numFmtId="4" fontId="125" fillId="26" borderId="26" applyNumberFormat="0" applyProtection="0">
      <alignment vertical="center"/>
    </xf>
    <xf numFmtId="4" fontId="126" fillId="26" borderId="26" applyNumberFormat="0" applyProtection="0">
      <alignment vertical="center"/>
    </xf>
    <xf numFmtId="4" fontId="126" fillId="26" borderId="26" applyNumberFormat="0" applyProtection="0">
      <alignment vertical="center"/>
    </xf>
    <xf numFmtId="4" fontId="115" fillId="40" borderId="26" applyNumberFormat="0" applyProtection="0">
      <alignment horizontal="left" vertical="center"/>
    </xf>
    <xf numFmtId="4" fontId="116" fillId="40" borderId="26" applyNumberFormat="0" applyProtection="0">
      <alignment horizontal="left" vertical="center" indent="1"/>
    </xf>
    <xf numFmtId="4" fontId="116" fillId="40" borderId="26" applyNumberFormat="0" applyProtection="0">
      <alignment horizontal="left" vertical="center" indent="1"/>
    </xf>
    <xf numFmtId="4" fontId="48" fillId="43" borderId="25" applyNumberFormat="0" applyProtection="0">
      <alignment horizontal="right" vertical="center"/>
    </xf>
    <xf numFmtId="4" fontId="49" fillId="43" borderId="25" applyNumberFormat="0" applyProtection="0">
      <alignment horizontal="right" vertical="center"/>
    </xf>
    <xf numFmtId="4" fontId="49" fillId="43" borderId="25" applyNumberFormat="0" applyProtection="0">
      <alignment horizontal="right" vertical="center"/>
    </xf>
    <xf numFmtId="4" fontId="127" fillId="26" borderId="26" applyNumberFormat="0" applyProtection="0">
      <alignment vertical="center"/>
    </xf>
    <xf numFmtId="4" fontId="128" fillId="26" borderId="26" applyNumberFormat="0" applyProtection="0">
      <alignment vertical="center"/>
    </xf>
    <xf numFmtId="4" fontId="128" fillId="26" borderId="26" applyNumberFormat="0" applyProtection="0">
      <alignment vertical="center"/>
    </xf>
    <xf numFmtId="4" fontId="62" fillId="0" borderId="0" applyNumberFormat="0" applyProtection="0">
      <alignment horizontal="left" vertical="center"/>
    </xf>
    <xf numFmtId="4" fontId="63" fillId="0" borderId="0" applyNumberFormat="0" applyProtection="0">
      <alignment horizontal="left" vertical="center" indent="1"/>
    </xf>
    <xf numFmtId="4" fontId="63" fillId="0" borderId="0" applyNumberFormat="0" applyProtection="0">
      <alignment horizontal="left" vertical="center" indent="1"/>
    </xf>
    <xf numFmtId="0" fontId="11" fillId="35" borderId="25" applyNumberFormat="0" applyProtection="0">
      <alignment horizontal="left" vertical="center"/>
    </xf>
    <xf numFmtId="171" fontId="11" fillId="35" borderId="25" applyNumberFormat="0" applyProtection="0">
      <alignment horizontal="left" vertical="center" indent="1"/>
    </xf>
    <xf numFmtId="0" fontId="11" fillId="35" borderId="25" applyNumberFormat="0" applyProtection="0">
      <alignment horizontal="left" vertical="center" indent="1"/>
    </xf>
    <xf numFmtId="0" fontId="11" fillId="35" borderId="25" applyNumberFormat="0" applyProtection="0">
      <alignment horizontal="left" vertical="center" indent="1"/>
    </xf>
    <xf numFmtId="4" fontId="129" fillId="26" borderId="26" applyNumberFormat="0" applyProtection="0">
      <alignment vertical="center"/>
    </xf>
    <xf numFmtId="4" fontId="130" fillId="26" borderId="26" applyNumberFormat="0" applyProtection="0">
      <alignment vertical="center"/>
    </xf>
    <xf numFmtId="4" fontId="130" fillId="26" borderId="26" applyNumberFormat="0" applyProtection="0">
      <alignment vertical="center"/>
    </xf>
    <xf numFmtId="4" fontId="131" fillId="26" borderId="26" applyNumberFormat="0" applyProtection="0">
      <alignment vertical="center"/>
    </xf>
    <xf numFmtId="4" fontId="132" fillId="26" borderId="26" applyNumberFormat="0" applyProtection="0">
      <alignment vertical="center"/>
    </xf>
    <xf numFmtId="4" fontId="132" fillId="26" borderId="26" applyNumberFormat="0" applyProtection="0">
      <alignment vertical="center"/>
    </xf>
    <xf numFmtId="4" fontId="115" fillId="30" borderId="26" applyNumberFormat="0" applyProtection="0">
      <alignment horizontal="left" vertical="center"/>
    </xf>
    <xf numFmtId="4" fontId="116" fillId="30" borderId="26" applyNumberFormat="0" applyProtection="0">
      <alignment horizontal="left" vertical="center" indent="1"/>
    </xf>
    <xf numFmtId="4" fontId="116" fillId="30" borderId="26" applyNumberFormat="0" applyProtection="0">
      <alignment horizontal="left" vertical="center" indent="1"/>
    </xf>
    <xf numFmtId="4" fontId="133" fillId="42" borderId="26" applyNumberFormat="0" applyProtection="0">
      <alignment horizontal="left"/>
    </xf>
    <xf numFmtId="4" fontId="134" fillId="42" borderId="26" applyNumberFormat="0" applyProtection="0">
      <alignment horizontal="left" indent="1"/>
    </xf>
    <xf numFmtId="4" fontId="134" fillId="42" borderId="26" applyNumberFormat="0" applyProtection="0">
      <alignment horizontal="left" indent="1"/>
    </xf>
    <xf numFmtId="4" fontId="135" fillId="26" borderId="26" applyNumberFormat="0" applyProtection="0">
      <alignment vertical="center"/>
    </xf>
    <xf numFmtId="4" fontId="136" fillId="26" borderId="26" applyNumberFormat="0" applyProtection="0">
      <alignment vertical="center"/>
    </xf>
    <xf numFmtId="4" fontId="136" fillId="26" borderId="26" applyNumberFormat="0" applyProtection="0">
      <alignment vertical="center"/>
    </xf>
    <xf numFmtId="0" fontId="64" fillId="0" borderId="0"/>
    <xf numFmtId="171" fontId="65" fillId="0" borderId="0"/>
    <xf numFmtId="0" fontId="65" fillId="0" borderId="0"/>
    <xf numFmtId="0" fontId="65" fillId="0" borderId="0"/>
    <xf numFmtId="208" fontId="137" fillId="0" borderId="3">
      <alignment horizontal="left" vertical="center"/>
      <protection locked="0"/>
    </xf>
    <xf numFmtId="0" fontId="19" fillId="0" borderId="0"/>
    <xf numFmtId="171" fontId="30" fillId="0" borderId="0"/>
    <xf numFmtId="0" fontId="30" fillId="0" borderId="0"/>
    <xf numFmtId="0" fontId="30" fillId="0" borderId="0"/>
    <xf numFmtId="3" fontId="11" fillId="0" borderId="0"/>
    <xf numFmtId="49" fontId="48" fillId="0" borderId="0" applyFill="0" applyBorder="0" applyAlignment="0"/>
    <xf numFmtId="49" fontId="49" fillId="0" borderId="0" applyFill="0" applyBorder="0" applyAlignment="0"/>
    <xf numFmtId="49" fontId="49" fillId="0" borderId="0" applyFill="0" applyBorder="0" applyAlignment="0"/>
    <xf numFmtId="205" fontId="43" fillId="0" borderId="0" applyFill="0" applyBorder="0" applyAlignment="0"/>
    <xf numFmtId="209" fontId="43" fillId="0" borderId="0" applyFill="0" applyBorder="0" applyAlignment="0"/>
    <xf numFmtId="0" fontId="138" fillId="0" borderId="0" applyFill="0" applyBorder="0" applyProtection="0">
      <alignment horizontal="left" vertical="top"/>
    </xf>
    <xf numFmtId="171" fontId="139" fillId="0" borderId="0" applyFill="0" applyBorder="0" applyProtection="0">
      <alignment horizontal="left" vertical="top"/>
    </xf>
    <xf numFmtId="0" fontId="139" fillId="0" borderId="0" applyFill="0" applyBorder="0" applyProtection="0">
      <alignment horizontal="left" vertical="top"/>
    </xf>
    <xf numFmtId="0" fontId="139" fillId="0" borderId="0" applyFill="0" applyBorder="0" applyProtection="0">
      <alignment horizontal="left" vertical="top"/>
    </xf>
    <xf numFmtId="0" fontId="140" fillId="0" borderId="0" applyNumberFormat="0" applyFill="0" applyBorder="0" applyAlignment="0" applyProtection="0"/>
    <xf numFmtId="171" fontId="140" fillId="0" borderId="0" applyNumberFormat="0" applyFill="0" applyBorder="0" applyAlignment="0" applyProtection="0"/>
    <xf numFmtId="0" fontId="141" fillId="0" borderId="0">
      <alignment horizontal="center" vertical="top"/>
    </xf>
    <xf numFmtId="171" fontId="141" fillId="0" borderId="0">
      <alignment horizontal="center" vertical="top"/>
    </xf>
    <xf numFmtId="0" fontId="93" fillId="24" borderId="8"/>
    <xf numFmtId="171" fontId="142" fillId="24" borderId="8"/>
    <xf numFmtId="0" fontId="142" fillId="24" borderId="8"/>
    <xf numFmtId="0" fontId="142" fillId="24" borderId="8"/>
    <xf numFmtId="0" fontId="143" fillId="0" borderId="27" applyNumberFormat="0" applyFill="0" applyAlignment="0" applyProtection="0"/>
    <xf numFmtId="171" fontId="143" fillId="0" borderId="27" applyNumberFormat="0" applyFill="0" applyAlignment="0" applyProtection="0"/>
    <xf numFmtId="43" fontId="11" fillId="0" borderId="0" applyFont="0" applyFill="0" applyBorder="0" applyAlignment="0" applyProtection="0"/>
    <xf numFmtId="171" fontId="6" fillId="0" borderId="0"/>
    <xf numFmtId="0" fontId="6" fillId="0" borderId="0"/>
    <xf numFmtId="0" fontId="6" fillId="0" borderId="0"/>
    <xf numFmtId="171" fontId="26" fillId="0" borderId="0" applyAlignment="0"/>
    <xf numFmtId="0" fontId="26" fillId="0" borderId="0" applyAlignment="0"/>
    <xf numFmtId="0" fontId="26" fillId="0" borderId="0" applyAlignment="0"/>
    <xf numFmtId="171" fontId="27" fillId="0" borderId="0"/>
    <xf numFmtId="0" fontId="27" fillId="0" borderId="0"/>
    <xf numFmtId="0" fontId="27" fillId="0" borderId="0"/>
    <xf numFmtId="0" fontId="11" fillId="0" borderId="0"/>
    <xf numFmtId="171" fontId="87" fillId="0" borderId="0"/>
    <xf numFmtId="0" fontId="87" fillId="0" borderId="0"/>
    <xf numFmtId="0" fontId="87" fillId="0" borderId="0"/>
    <xf numFmtId="200" fontId="11" fillId="0" borderId="0" applyFont="0" applyFill="0" applyBorder="0" applyAlignment="0" applyProtection="0"/>
    <xf numFmtId="192" fontId="11" fillId="0" borderId="0" applyFont="0" applyFill="0" applyBorder="0" applyAlignment="0" applyProtection="0"/>
    <xf numFmtId="200" fontId="11" fillId="0" borderId="0" applyFont="0" applyFill="0" applyBorder="0" applyAlignment="0" applyProtection="0"/>
    <xf numFmtId="192" fontId="11" fillId="0" borderId="0" applyFont="0" applyFill="0" applyBorder="0" applyAlignment="0" applyProtection="0"/>
    <xf numFmtId="200" fontId="11" fillId="0" borderId="0" applyFont="0" applyFill="0" applyBorder="0" applyAlignment="0" applyProtection="0"/>
    <xf numFmtId="192" fontId="11" fillId="0" borderId="0" applyFont="0" applyFill="0" applyBorder="0" applyAlignment="0" applyProtection="0"/>
    <xf numFmtId="0" fontId="144" fillId="0" borderId="0" applyNumberFormat="0" applyFill="0" applyBorder="0" applyAlignment="0" applyProtection="0"/>
    <xf numFmtId="171" fontId="144" fillId="0" borderId="0" applyNumberFormat="0" applyFill="0" applyBorder="0" applyAlignment="0" applyProtection="0"/>
    <xf numFmtId="1" fontId="145" fillId="0" borderId="0">
      <alignment horizontal="center" vertical="top" wrapText="1"/>
    </xf>
    <xf numFmtId="184" fontId="145" fillId="0" borderId="13">
      <alignment horizontal="center" vertical="top" wrapText="1"/>
    </xf>
    <xf numFmtId="185" fontId="145" fillId="0" borderId="13">
      <alignment horizontal="center" vertical="top" wrapText="1"/>
    </xf>
    <xf numFmtId="185" fontId="145" fillId="0" borderId="13">
      <alignment horizontal="center" vertical="top" wrapText="1"/>
    </xf>
    <xf numFmtId="185" fontId="145" fillId="0" borderId="13">
      <alignment horizontal="center" vertical="top" wrapText="1"/>
    </xf>
    <xf numFmtId="0" fontId="34" fillId="20" borderId="0" applyNumberFormat="0" applyBorder="0" applyAlignment="0" applyProtection="0"/>
    <xf numFmtId="0" fontId="33" fillId="20" borderId="0" applyNumberFormat="0" applyBorder="0" applyAlignment="0" applyProtection="0"/>
    <xf numFmtId="171" fontId="33" fillId="20" borderId="0" applyNumberFormat="0" applyBorder="0" applyAlignment="0" applyProtection="0"/>
    <xf numFmtId="0" fontId="33" fillId="20" borderId="0" applyNumberFormat="0" applyBorder="0" applyAlignment="0" applyProtection="0"/>
    <xf numFmtId="171" fontId="33" fillId="20" borderId="0" applyNumberFormat="0" applyBorder="0" applyAlignment="0" applyProtection="0"/>
    <xf numFmtId="0" fontId="33" fillId="20" borderId="0" applyNumberFormat="0" applyBorder="0" applyAlignment="0" applyProtection="0"/>
    <xf numFmtId="171" fontId="33" fillId="20" borderId="0" applyNumberFormat="0" applyBorder="0" applyAlignment="0" applyProtection="0"/>
    <xf numFmtId="171" fontId="34" fillId="20" borderId="0" applyNumberFormat="0" applyBorder="0" applyAlignment="0" applyProtection="0"/>
    <xf numFmtId="0" fontId="34" fillId="20" borderId="0" applyNumberFormat="0" applyBorder="0" applyAlignment="0" applyProtection="0"/>
    <xf numFmtId="0" fontId="34" fillId="21" borderId="0" applyNumberFormat="0" applyBorder="0" applyAlignment="0" applyProtection="0"/>
    <xf numFmtId="0" fontId="33" fillId="21" borderId="0" applyNumberFormat="0" applyBorder="0" applyAlignment="0" applyProtection="0"/>
    <xf numFmtId="171" fontId="33" fillId="21" borderId="0" applyNumberFormat="0" applyBorder="0" applyAlignment="0" applyProtection="0"/>
    <xf numFmtId="0" fontId="33" fillId="21" borderId="0" applyNumberFormat="0" applyBorder="0" applyAlignment="0" applyProtection="0"/>
    <xf numFmtId="171" fontId="33" fillId="21" borderId="0" applyNumberFormat="0" applyBorder="0" applyAlignment="0" applyProtection="0"/>
    <xf numFmtId="0" fontId="33" fillId="21" borderId="0" applyNumberFormat="0" applyBorder="0" applyAlignment="0" applyProtection="0"/>
    <xf numFmtId="171" fontId="33" fillId="21" borderId="0" applyNumberFormat="0" applyBorder="0" applyAlignment="0" applyProtection="0"/>
    <xf numFmtId="171" fontId="34" fillId="21" borderId="0" applyNumberFormat="0" applyBorder="0" applyAlignment="0" applyProtection="0"/>
    <xf numFmtId="0" fontId="34" fillId="21" borderId="0" applyNumberFormat="0" applyBorder="0" applyAlignment="0" applyProtection="0"/>
    <xf numFmtId="0" fontId="34" fillId="22" borderId="0" applyNumberFormat="0" applyBorder="0" applyAlignment="0" applyProtection="0"/>
    <xf numFmtId="0" fontId="33" fillId="22" borderId="0" applyNumberFormat="0" applyBorder="0" applyAlignment="0" applyProtection="0"/>
    <xf numFmtId="171" fontId="33" fillId="22" borderId="0" applyNumberFormat="0" applyBorder="0" applyAlignment="0" applyProtection="0"/>
    <xf numFmtId="0" fontId="33" fillId="22" borderId="0" applyNumberFormat="0" applyBorder="0" applyAlignment="0" applyProtection="0"/>
    <xf numFmtId="171" fontId="33" fillId="22" borderId="0" applyNumberFormat="0" applyBorder="0" applyAlignment="0" applyProtection="0"/>
    <xf numFmtId="0" fontId="33" fillId="22" borderId="0" applyNumberFormat="0" applyBorder="0" applyAlignment="0" applyProtection="0"/>
    <xf numFmtId="171" fontId="33" fillId="22" borderId="0" applyNumberFormat="0" applyBorder="0" applyAlignment="0" applyProtection="0"/>
    <xf numFmtId="171" fontId="34" fillId="22" borderId="0" applyNumberFormat="0" applyBorder="0" applyAlignment="0" applyProtection="0"/>
    <xf numFmtId="0" fontId="34" fillId="22" borderId="0" applyNumberFormat="0" applyBorder="0" applyAlignment="0" applyProtection="0"/>
    <xf numFmtId="0" fontId="34" fillId="17" borderId="0" applyNumberFormat="0" applyBorder="0" applyAlignment="0" applyProtection="0"/>
    <xf numFmtId="0" fontId="33" fillId="17" borderId="0" applyNumberFormat="0" applyBorder="0" applyAlignment="0" applyProtection="0"/>
    <xf numFmtId="171" fontId="33" fillId="17" borderId="0" applyNumberFormat="0" applyBorder="0" applyAlignment="0" applyProtection="0"/>
    <xf numFmtId="0" fontId="33" fillId="17" borderId="0" applyNumberFormat="0" applyBorder="0" applyAlignment="0" applyProtection="0"/>
    <xf numFmtId="171" fontId="33" fillId="17" borderId="0" applyNumberFormat="0" applyBorder="0" applyAlignment="0" applyProtection="0"/>
    <xf numFmtId="0" fontId="33" fillId="17" borderId="0" applyNumberFormat="0" applyBorder="0" applyAlignment="0" applyProtection="0"/>
    <xf numFmtId="171" fontId="33" fillId="17" borderId="0" applyNumberFormat="0" applyBorder="0" applyAlignment="0" applyProtection="0"/>
    <xf numFmtId="171" fontId="34" fillId="17"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3" fillId="18" borderId="0" applyNumberFormat="0" applyBorder="0" applyAlignment="0" applyProtection="0"/>
    <xf numFmtId="171" fontId="33" fillId="18" borderId="0" applyNumberFormat="0" applyBorder="0" applyAlignment="0" applyProtection="0"/>
    <xf numFmtId="0" fontId="33" fillId="18" borderId="0" applyNumberFormat="0" applyBorder="0" applyAlignment="0" applyProtection="0"/>
    <xf numFmtId="171" fontId="33" fillId="18" borderId="0" applyNumberFormat="0" applyBorder="0" applyAlignment="0" applyProtection="0"/>
    <xf numFmtId="0" fontId="33" fillId="18" borderId="0" applyNumberFormat="0" applyBorder="0" applyAlignment="0" applyProtection="0"/>
    <xf numFmtId="171" fontId="33" fillId="18" borderId="0" applyNumberFormat="0" applyBorder="0" applyAlignment="0" applyProtection="0"/>
    <xf numFmtId="171" fontId="34" fillId="18" borderId="0" applyNumberFormat="0" applyBorder="0" applyAlignment="0" applyProtection="0"/>
    <xf numFmtId="0" fontId="34" fillId="18" borderId="0" applyNumberFormat="0" applyBorder="0" applyAlignment="0" applyProtection="0"/>
    <xf numFmtId="0" fontId="34" fillId="23" borderId="0" applyNumberFormat="0" applyBorder="0" applyAlignment="0" applyProtection="0"/>
    <xf numFmtId="0" fontId="33" fillId="23" borderId="0" applyNumberFormat="0" applyBorder="0" applyAlignment="0" applyProtection="0"/>
    <xf numFmtId="171" fontId="33" fillId="23" borderId="0" applyNumberFormat="0" applyBorder="0" applyAlignment="0" applyProtection="0"/>
    <xf numFmtId="0" fontId="33" fillId="23" borderId="0" applyNumberFormat="0" applyBorder="0" applyAlignment="0" applyProtection="0"/>
    <xf numFmtId="171" fontId="33" fillId="23" borderId="0" applyNumberFormat="0" applyBorder="0" applyAlignment="0" applyProtection="0"/>
    <xf numFmtId="0" fontId="33" fillId="23" borderId="0" applyNumberFormat="0" applyBorder="0" applyAlignment="0" applyProtection="0"/>
    <xf numFmtId="171" fontId="33" fillId="23" borderId="0" applyNumberFormat="0" applyBorder="0" applyAlignment="0" applyProtection="0"/>
    <xf numFmtId="171" fontId="34" fillId="23" borderId="0" applyNumberFormat="0" applyBorder="0" applyAlignment="0" applyProtection="0"/>
    <xf numFmtId="0" fontId="34" fillId="23" borderId="0" applyNumberFormat="0" applyBorder="0" applyAlignment="0" applyProtection="0"/>
    <xf numFmtId="179" fontId="22" fillId="0" borderId="28">
      <protection locked="0"/>
    </xf>
    <xf numFmtId="0" fontId="77" fillId="11" borderId="11" applyNumberFormat="0" applyAlignment="0" applyProtection="0"/>
    <xf numFmtId="0" fontId="34" fillId="11" borderId="11" applyNumberFormat="0" applyAlignment="0" applyProtection="0"/>
    <xf numFmtId="171" fontId="34" fillId="11" borderId="11" applyNumberFormat="0" applyAlignment="0" applyProtection="0"/>
    <xf numFmtId="0" fontId="34" fillId="11" borderId="11" applyNumberFormat="0" applyAlignment="0" applyProtection="0"/>
    <xf numFmtId="171" fontId="34" fillId="11" borderId="11" applyNumberFormat="0" applyAlignment="0" applyProtection="0"/>
    <xf numFmtId="0" fontId="34" fillId="11" borderId="11" applyNumberFormat="0" applyAlignment="0" applyProtection="0"/>
    <xf numFmtId="171" fontId="34" fillId="11" borderId="11" applyNumberFormat="0" applyAlignment="0" applyProtection="0"/>
    <xf numFmtId="171" fontId="77" fillId="11" borderId="11" applyNumberFormat="0" applyAlignment="0" applyProtection="0"/>
    <xf numFmtId="0" fontId="77" fillId="11" borderId="11" applyNumberFormat="0" applyAlignment="0" applyProtection="0"/>
    <xf numFmtId="210" fontId="146" fillId="0" borderId="0" applyBorder="0">
      <protection hidden="1"/>
    </xf>
    <xf numFmtId="211" fontId="146" fillId="0" borderId="0" applyBorder="0">
      <protection hidden="1"/>
    </xf>
    <xf numFmtId="211" fontId="146" fillId="0" borderId="0" applyBorder="0">
      <protection hidden="1"/>
    </xf>
    <xf numFmtId="0" fontId="94" fillId="24" borderId="25" applyNumberFormat="0" applyAlignment="0" applyProtection="0"/>
    <xf numFmtId="0" fontId="77" fillId="24" borderId="25" applyNumberFormat="0" applyAlignment="0" applyProtection="0"/>
    <xf numFmtId="171" fontId="77" fillId="24" borderId="25" applyNumberFormat="0" applyAlignment="0" applyProtection="0"/>
    <xf numFmtId="0" fontId="77" fillId="24" borderId="25" applyNumberFormat="0" applyAlignment="0" applyProtection="0"/>
    <xf numFmtId="171" fontId="77" fillId="24" borderId="25" applyNumberFormat="0" applyAlignment="0" applyProtection="0"/>
    <xf numFmtId="0" fontId="77" fillId="24" borderId="25" applyNumberFormat="0" applyAlignment="0" applyProtection="0"/>
    <xf numFmtId="171" fontId="77" fillId="24" borderId="25" applyNumberFormat="0" applyAlignment="0" applyProtection="0"/>
    <xf numFmtId="171" fontId="94" fillId="24" borderId="25" applyNumberFormat="0" applyAlignment="0" applyProtection="0"/>
    <xf numFmtId="0" fontId="94" fillId="24" borderId="25" applyNumberFormat="0" applyAlignment="0" applyProtection="0"/>
    <xf numFmtId="0" fontId="44" fillId="24" borderId="11" applyNumberFormat="0" applyAlignment="0" applyProtection="0"/>
    <xf numFmtId="0" fontId="94" fillId="24" borderId="11" applyNumberFormat="0" applyAlignment="0" applyProtection="0"/>
    <xf numFmtId="171" fontId="94" fillId="24" borderId="11" applyNumberFormat="0" applyAlignment="0" applyProtection="0"/>
    <xf numFmtId="0" fontId="94" fillId="24" borderId="11" applyNumberFormat="0" applyAlignment="0" applyProtection="0"/>
    <xf numFmtId="171" fontId="94" fillId="24" borderId="11" applyNumberFormat="0" applyAlignment="0" applyProtection="0"/>
    <xf numFmtId="0" fontId="94" fillId="24" borderId="11" applyNumberFormat="0" applyAlignment="0" applyProtection="0"/>
    <xf numFmtId="171" fontId="94" fillId="24" borderId="11" applyNumberFormat="0" applyAlignment="0" applyProtection="0"/>
    <xf numFmtId="171" fontId="44" fillId="24" borderId="11" applyNumberFormat="0" applyAlignment="0" applyProtection="0"/>
    <xf numFmtId="0" fontId="44" fillId="24" borderId="11" applyNumberFormat="0" applyAlignment="0" applyProtection="0"/>
    <xf numFmtId="0" fontId="147" fillId="0" borderId="0" applyNumberFormat="0" applyFill="0" applyBorder="0" applyAlignment="0" applyProtection="0">
      <alignment vertical="top"/>
      <protection locked="0"/>
    </xf>
    <xf numFmtId="171" fontId="147" fillId="0" borderId="0" applyNumberFormat="0" applyFill="0" applyBorder="0" applyAlignment="0" applyProtection="0">
      <alignment vertical="top"/>
      <protection locked="0"/>
    </xf>
    <xf numFmtId="0" fontId="148" fillId="0" borderId="0" applyNumberFormat="0" applyFill="0" applyBorder="0" applyAlignment="0" applyProtection="0"/>
    <xf numFmtId="0" fontId="149" fillId="0" borderId="0" applyNumberFormat="0" applyFill="0" applyBorder="0" applyAlignment="0" applyProtection="0">
      <alignment vertical="top"/>
      <protection locked="0"/>
    </xf>
    <xf numFmtId="171" fontId="149" fillId="0" borderId="0" applyNumberFormat="0" applyFill="0" applyBorder="0" applyAlignment="0" applyProtection="0">
      <alignment vertical="top"/>
      <protection locked="0"/>
    </xf>
    <xf numFmtId="0" fontId="150" fillId="28" borderId="29"/>
    <xf numFmtId="171" fontId="150" fillId="28" borderId="29"/>
    <xf numFmtId="14" fontId="22" fillId="0" borderId="0">
      <alignment horizontal="right"/>
    </xf>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212" fontId="11" fillId="0" borderId="0" applyFont="0" applyFill="0" applyBorder="0" applyAlignment="0" applyProtection="0"/>
    <xf numFmtId="212" fontId="11" fillId="0" borderId="0" applyFont="0" applyFill="0" applyBorder="0" applyAlignment="0" applyProtection="0"/>
    <xf numFmtId="212" fontId="11" fillId="0" borderId="0" applyFont="0" applyFill="0" applyBorder="0" applyAlignment="0" applyProtection="0"/>
    <xf numFmtId="213" fontId="151" fillId="0" borderId="0" applyFill="0" applyBorder="0" applyAlignment="0" applyProtection="0"/>
    <xf numFmtId="210" fontId="5" fillId="0" borderId="0" applyFont="0" applyFill="0" applyBorder="0" applyAlignment="0" applyProtection="0"/>
    <xf numFmtId="210" fontId="5" fillId="0" borderId="0" applyFont="0" applyFill="0" applyBorder="0" applyAlignment="0" applyProtection="0"/>
    <xf numFmtId="210" fontId="5" fillId="0" borderId="0" applyFont="0" applyFill="0" applyBorder="0" applyAlignment="0" applyProtection="0"/>
    <xf numFmtId="210" fontId="5" fillId="0" borderId="0" applyFont="0" applyFill="0" applyBorder="0" applyAlignment="0" applyProtection="0"/>
    <xf numFmtId="210" fontId="5" fillId="0" borderId="0" applyFont="0" applyFill="0" applyBorder="0" applyAlignment="0" applyProtection="0"/>
    <xf numFmtId="210" fontId="5" fillId="0" borderId="0" applyFont="0" applyFill="0" applyBorder="0" applyAlignment="0" applyProtection="0"/>
    <xf numFmtId="210" fontId="5" fillId="0" borderId="0" applyFont="0" applyFill="0" applyBorder="0" applyAlignment="0" applyProtection="0"/>
    <xf numFmtId="213" fontId="151" fillId="0" borderId="0" applyFill="0" applyBorder="0" applyAlignment="0" applyProtection="0"/>
    <xf numFmtId="0" fontId="11" fillId="0" borderId="0" applyFont="0" applyFill="0" applyBorder="0" applyAlignment="0" applyProtection="0"/>
    <xf numFmtId="171" fontId="11" fillId="0" borderId="0" applyFont="0" applyFill="0" applyBorder="0" applyAlignment="0" applyProtection="0"/>
    <xf numFmtId="0" fontId="67" fillId="0" borderId="18" applyNumberFormat="0" applyFill="0" applyAlignment="0" applyProtection="0"/>
    <xf numFmtId="0" fontId="44" fillId="0" borderId="18" applyNumberFormat="0" applyFill="0" applyAlignment="0" applyProtection="0"/>
    <xf numFmtId="171" fontId="44" fillId="0" borderId="18" applyNumberFormat="0" applyFill="0" applyAlignment="0" applyProtection="0"/>
    <xf numFmtId="0" fontId="44" fillId="0" borderId="18" applyNumberFormat="0" applyFill="0" applyAlignment="0" applyProtection="0"/>
    <xf numFmtId="171" fontId="44" fillId="0" borderId="18" applyNumberFormat="0" applyFill="0" applyAlignment="0" applyProtection="0"/>
    <xf numFmtId="0" fontId="44" fillId="0" borderId="18" applyNumberFormat="0" applyFill="0" applyAlignment="0" applyProtection="0"/>
    <xf numFmtId="171" fontId="44" fillId="0" borderId="18" applyNumberFormat="0" applyFill="0" applyAlignment="0" applyProtection="0"/>
    <xf numFmtId="171" fontId="67" fillId="0" borderId="18" applyNumberFormat="0" applyFill="0" applyAlignment="0" applyProtection="0"/>
    <xf numFmtId="0" fontId="67" fillId="0" borderId="18" applyNumberFormat="0" applyFill="0" applyAlignment="0" applyProtection="0"/>
    <xf numFmtId="0" fontId="68" fillId="0" borderId="19" applyNumberFormat="0" applyFill="0" applyAlignment="0" applyProtection="0"/>
    <xf numFmtId="0" fontId="67" fillId="0" borderId="19" applyNumberFormat="0" applyFill="0" applyAlignment="0" applyProtection="0"/>
    <xf numFmtId="171" fontId="67" fillId="0" borderId="19" applyNumberFormat="0" applyFill="0" applyAlignment="0" applyProtection="0"/>
    <xf numFmtId="0" fontId="67" fillId="0" borderId="19" applyNumberFormat="0" applyFill="0" applyAlignment="0" applyProtection="0"/>
    <xf numFmtId="171" fontId="67" fillId="0" borderId="19" applyNumberFormat="0" applyFill="0" applyAlignment="0" applyProtection="0"/>
    <xf numFmtId="0" fontId="67" fillId="0" borderId="19" applyNumberFormat="0" applyFill="0" applyAlignment="0" applyProtection="0"/>
    <xf numFmtId="171" fontId="67" fillId="0" borderId="19" applyNumberFormat="0" applyFill="0" applyAlignment="0" applyProtection="0"/>
    <xf numFmtId="171" fontId="68" fillId="0" borderId="19" applyNumberFormat="0" applyFill="0" applyAlignment="0" applyProtection="0"/>
    <xf numFmtId="0" fontId="68" fillId="0" borderId="19" applyNumberFormat="0" applyFill="0" applyAlignment="0" applyProtection="0"/>
    <xf numFmtId="0" fontId="69" fillId="0" borderId="20" applyNumberFormat="0" applyFill="0" applyAlignment="0" applyProtection="0"/>
    <xf numFmtId="0" fontId="68" fillId="0" borderId="20" applyNumberFormat="0" applyFill="0" applyAlignment="0" applyProtection="0"/>
    <xf numFmtId="171" fontId="68" fillId="0" borderId="20" applyNumberFormat="0" applyFill="0" applyAlignment="0" applyProtection="0"/>
    <xf numFmtId="0" fontId="68" fillId="0" borderId="20" applyNumberFormat="0" applyFill="0" applyAlignment="0" applyProtection="0"/>
    <xf numFmtId="171" fontId="68" fillId="0" borderId="20" applyNumberFormat="0" applyFill="0" applyAlignment="0" applyProtection="0"/>
    <xf numFmtId="0" fontId="68" fillId="0" borderId="20" applyNumberFormat="0" applyFill="0" applyAlignment="0" applyProtection="0"/>
    <xf numFmtId="171" fontId="68" fillId="0" borderId="20" applyNumberFormat="0" applyFill="0" applyAlignment="0" applyProtection="0"/>
    <xf numFmtId="171" fontId="69" fillId="0" borderId="20" applyNumberFormat="0" applyFill="0" applyAlignment="0" applyProtection="0"/>
    <xf numFmtId="0" fontId="69" fillId="0" borderId="20" applyNumberFormat="0" applyFill="0" applyAlignment="0" applyProtection="0"/>
    <xf numFmtId="0" fontId="69" fillId="0" borderId="0" applyNumberFormat="0" applyFill="0" applyBorder="0" applyAlignment="0" applyProtection="0"/>
    <xf numFmtId="0" fontId="68" fillId="0" borderId="0" applyNumberFormat="0" applyFill="0" applyBorder="0" applyAlignment="0" applyProtection="0"/>
    <xf numFmtId="171" fontId="68" fillId="0" borderId="0" applyNumberFormat="0" applyFill="0" applyBorder="0" applyAlignment="0" applyProtection="0"/>
    <xf numFmtId="0" fontId="68" fillId="0" borderId="0" applyNumberFormat="0" applyFill="0" applyBorder="0" applyAlignment="0" applyProtection="0"/>
    <xf numFmtId="171" fontId="68" fillId="0" borderId="0" applyNumberFormat="0" applyFill="0" applyBorder="0" applyAlignment="0" applyProtection="0"/>
    <xf numFmtId="0" fontId="68" fillId="0" borderId="0" applyNumberFormat="0" applyFill="0" applyBorder="0" applyAlignment="0" applyProtection="0"/>
    <xf numFmtId="171" fontId="68" fillId="0" borderId="0" applyNumberFormat="0" applyFill="0" applyBorder="0" applyAlignment="0" applyProtection="0"/>
    <xf numFmtId="171" fontId="69" fillId="0" borderId="0" applyNumberFormat="0" applyFill="0" applyBorder="0" applyAlignment="0" applyProtection="0"/>
    <xf numFmtId="0" fontId="69" fillId="0" borderId="0" applyNumberFormat="0" applyFill="0" applyBorder="0" applyAlignment="0" applyProtection="0"/>
    <xf numFmtId="0" fontId="152" fillId="0" borderId="3">
      <alignment horizontal="center" vertical="center" wrapText="1"/>
    </xf>
    <xf numFmtId="171" fontId="152" fillId="0" borderId="3">
      <alignment horizontal="center" vertical="center" wrapText="1"/>
    </xf>
    <xf numFmtId="179" fontId="153" fillId="29" borderId="28"/>
    <xf numFmtId="0" fontId="11" fillId="0" borderId="3">
      <alignment horizontal="right"/>
    </xf>
    <xf numFmtId="171" fontId="11" fillId="0" borderId="3">
      <alignment horizontal="right"/>
    </xf>
    <xf numFmtId="0" fontId="143" fillId="0" borderId="27" applyNumberFormat="0" applyFill="0" applyAlignment="0" applyProtection="0"/>
    <xf numFmtId="0" fontId="69" fillId="0" borderId="27" applyNumberFormat="0" applyFill="0" applyAlignment="0" applyProtection="0"/>
    <xf numFmtId="171" fontId="69" fillId="0" borderId="27" applyNumberFormat="0" applyFill="0" applyAlignment="0" applyProtection="0"/>
    <xf numFmtId="0" fontId="69" fillId="0" borderId="27" applyNumberFormat="0" applyFill="0" applyAlignment="0" applyProtection="0"/>
    <xf numFmtId="171" fontId="69" fillId="0" borderId="27" applyNumberFormat="0" applyFill="0" applyAlignment="0" applyProtection="0"/>
    <xf numFmtId="0" fontId="69" fillId="0" borderId="27" applyNumberFormat="0" applyFill="0" applyAlignment="0" applyProtection="0"/>
    <xf numFmtId="171" fontId="69" fillId="0" borderId="27" applyNumberFormat="0" applyFill="0" applyAlignment="0" applyProtection="0"/>
    <xf numFmtId="171" fontId="143" fillId="0" borderId="27" applyNumberFormat="0" applyFill="0" applyAlignment="0" applyProtection="0"/>
    <xf numFmtId="0" fontId="143" fillId="0" borderId="27" applyNumberFormat="0" applyFill="0" applyAlignment="0" applyProtection="0"/>
    <xf numFmtId="0" fontId="11" fillId="0" borderId="0"/>
    <xf numFmtId="0" fontId="11" fillId="0" borderId="0"/>
    <xf numFmtId="0" fontId="11" fillId="0" borderId="0"/>
    <xf numFmtId="171" fontId="11" fillId="0" borderId="0"/>
    <xf numFmtId="0" fontId="5" fillId="0" borderId="0"/>
    <xf numFmtId="171" fontId="5" fillId="0" borderId="0"/>
    <xf numFmtId="0" fontId="5" fillId="0" borderId="0"/>
    <xf numFmtId="0" fontId="5" fillId="0" borderId="0"/>
    <xf numFmtId="171" fontId="11" fillId="0" borderId="0"/>
    <xf numFmtId="0" fontId="11" fillId="0" borderId="0"/>
    <xf numFmtId="0" fontId="5" fillId="0" borderId="0"/>
    <xf numFmtId="171" fontId="5" fillId="0" borderId="0"/>
    <xf numFmtId="0" fontId="5" fillId="0" borderId="0"/>
    <xf numFmtId="0" fontId="5" fillId="0" borderId="0"/>
    <xf numFmtId="171" fontId="11" fillId="0" borderId="0"/>
    <xf numFmtId="0" fontId="11" fillId="0" borderId="0"/>
    <xf numFmtId="0" fontId="46" fillId="25" borderId="14" applyNumberFormat="0" applyAlignment="0" applyProtection="0"/>
    <xf numFmtId="0" fontId="143" fillId="25" borderId="14" applyNumberFormat="0" applyAlignment="0" applyProtection="0"/>
    <xf numFmtId="171" fontId="143" fillId="25" borderId="14" applyNumberFormat="0" applyAlignment="0" applyProtection="0"/>
    <xf numFmtId="0" fontId="143" fillId="25" borderId="14" applyNumberFormat="0" applyAlignment="0" applyProtection="0"/>
    <xf numFmtId="171" fontId="143" fillId="25" borderId="14" applyNumberFormat="0" applyAlignment="0" applyProtection="0"/>
    <xf numFmtId="0" fontId="143" fillId="25" borderId="14" applyNumberFormat="0" applyAlignment="0" applyProtection="0"/>
    <xf numFmtId="171" fontId="143" fillId="25" borderId="14" applyNumberFormat="0" applyAlignment="0" applyProtection="0"/>
    <xf numFmtId="171" fontId="46" fillId="25" borderId="14" applyNumberFormat="0" applyAlignment="0" applyProtection="0"/>
    <xf numFmtId="0" fontId="46" fillId="25" borderId="14" applyNumberFormat="0" applyAlignment="0" applyProtection="0"/>
    <xf numFmtId="0" fontId="154" fillId="45" borderId="30">
      <alignment horizontal="center" vertical="center" wrapText="1"/>
    </xf>
    <xf numFmtId="3" fontId="155" fillId="46" borderId="31"/>
    <xf numFmtId="0" fontId="140" fillId="0" borderId="0" applyNumberFormat="0" applyFill="0" applyBorder="0" applyAlignment="0" applyProtection="0"/>
    <xf numFmtId="0" fontId="46" fillId="0" borderId="0" applyNumberFormat="0" applyFill="0" applyBorder="0" applyAlignment="0" applyProtection="0"/>
    <xf numFmtId="171" fontId="46" fillId="0" borderId="0" applyNumberFormat="0" applyFill="0" applyBorder="0" applyAlignment="0" applyProtection="0"/>
    <xf numFmtId="0" fontId="46" fillId="0" borderId="0" applyNumberFormat="0" applyFill="0" applyBorder="0" applyAlignment="0" applyProtection="0"/>
    <xf numFmtId="171" fontId="46" fillId="0" borderId="0" applyNumberFormat="0" applyFill="0" applyBorder="0" applyAlignment="0" applyProtection="0"/>
    <xf numFmtId="0" fontId="46" fillId="0" borderId="0" applyNumberFormat="0" applyFill="0" applyBorder="0" applyAlignment="0" applyProtection="0"/>
    <xf numFmtId="171" fontId="46" fillId="0" borderId="0" applyNumberFormat="0" applyFill="0" applyBorder="0" applyAlignment="0" applyProtection="0"/>
    <xf numFmtId="171" fontId="140" fillId="0" borderId="0" applyNumberFormat="0" applyFill="0" applyBorder="0" applyAlignment="0" applyProtection="0"/>
    <xf numFmtId="0" fontId="140" fillId="0" borderId="0" applyNumberFormat="0" applyFill="0" applyBorder="0" applyAlignment="0" applyProtection="0"/>
    <xf numFmtId="0" fontId="91" fillId="33" borderId="0" applyNumberFormat="0" applyBorder="0" applyAlignment="0" applyProtection="0"/>
    <xf numFmtId="0" fontId="140" fillId="33" borderId="0" applyNumberFormat="0" applyBorder="0" applyAlignment="0" applyProtection="0"/>
    <xf numFmtId="171" fontId="140" fillId="33" borderId="0" applyNumberFormat="0" applyBorder="0" applyAlignment="0" applyProtection="0"/>
    <xf numFmtId="0" fontId="140" fillId="33" borderId="0" applyNumberFormat="0" applyBorder="0" applyAlignment="0" applyProtection="0"/>
    <xf numFmtId="171" fontId="140" fillId="33" borderId="0" applyNumberFormat="0" applyBorder="0" applyAlignment="0" applyProtection="0"/>
    <xf numFmtId="0" fontId="140" fillId="33" borderId="0" applyNumberFormat="0" applyBorder="0" applyAlignment="0" applyProtection="0"/>
    <xf numFmtId="171" fontId="140" fillId="33" borderId="0" applyNumberFormat="0" applyBorder="0" applyAlignment="0" applyProtection="0"/>
    <xf numFmtId="171" fontId="91" fillId="33" borderId="0" applyNumberFormat="0" applyBorder="0" applyAlignment="0" applyProtection="0"/>
    <xf numFmtId="0" fontId="91" fillId="33" borderId="0" applyNumberFormat="0" applyBorder="0" applyAlignment="0" applyProtection="0"/>
    <xf numFmtId="0" fontId="33" fillId="0" borderId="0"/>
    <xf numFmtId="0" fontId="33" fillId="0" borderId="0"/>
    <xf numFmtId="171" fontId="33" fillId="0" borderId="0"/>
    <xf numFmtId="0" fontId="33" fillId="0" borderId="0"/>
    <xf numFmtId="0" fontId="3" fillId="0" borderId="0"/>
    <xf numFmtId="0" fontId="3" fillId="0" borderId="0"/>
    <xf numFmtId="0" fontId="33" fillId="0" borderId="0"/>
    <xf numFmtId="0" fontId="33" fillId="0" borderId="0"/>
    <xf numFmtId="0" fontId="3" fillId="0" borderId="0"/>
    <xf numFmtId="0" fontId="3" fillId="0" borderId="0"/>
    <xf numFmtId="0" fontId="3" fillId="0" borderId="0"/>
    <xf numFmtId="0" fontId="5" fillId="0" borderId="0"/>
    <xf numFmtId="171" fontId="33" fillId="0" borderId="0"/>
    <xf numFmtId="0" fontId="33" fillId="0" borderId="0"/>
    <xf numFmtId="0" fontId="33" fillId="0" borderId="0"/>
    <xf numFmtId="0" fontId="33" fillId="0" borderId="0"/>
    <xf numFmtId="0" fontId="156" fillId="0" borderId="0"/>
    <xf numFmtId="0" fontId="33" fillId="0" borderId="0"/>
    <xf numFmtId="0" fontId="33" fillId="0" borderId="0"/>
    <xf numFmtId="0" fontId="33" fillId="0" borderId="0"/>
    <xf numFmtId="171" fontId="33" fillId="0" borderId="0"/>
    <xf numFmtId="0" fontId="33" fillId="0" borderId="0"/>
    <xf numFmtId="0" fontId="3" fillId="0" borderId="0"/>
    <xf numFmtId="0" fontId="33" fillId="0" borderId="0"/>
    <xf numFmtId="0" fontId="33" fillId="0" borderId="0"/>
    <xf numFmtId="0" fontId="3" fillId="0" borderId="0"/>
    <xf numFmtId="171" fontId="33" fillId="0" borderId="0"/>
    <xf numFmtId="0" fontId="33" fillId="0" borderId="0"/>
    <xf numFmtId="0" fontId="3" fillId="0" borderId="0"/>
    <xf numFmtId="0" fontId="3" fillId="0" borderId="0"/>
    <xf numFmtId="0" fontId="33" fillId="0" borderId="0"/>
    <xf numFmtId="0" fontId="3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3" fillId="0" borderId="0"/>
    <xf numFmtId="0" fontId="33" fillId="0" borderId="0"/>
    <xf numFmtId="171" fontId="33" fillId="0" borderId="0"/>
    <xf numFmtId="0" fontId="3" fillId="0" borderId="0"/>
    <xf numFmtId="0" fontId="63" fillId="0" borderId="0"/>
    <xf numFmtId="0" fontId="3" fillId="0" borderId="0"/>
    <xf numFmtId="0" fontId="33" fillId="0" borderId="0"/>
    <xf numFmtId="0" fontId="33" fillId="0" borderId="0"/>
    <xf numFmtId="0" fontId="33" fillId="0" borderId="0"/>
    <xf numFmtId="0" fontId="11" fillId="0" borderId="0"/>
    <xf numFmtId="0" fontId="11" fillId="0" borderId="0"/>
    <xf numFmtId="171" fontId="11" fillId="0" borderId="0"/>
    <xf numFmtId="171" fontId="11" fillId="0" borderId="0"/>
    <xf numFmtId="0" fontId="11" fillId="0" borderId="0"/>
    <xf numFmtId="0" fontId="11" fillId="0" borderId="0"/>
    <xf numFmtId="171" fontId="11" fillId="0" borderId="0"/>
    <xf numFmtId="0" fontId="17" fillId="0" borderId="0"/>
    <xf numFmtId="0" fontId="3" fillId="0" borderId="0"/>
    <xf numFmtId="0" fontId="5" fillId="0" borderId="0"/>
    <xf numFmtId="171" fontId="5" fillId="0" borderId="0"/>
    <xf numFmtId="0" fontId="3" fillId="0" borderId="0"/>
    <xf numFmtId="0" fontId="5" fillId="0" borderId="0"/>
    <xf numFmtId="0" fontId="5" fillId="0" borderId="0"/>
    <xf numFmtId="0" fontId="3" fillId="0" borderId="0"/>
    <xf numFmtId="0" fontId="11" fillId="0" borderId="0"/>
    <xf numFmtId="171" fontId="11" fillId="0" borderId="0"/>
    <xf numFmtId="0" fontId="3" fillId="0" borderId="0"/>
    <xf numFmtId="0" fontId="33" fillId="0" borderId="0"/>
    <xf numFmtId="171" fontId="157" fillId="0" borderId="0"/>
    <xf numFmtId="0" fontId="157" fillId="0" borderId="0"/>
    <xf numFmtId="0" fontId="157" fillId="0" borderId="0"/>
    <xf numFmtId="171" fontId="5" fillId="0" borderId="0"/>
    <xf numFmtId="0" fontId="3" fillId="0" borderId="0"/>
    <xf numFmtId="0" fontId="5" fillId="0" borderId="0"/>
    <xf numFmtId="0" fontId="3" fillId="0" borderId="0"/>
    <xf numFmtId="0" fontId="5" fillId="0" borderId="0"/>
    <xf numFmtId="0" fontId="3" fillId="0" borderId="0"/>
    <xf numFmtId="0" fontId="3" fillId="0" borderId="0"/>
    <xf numFmtId="0" fontId="3" fillId="0" borderId="0"/>
    <xf numFmtId="0" fontId="17" fillId="0" borderId="0"/>
    <xf numFmtId="0" fontId="5" fillId="0" borderId="0"/>
    <xf numFmtId="0" fontId="11" fillId="0" borderId="0"/>
    <xf numFmtId="0" fontId="11" fillId="0" borderId="0"/>
    <xf numFmtId="0" fontId="5" fillId="0" borderId="0"/>
    <xf numFmtId="0" fontId="22" fillId="0" borderId="0"/>
    <xf numFmtId="171" fontId="22" fillId="0" borderId="0"/>
    <xf numFmtId="0" fontId="11" fillId="0" borderId="0"/>
    <xf numFmtId="0" fontId="5" fillId="0" borderId="0"/>
    <xf numFmtId="0" fontId="5" fillId="0" borderId="0"/>
    <xf numFmtId="0" fontId="5" fillId="0" borderId="0"/>
    <xf numFmtId="0" fontId="11" fillId="0" borderId="0"/>
    <xf numFmtId="0" fontId="5" fillId="0" borderId="0"/>
    <xf numFmtId="0" fontId="5" fillId="0" borderId="0"/>
    <xf numFmtId="171" fontId="5" fillId="0" borderId="0"/>
    <xf numFmtId="0" fontId="3" fillId="0" borderId="0"/>
    <xf numFmtId="0" fontId="3" fillId="0" borderId="0"/>
    <xf numFmtId="0" fontId="5" fillId="0" borderId="0"/>
    <xf numFmtId="0" fontId="11" fillId="0" borderId="0"/>
    <xf numFmtId="0" fontId="3" fillId="0" borderId="0"/>
    <xf numFmtId="171" fontId="5" fillId="0" borderId="0"/>
    <xf numFmtId="0" fontId="33" fillId="0" borderId="0"/>
    <xf numFmtId="0" fontId="22" fillId="0" borderId="0"/>
    <xf numFmtId="0" fontId="5" fillId="0" borderId="0"/>
    <xf numFmtId="171" fontId="5" fillId="0" borderId="0"/>
    <xf numFmtId="0" fontId="5" fillId="0" borderId="0"/>
    <xf numFmtId="0" fontId="11" fillId="0" borderId="0"/>
    <xf numFmtId="0" fontId="5" fillId="0" borderId="0"/>
    <xf numFmtId="0" fontId="5" fillId="0" borderId="0"/>
    <xf numFmtId="0" fontId="3" fillId="0" borderId="0"/>
    <xf numFmtId="0" fontId="3" fillId="0" borderId="0"/>
    <xf numFmtId="0" fontId="3" fillId="0" borderId="0"/>
    <xf numFmtId="0" fontId="3" fillId="0" borderId="0"/>
    <xf numFmtId="0" fontId="33" fillId="0" borderId="0"/>
    <xf numFmtId="171" fontId="33" fillId="0" borderId="0"/>
    <xf numFmtId="0" fontId="5" fillId="0" borderId="0"/>
    <xf numFmtId="171" fontId="11" fillId="0" borderId="0"/>
    <xf numFmtId="0" fontId="11" fillId="0" borderId="0"/>
    <xf numFmtId="0" fontId="3" fillId="0" borderId="0"/>
    <xf numFmtId="0" fontId="11" fillId="0" borderId="0"/>
    <xf numFmtId="0" fontId="33" fillId="0" borderId="0"/>
    <xf numFmtId="0" fontId="11" fillId="0" borderId="0"/>
    <xf numFmtId="0" fontId="151" fillId="0" borderId="0"/>
    <xf numFmtId="0" fontId="33" fillId="0" borderId="0"/>
    <xf numFmtId="171" fontId="33" fillId="0" borderId="0"/>
    <xf numFmtId="0" fontId="33" fillId="0" borderId="0"/>
    <xf numFmtId="0" fontId="5" fillId="0" borderId="0"/>
    <xf numFmtId="0" fontId="11" fillId="0" borderId="0"/>
    <xf numFmtId="0" fontId="5" fillId="0" borderId="0"/>
    <xf numFmtId="0" fontId="33" fillId="0" borderId="0"/>
    <xf numFmtId="0" fontId="33" fillId="0" borderId="0"/>
    <xf numFmtId="0" fontId="11" fillId="0" borderId="0"/>
    <xf numFmtId="0" fontId="5" fillId="0" borderId="0"/>
    <xf numFmtId="171" fontId="5" fillId="0" borderId="0"/>
    <xf numFmtId="0" fontId="5" fillId="0" borderId="0"/>
    <xf numFmtId="0" fontId="5" fillId="0" borderId="0"/>
    <xf numFmtId="171" fontId="151" fillId="0" borderId="0"/>
    <xf numFmtId="0" fontId="33" fillId="0" borderId="0"/>
    <xf numFmtId="0" fontId="11" fillId="0" borderId="0"/>
    <xf numFmtId="0" fontId="33" fillId="0" borderId="0"/>
    <xf numFmtId="0" fontId="33" fillId="0" borderId="0"/>
    <xf numFmtId="0" fontId="3" fillId="0" borderId="0"/>
    <xf numFmtId="0" fontId="19" fillId="0" borderId="0"/>
    <xf numFmtId="0" fontId="22" fillId="0" borderId="0"/>
    <xf numFmtId="0" fontId="11" fillId="0" borderId="0"/>
    <xf numFmtId="171" fontId="11" fillId="0" borderId="0"/>
    <xf numFmtId="0" fontId="5" fillId="0" borderId="0"/>
    <xf numFmtId="0" fontId="3" fillId="0" borderId="0"/>
    <xf numFmtId="0" fontId="3" fillId="0" borderId="0"/>
    <xf numFmtId="0" fontId="3" fillId="0" borderId="0"/>
    <xf numFmtId="0" fontId="3" fillId="0" borderId="0"/>
    <xf numFmtId="171" fontId="22" fillId="0" borderId="0"/>
    <xf numFmtId="0" fontId="11" fillId="0" borderId="0"/>
    <xf numFmtId="0" fontId="5" fillId="0" borderId="0"/>
    <xf numFmtId="0" fontId="146" fillId="0" borderId="0"/>
    <xf numFmtId="0" fontId="33" fillId="0" borderId="0"/>
    <xf numFmtId="0" fontId="62" fillId="0" borderId="0">
      <alignment horizontal="left"/>
    </xf>
    <xf numFmtId="171" fontId="62" fillId="0" borderId="0">
      <alignment horizontal="left"/>
    </xf>
    <xf numFmtId="0" fontId="158" fillId="0" borderId="0"/>
    <xf numFmtId="0" fontId="11" fillId="0" borderId="0"/>
    <xf numFmtId="0" fontId="11" fillId="0" borderId="0"/>
    <xf numFmtId="171" fontId="11" fillId="0" borderId="0"/>
    <xf numFmtId="0" fontId="11" fillId="0" borderId="0"/>
    <xf numFmtId="0" fontId="3" fillId="0" borderId="0"/>
    <xf numFmtId="0" fontId="5" fillId="0" borderId="0"/>
    <xf numFmtId="171" fontId="5" fillId="0" borderId="0"/>
    <xf numFmtId="0" fontId="5" fillId="0" borderId="0"/>
    <xf numFmtId="0" fontId="5" fillId="0" borderId="0"/>
    <xf numFmtId="171" fontId="11" fillId="0" borderId="0"/>
    <xf numFmtId="0" fontId="22" fillId="0" borderId="0"/>
    <xf numFmtId="0" fontId="5" fillId="0" borderId="0"/>
    <xf numFmtId="0" fontId="5" fillId="0" borderId="0"/>
    <xf numFmtId="0" fontId="3" fillId="0" borderId="0"/>
    <xf numFmtId="0" fontId="5" fillId="0" borderId="0"/>
    <xf numFmtId="0" fontId="3" fillId="0" borderId="0"/>
    <xf numFmtId="0" fontId="3" fillId="0" borderId="0"/>
    <xf numFmtId="0" fontId="5" fillId="0" borderId="0"/>
    <xf numFmtId="0" fontId="17" fillId="0" borderId="0"/>
    <xf numFmtId="0" fontId="5" fillId="0" borderId="0"/>
    <xf numFmtId="0" fontId="5" fillId="0" borderId="0"/>
    <xf numFmtId="0" fontId="5" fillId="0" borderId="0"/>
    <xf numFmtId="0" fontId="158" fillId="0" borderId="0"/>
    <xf numFmtId="0" fontId="33" fillId="0" borderId="0"/>
    <xf numFmtId="0" fontId="33" fillId="0" borderId="0"/>
    <xf numFmtId="171" fontId="33" fillId="0" borderId="0"/>
    <xf numFmtId="0" fontId="33" fillId="0" borderId="0"/>
    <xf numFmtId="0" fontId="22" fillId="0" borderId="0"/>
    <xf numFmtId="0" fontId="33" fillId="0" borderId="0"/>
    <xf numFmtId="0" fontId="33" fillId="0" borderId="0"/>
    <xf numFmtId="0" fontId="3" fillId="0" borderId="0"/>
    <xf numFmtId="0" fontId="159" fillId="0" borderId="0"/>
    <xf numFmtId="171" fontId="159" fillId="0" borderId="0"/>
    <xf numFmtId="0" fontId="33" fillId="0" borderId="0"/>
    <xf numFmtId="0" fontId="17" fillId="0" borderId="0"/>
    <xf numFmtId="0" fontId="33" fillId="0" borderId="0"/>
    <xf numFmtId="171" fontId="33" fillId="0" borderId="0"/>
    <xf numFmtId="0" fontId="33" fillId="0" borderId="0"/>
    <xf numFmtId="0" fontId="5" fillId="0" borderId="0"/>
    <xf numFmtId="0" fontId="11" fillId="0" borderId="0"/>
    <xf numFmtId="171" fontId="11" fillId="0" borderId="0"/>
    <xf numFmtId="0" fontId="33" fillId="0" borderId="0"/>
    <xf numFmtId="0" fontId="160" fillId="0" borderId="0"/>
    <xf numFmtId="0" fontId="33" fillId="0" borderId="0"/>
    <xf numFmtId="0" fontId="33" fillId="0" borderId="0"/>
    <xf numFmtId="0" fontId="17" fillId="0" borderId="0"/>
    <xf numFmtId="0" fontId="33" fillId="0" borderId="0"/>
    <xf numFmtId="0" fontId="33" fillId="0" borderId="0"/>
    <xf numFmtId="171" fontId="33" fillId="0" borderId="0"/>
    <xf numFmtId="0" fontId="33" fillId="0" borderId="0"/>
    <xf numFmtId="0" fontId="3" fillId="0" borderId="0"/>
    <xf numFmtId="0" fontId="33" fillId="0" borderId="0"/>
    <xf numFmtId="0" fontId="33" fillId="0" borderId="0"/>
    <xf numFmtId="0" fontId="3" fillId="0" borderId="0"/>
    <xf numFmtId="0" fontId="17" fillId="0" borderId="0"/>
    <xf numFmtId="0" fontId="17" fillId="0" borderId="0"/>
    <xf numFmtId="171" fontId="5" fillId="0" borderId="0"/>
    <xf numFmtId="0" fontId="11" fillId="0" borderId="0"/>
    <xf numFmtId="0" fontId="5" fillId="0" borderId="0"/>
    <xf numFmtId="0" fontId="17" fillId="0" borderId="0"/>
    <xf numFmtId="0" fontId="11" fillId="0" borderId="0"/>
    <xf numFmtId="0" fontId="33" fillId="0" borderId="0"/>
    <xf numFmtId="0" fontId="3" fillId="0" borderId="0"/>
    <xf numFmtId="0" fontId="33" fillId="0" borderId="0"/>
    <xf numFmtId="0" fontId="33" fillId="0" borderId="0"/>
    <xf numFmtId="171" fontId="33" fillId="0" borderId="0"/>
    <xf numFmtId="0" fontId="33" fillId="0" borderId="0"/>
    <xf numFmtId="0" fontId="33" fillId="0" borderId="0"/>
    <xf numFmtId="0" fontId="33" fillId="0" borderId="0"/>
    <xf numFmtId="0" fontId="11" fillId="0" borderId="0"/>
    <xf numFmtId="171" fontId="33" fillId="0" borderId="0"/>
    <xf numFmtId="0" fontId="33" fillId="0" borderId="0"/>
    <xf numFmtId="0" fontId="33" fillId="0" borderId="0"/>
    <xf numFmtId="0" fontId="33" fillId="0" borderId="0"/>
    <xf numFmtId="0" fontId="5" fillId="0" borderId="0"/>
    <xf numFmtId="0" fontId="33" fillId="0" borderId="0"/>
    <xf numFmtId="0" fontId="33" fillId="0" borderId="0"/>
    <xf numFmtId="171" fontId="33" fillId="0" borderId="0"/>
    <xf numFmtId="0" fontId="33" fillId="0" borderId="0"/>
    <xf numFmtId="0" fontId="33" fillId="0" borderId="0"/>
    <xf numFmtId="0" fontId="33" fillId="0" borderId="0"/>
    <xf numFmtId="171" fontId="33" fillId="0" borderId="0"/>
    <xf numFmtId="0" fontId="33" fillId="0" borderId="0"/>
    <xf numFmtId="0" fontId="33" fillId="0" borderId="0"/>
    <xf numFmtId="0" fontId="33" fillId="0" borderId="0"/>
    <xf numFmtId="0" fontId="3" fillId="0" borderId="0"/>
    <xf numFmtId="0" fontId="11" fillId="0" borderId="0"/>
    <xf numFmtId="0" fontId="33" fillId="0" borderId="0"/>
    <xf numFmtId="171" fontId="33" fillId="0" borderId="0"/>
    <xf numFmtId="0" fontId="33" fillId="0" borderId="0"/>
    <xf numFmtId="0" fontId="3" fillId="0" borderId="0"/>
    <xf numFmtId="0" fontId="33" fillId="0" borderId="0"/>
    <xf numFmtId="0" fontId="33" fillId="0" borderId="0"/>
    <xf numFmtId="0" fontId="22" fillId="0" borderId="0"/>
    <xf numFmtId="171" fontId="33" fillId="0" borderId="0"/>
    <xf numFmtId="0" fontId="33" fillId="0" borderId="0"/>
    <xf numFmtId="0" fontId="33" fillId="0" borderId="0"/>
    <xf numFmtId="0" fontId="33" fillId="0" borderId="0"/>
    <xf numFmtId="0" fontId="11" fillId="0" borderId="0"/>
    <xf numFmtId="0" fontId="11" fillId="0" borderId="0"/>
    <xf numFmtId="0" fontId="33" fillId="0" borderId="0"/>
    <xf numFmtId="0" fontId="5" fillId="0" borderId="0"/>
    <xf numFmtId="0" fontId="11" fillId="0" borderId="0"/>
    <xf numFmtId="171" fontId="11" fillId="0" borderId="0"/>
    <xf numFmtId="0" fontId="5" fillId="0" borderId="0"/>
    <xf numFmtId="0" fontId="3" fillId="0" borderId="0"/>
    <xf numFmtId="0" fontId="11" fillId="0" borderId="0"/>
    <xf numFmtId="0" fontId="5" fillId="0" borderId="0"/>
    <xf numFmtId="0" fontId="3" fillId="0" borderId="0"/>
    <xf numFmtId="0" fontId="5" fillId="0" borderId="0"/>
    <xf numFmtId="0" fontId="3" fillId="0" borderId="0"/>
    <xf numFmtId="0" fontId="3" fillId="0" borderId="0"/>
    <xf numFmtId="0" fontId="5" fillId="0" borderId="0"/>
    <xf numFmtId="0" fontId="33" fillId="0" borderId="0"/>
    <xf numFmtId="171" fontId="33" fillId="0" borderId="0"/>
    <xf numFmtId="0" fontId="5" fillId="0" borderId="0"/>
    <xf numFmtId="0" fontId="5" fillId="0" borderId="0"/>
    <xf numFmtId="0" fontId="3" fillId="0" borderId="0"/>
    <xf numFmtId="0" fontId="5" fillId="0" borderId="0"/>
    <xf numFmtId="0" fontId="33" fillId="0" borderId="0"/>
    <xf numFmtId="0" fontId="5" fillId="0" borderId="0"/>
    <xf numFmtId="0" fontId="33" fillId="0" borderId="0"/>
    <xf numFmtId="171" fontId="33" fillId="0" borderId="0"/>
    <xf numFmtId="0" fontId="33" fillId="0" borderId="0"/>
    <xf numFmtId="0" fontId="33" fillId="0" borderId="0"/>
    <xf numFmtId="0" fontId="33" fillId="0" borderId="0"/>
    <xf numFmtId="0" fontId="3" fillId="0" borderId="0"/>
    <xf numFmtId="0" fontId="11" fillId="0" borderId="0"/>
    <xf numFmtId="171" fontId="11" fillId="0" borderId="0"/>
    <xf numFmtId="171" fontId="33" fillId="0" borderId="0"/>
    <xf numFmtId="0" fontId="5" fillId="0" borderId="0"/>
    <xf numFmtId="0" fontId="5" fillId="0" borderId="0"/>
    <xf numFmtId="0" fontId="3" fillId="0" borderId="0"/>
    <xf numFmtId="0" fontId="5" fillId="0" borderId="0"/>
    <xf numFmtId="0" fontId="158" fillId="0" borderId="0"/>
    <xf numFmtId="0" fontId="17" fillId="0" borderId="0"/>
    <xf numFmtId="0" fontId="3" fillId="0" borderId="0"/>
    <xf numFmtId="0" fontId="33" fillId="0" borderId="0"/>
    <xf numFmtId="0" fontId="158" fillId="0" borderId="0"/>
    <xf numFmtId="0" fontId="5" fillId="0" borderId="0"/>
    <xf numFmtId="171" fontId="5" fillId="0" borderId="0"/>
    <xf numFmtId="0" fontId="5" fillId="0" borderId="0"/>
    <xf numFmtId="0" fontId="5" fillId="0" borderId="0"/>
    <xf numFmtId="0" fontId="3" fillId="0" borderId="0"/>
    <xf numFmtId="0" fontId="5" fillId="0" borderId="0"/>
    <xf numFmtId="0" fontId="11" fillId="0" borderId="0"/>
    <xf numFmtId="0" fontId="33" fillId="0" borderId="0"/>
    <xf numFmtId="171" fontId="157" fillId="0" borderId="0"/>
    <xf numFmtId="0" fontId="22" fillId="0" borderId="0"/>
    <xf numFmtId="0" fontId="157" fillId="0" borderId="0"/>
    <xf numFmtId="0" fontId="157" fillId="0" borderId="0"/>
    <xf numFmtId="171" fontId="158" fillId="0" borderId="0"/>
    <xf numFmtId="0" fontId="3" fillId="0" borderId="0"/>
    <xf numFmtId="0" fontId="5" fillId="0" borderId="0"/>
    <xf numFmtId="0" fontId="11" fillId="0" borderId="0"/>
    <xf numFmtId="0" fontId="3" fillId="0" borderId="0"/>
    <xf numFmtId="0" fontId="33" fillId="0" borderId="0"/>
    <xf numFmtId="0" fontId="5" fillId="0" borderId="0"/>
    <xf numFmtId="0" fontId="5" fillId="0" borderId="0"/>
    <xf numFmtId="171" fontId="5" fillId="0" borderId="0"/>
    <xf numFmtId="0" fontId="5" fillId="0" borderId="0"/>
    <xf numFmtId="0" fontId="5" fillId="0" borderId="0"/>
    <xf numFmtId="0" fontId="5" fillId="0" borderId="0"/>
    <xf numFmtId="0" fontId="3" fillId="0" borderId="0"/>
    <xf numFmtId="171" fontId="5" fillId="0" borderId="0"/>
    <xf numFmtId="0" fontId="5" fillId="0" borderId="0"/>
    <xf numFmtId="0" fontId="5" fillId="0" borderId="0"/>
    <xf numFmtId="0" fontId="5" fillId="0" borderId="0"/>
    <xf numFmtId="0" fontId="161" fillId="0" borderId="0"/>
    <xf numFmtId="0" fontId="33" fillId="0" borderId="0"/>
    <xf numFmtId="0" fontId="33" fillId="0" borderId="0"/>
    <xf numFmtId="0" fontId="33" fillId="0" borderId="0"/>
    <xf numFmtId="171" fontId="33" fillId="0" borderId="0"/>
    <xf numFmtId="0" fontId="33" fillId="0" borderId="0"/>
    <xf numFmtId="0" fontId="33" fillId="0" borderId="0"/>
    <xf numFmtId="0" fontId="33" fillId="0" borderId="0"/>
    <xf numFmtId="0" fontId="11" fillId="0" borderId="0"/>
    <xf numFmtId="171" fontId="33" fillId="0" borderId="0"/>
    <xf numFmtId="0" fontId="33" fillId="0" borderId="0"/>
    <xf numFmtId="0" fontId="33" fillId="0" borderId="0"/>
    <xf numFmtId="0" fontId="33" fillId="0" borderId="0"/>
    <xf numFmtId="0" fontId="17" fillId="0" borderId="0"/>
    <xf numFmtId="0" fontId="33" fillId="0" borderId="0"/>
    <xf numFmtId="0" fontId="33" fillId="0" borderId="0"/>
    <xf numFmtId="171" fontId="33" fillId="0" borderId="0"/>
    <xf numFmtId="0" fontId="33" fillId="0" borderId="0"/>
    <xf numFmtId="0" fontId="33" fillId="0" borderId="0"/>
    <xf numFmtId="0" fontId="33" fillId="0" borderId="0"/>
    <xf numFmtId="171" fontId="33" fillId="0" borderId="0"/>
    <xf numFmtId="0" fontId="33" fillId="0" borderId="0"/>
    <xf numFmtId="0" fontId="33" fillId="0" borderId="0"/>
    <xf numFmtId="0" fontId="33" fillId="0" borderId="0"/>
    <xf numFmtId="0" fontId="11" fillId="0" borderId="0"/>
    <xf numFmtId="0" fontId="5" fillId="0" borderId="0"/>
    <xf numFmtId="0" fontId="33" fillId="0" borderId="0"/>
    <xf numFmtId="0" fontId="40" fillId="7" borderId="0" applyNumberFormat="0" applyBorder="0" applyAlignment="0" applyProtection="0"/>
    <xf numFmtId="0" fontId="91" fillId="7" borderId="0" applyNumberFormat="0" applyBorder="0" applyAlignment="0" applyProtection="0"/>
    <xf numFmtId="171" fontId="91" fillId="7" borderId="0" applyNumberFormat="0" applyBorder="0" applyAlignment="0" applyProtection="0"/>
    <xf numFmtId="0" fontId="91" fillId="7" borderId="0" applyNumberFormat="0" applyBorder="0" applyAlignment="0" applyProtection="0"/>
    <xf numFmtId="171" fontId="91" fillId="7" borderId="0" applyNumberFormat="0" applyBorder="0" applyAlignment="0" applyProtection="0"/>
    <xf numFmtId="0" fontId="91" fillId="7" borderId="0" applyNumberFormat="0" applyBorder="0" applyAlignment="0" applyProtection="0"/>
    <xf numFmtId="171" fontId="91" fillId="7" borderId="0" applyNumberFormat="0" applyBorder="0" applyAlignment="0" applyProtection="0"/>
    <xf numFmtId="171" fontId="40" fillId="7" borderId="0" applyNumberFormat="0" applyBorder="0" applyAlignment="0" applyProtection="0"/>
    <xf numFmtId="0" fontId="40" fillId="7" borderId="0" applyNumberFormat="0" applyBorder="0" applyAlignment="0" applyProtection="0"/>
    <xf numFmtId="0" fontId="54" fillId="0" borderId="0" applyNumberFormat="0" applyFill="0" applyBorder="0" applyAlignment="0" applyProtection="0"/>
    <xf numFmtId="0" fontId="40" fillId="0" borderId="0" applyNumberFormat="0" applyFill="0" applyBorder="0" applyAlignment="0" applyProtection="0"/>
    <xf numFmtId="171" fontId="40" fillId="0" borderId="0" applyNumberFormat="0" applyFill="0" applyBorder="0" applyAlignment="0" applyProtection="0"/>
    <xf numFmtId="0" fontId="40" fillId="0" borderId="0" applyNumberFormat="0" applyFill="0" applyBorder="0" applyAlignment="0" applyProtection="0"/>
    <xf numFmtId="171" fontId="40" fillId="0" borderId="0" applyNumberFormat="0" applyFill="0" applyBorder="0" applyAlignment="0" applyProtection="0"/>
    <xf numFmtId="0" fontId="40" fillId="0" borderId="0" applyNumberFormat="0" applyFill="0" applyBorder="0" applyAlignment="0" applyProtection="0"/>
    <xf numFmtId="171" fontId="40" fillId="0" borderId="0" applyNumberFormat="0" applyFill="0" applyBorder="0" applyAlignment="0" applyProtection="0"/>
    <xf numFmtId="171" fontId="54" fillId="0" borderId="0" applyNumberFormat="0" applyFill="0" applyBorder="0" applyAlignment="0" applyProtection="0"/>
    <xf numFmtId="0" fontId="54" fillId="0" borderId="0" applyNumberFormat="0" applyFill="0" applyBorder="0" applyAlignment="0" applyProtection="0"/>
    <xf numFmtId="0" fontId="5" fillId="34" borderId="24" applyNumberFormat="0" applyFont="0" applyAlignment="0" applyProtection="0"/>
    <xf numFmtId="0" fontId="5" fillId="34" borderId="24" applyNumberFormat="0" applyFont="0" applyAlignment="0" applyProtection="0"/>
    <xf numFmtId="0" fontId="5" fillId="34" borderId="24" applyNumberFormat="0" applyFont="0" applyAlignment="0" applyProtection="0"/>
    <xf numFmtId="0" fontId="5" fillId="34" borderId="24" applyNumberFormat="0" applyFont="0" applyAlignment="0" applyProtection="0"/>
    <xf numFmtId="0" fontId="5" fillId="34" borderId="24" applyNumberFormat="0" applyFont="0" applyAlignment="0" applyProtection="0"/>
    <xf numFmtId="0" fontId="33" fillId="34" borderId="24" applyNumberFormat="0" applyFont="0" applyAlignment="0" applyProtection="0"/>
    <xf numFmtId="0" fontId="33" fillId="34" borderId="24" applyNumberFormat="0" applyFont="0" applyAlignment="0" applyProtection="0"/>
    <xf numFmtId="171" fontId="33" fillId="34" borderId="24" applyNumberFormat="0" applyFont="0" applyAlignment="0" applyProtection="0"/>
    <xf numFmtId="0" fontId="33" fillId="34" borderId="24" applyNumberFormat="0" applyFont="0" applyAlignment="0" applyProtection="0"/>
    <xf numFmtId="0" fontId="33" fillId="34" borderId="24" applyNumberFormat="0" applyFont="0" applyAlignment="0" applyProtection="0"/>
    <xf numFmtId="0" fontId="33" fillId="34" borderId="24" applyNumberFormat="0" applyFont="0" applyAlignment="0" applyProtection="0"/>
    <xf numFmtId="0" fontId="19" fillId="34" borderId="24" applyNumberFormat="0" applyFont="0" applyAlignment="0" applyProtection="0"/>
    <xf numFmtId="171" fontId="19" fillId="34" borderId="24" applyNumberFormat="0" applyFont="0" applyAlignment="0" applyProtection="0"/>
    <xf numFmtId="0" fontId="33" fillId="34" borderId="24" applyNumberFormat="0" applyFont="0" applyAlignment="0" applyProtection="0"/>
    <xf numFmtId="0" fontId="33" fillId="34" borderId="24" applyNumberFormat="0" applyFont="0" applyAlignment="0" applyProtection="0"/>
    <xf numFmtId="0" fontId="19" fillId="34" borderId="24" applyNumberFormat="0" applyFont="0" applyAlignment="0" applyProtection="0"/>
    <xf numFmtId="171" fontId="19" fillId="34" borderId="24" applyNumberFormat="0" applyFont="0" applyAlignment="0" applyProtection="0"/>
    <xf numFmtId="0" fontId="33" fillId="34" borderId="24" applyNumberFormat="0" applyFont="0" applyAlignment="0" applyProtection="0"/>
    <xf numFmtId="171" fontId="33" fillId="34" borderId="24" applyNumberFormat="0" applyFont="0" applyAlignment="0" applyProtection="0"/>
    <xf numFmtId="0" fontId="17" fillId="2" borderId="1" applyNumberFormat="0" applyFont="0" applyAlignment="0" applyProtection="0"/>
    <xf numFmtId="0" fontId="33" fillId="34" borderId="24" applyNumberFormat="0" applyFont="0" applyAlignment="0" applyProtection="0"/>
    <xf numFmtId="0" fontId="33" fillId="34" borderId="24" applyNumberFormat="0" applyFont="0" applyAlignment="0" applyProtection="0"/>
    <xf numFmtId="171" fontId="33" fillId="34" borderId="24" applyNumberFormat="0" applyFont="0" applyAlignment="0" applyProtection="0"/>
    <xf numFmtId="0" fontId="5" fillId="34" borderId="24" applyNumberFormat="0" applyFont="0" applyAlignment="0" applyProtection="0"/>
    <xf numFmtId="0" fontId="5" fillId="34" borderId="24" applyNumberFormat="0" applyFont="0" applyAlignment="0" applyProtection="0"/>
    <xf numFmtId="0" fontId="5" fillId="34" borderId="24" applyNumberFormat="0" applyFont="0" applyAlignment="0" applyProtection="0"/>
    <xf numFmtId="0" fontId="33" fillId="34" borderId="24" applyNumberFormat="0" applyFont="0" applyAlignment="0" applyProtection="0"/>
    <xf numFmtId="171" fontId="33" fillId="34" borderId="24" applyNumberFormat="0" applyFont="0" applyAlignment="0" applyProtection="0"/>
    <xf numFmtId="0" fontId="5" fillId="34" borderId="24" applyNumberFormat="0" applyFont="0" applyAlignment="0" applyProtection="0"/>
    <xf numFmtId="0" fontId="5" fillId="34" borderId="24" applyNumberFormat="0" applyFont="0" applyAlignment="0" applyProtection="0"/>
    <xf numFmtId="0" fontId="5" fillId="34" borderId="24" applyNumberFormat="0" applyFont="0" applyAlignment="0" applyProtection="0"/>
    <xf numFmtId="0" fontId="33" fillId="34" borderId="24" applyNumberFormat="0" applyFont="0" applyAlignment="0" applyProtection="0"/>
    <xf numFmtId="171" fontId="33" fillId="34" borderId="24" applyNumberFormat="0" applyFont="0" applyAlignment="0" applyProtection="0"/>
    <xf numFmtId="0" fontId="5" fillId="34" borderId="24" applyNumberFormat="0" applyFont="0" applyAlignment="0" applyProtection="0"/>
    <xf numFmtId="0" fontId="5" fillId="34" borderId="24" applyNumberFormat="0" applyFont="0" applyAlignment="0" applyProtection="0"/>
    <xf numFmtId="0" fontId="5" fillId="34" borderId="24" applyNumberFormat="0" applyFont="0" applyAlignment="0" applyProtection="0"/>
    <xf numFmtId="0" fontId="33" fillId="34" borderId="24" applyNumberFormat="0" applyFont="0" applyAlignment="0" applyProtection="0"/>
    <xf numFmtId="171" fontId="33" fillId="34" borderId="24" applyNumberFormat="0" applyFont="0" applyAlignment="0" applyProtection="0"/>
    <xf numFmtId="0" fontId="5" fillId="34" borderId="24" applyNumberFormat="0" applyFont="0" applyAlignment="0" applyProtection="0"/>
    <xf numFmtId="0" fontId="5" fillId="34" borderId="24" applyNumberFormat="0" applyFont="0" applyAlignment="0" applyProtection="0"/>
    <xf numFmtId="0" fontId="5" fillId="34" borderId="24" applyNumberFormat="0" applyFont="0" applyAlignment="0" applyProtection="0"/>
    <xf numFmtId="0" fontId="5" fillId="34" borderId="24" applyNumberFormat="0" applyFont="0" applyAlignment="0" applyProtection="0"/>
    <xf numFmtId="0" fontId="5" fillId="34" borderId="24" applyNumberFormat="0" applyFont="0" applyAlignment="0" applyProtection="0"/>
    <xf numFmtId="0" fontId="5" fillId="34" borderId="24" applyNumberFormat="0" applyFont="0" applyAlignment="0" applyProtection="0"/>
    <xf numFmtId="0" fontId="5" fillId="34" borderId="24" applyNumberFormat="0" applyFont="0" applyAlignment="0" applyProtection="0"/>
    <xf numFmtId="0" fontId="5" fillId="34" borderId="24" applyNumberFormat="0" applyFont="0" applyAlignment="0" applyProtection="0"/>
    <xf numFmtId="0" fontId="5" fillId="34" borderId="24" applyNumberFormat="0" applyFont="0" applyAlignment="0" applyProtection="0"/>
    <xf numFmtId="0" fontId="5" fillId="34" borderId="24" applyNumberFormat="0" applyFont="0" applyAlignment="0" applyProtection="0"/>
    <xf numFmtId="0" fontId="5" fillId="34" borderId="24" applyNumberFormat="0" applyFont="0" applyAlignment="0" applyProtection="0"/>
    <xf numFmtId="0" fontId="5" fillId="34" borderId="24" applyNumberFormat="0" applyFont="0" applyAlignment="0" applyProtection="0"/>
    <xf numFmtId="9" fontId="33" fillId="0" borderId="0" applyFont="0" applyFill="0" applyBorder="0" applyAlignment="0" applyProtection="0"/>
    <xf numFmtId="9" fontId="5" fillId="0" borderId="0" applyFont="0" applyFill="0" applyBorder="0" applyAlignment="0" applyProtection="0"/>
    <xf numFmtId="9" fontId="11" fillId="0" borderId="0" applyFont="0" applyFill="0" applyBorder="0" applyAlignment="0" applyProtection="0"/>
    <xf numFmtId="9" fontId="157"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5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57" fillId="0" borderId="0" applyFont="0" applyFill="0" applyBorder="0" applyAlignment="0" applyProtection="0"/>
    <xf numFmtId="9" fontId="53" fillId="0" borderId="0" applyFill="0" applyBorder="0" applyAlignment="0" applyProtection="0"/>
    <xf numFmtId="9" fontId="53" fillId="0" borderId="0" applyFill="0" applyBorder="0" applyAlignment="0" applyProtection="0"/>
    <xf numFmtId="9" fontId="11" fillId="0" borderId="0" applyFont="0" applyFill="0" applyBorder="0" applyAlignment="0" applyProtection="0"/>
    <xf numFmtId="9" fontId="3" fillId="0" borderId="0" applyFont="0" applyFill="0" applyBorder="0" applyAlignment="0" applyProtection="0"/>
    <xf numFmtId="9" fontId="17"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5" fillId="0" borderId="0" applyFont="0" applyFill="0" applyBorder="0" applyAlignment="0" applyProtection="0"/>
    <xf numFmtId="9" fontId="17" fillId="0" borderId="0" applyFont="0" applyFill="0" applyBorder="0" applyAlignment="0" applyProtection="0"/>
    <xf numFmtId="9" fontId="53" fillId="0" borderId="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7"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0" fontId="82" fillId="0" borderId="23" applyNumberFormat="0" applyFill="0" applyAlignment="0" applyProtection="0"/>
    <xf numFmtId="0" fontId="54" fillId="0" borderId="23" applyNumberFormat="0" applyFill="0" applyAlignment="0" applyProtection="0"/>
    <xf numFmtId="171" fontId="54" fillId="0" borderId="23" applyNumberFormat="0" applyFill="0" applyAlignment="0" applyProtection="0"/>
    <xf numFmtId="0" fontId="54" fillId="0" borderId="23" applyNumberFormat="0" applyFill="0" applyAlignment="0" applyProtection="0"/>
    <xf numFmtId="171" fontId="54" fillId="0" borderId="23" applyNumberFormat="0" applyFill="0" applyAlignment="0" applyProtection="0"/>
    <xf numFmtId="0" fontId="54" fillId="0" borderId="23" applyNumberFormat="0" applyFill="0" applyAlignment="0" applyProtection="0"/>
    <xf numFmtId="171" fontId="54" fillId="0" borderId="23" applyNumberFormat="0" applyFill="0" applyAlignment="0" applyProtection="0"/>
    <xf numFmtId="171" fontId="82" fillId="0" borderId="23" applyNumberFormat="0" applyFill="0" applyAlignment="0" applyProtection="0"/>
    <xf numFmtId="0" fontId="82" fillId="0" borderId="23" applyNumberFormat="0" applyFill="0" applyAlignment="0" applyProtection="0"/>
    <xf numFmtId="0" fontId="19" fillId="0" borderId="0"/>
    <xf numFmtId="0" fontId="19" fillId="0" borderId="0"/>
    <xf numFmtId="0" fontId="11" fillId="0" borderId="0"/>
    <xf numFmtId="171" fontId="11" fillId="0" borderId="0"/>
    <xf numFmtId="171" fontId="30" fillId="0" borderId="0"/>
    <xf numFmtId="0" fontId="30" fillId="0" borderId="0"/>
    <xf numFmtId="0" fontId="162" fillId="0" borderId="0"/>
    <xf numFmtId="0" fontId="19" fillId="0" borderId="0"/>
    <xf numFmtId="171" fontId="19" fillId="0" borderId="0"/>
    <xf numFmtId="0" fontId="19" fillId="0" borderId="0"/>
    <xf numFmtId="171" fontId="30" fillId="0" borderId="0"/>
    <xf numFmtId="0" fontId="30" fillId="0" borderId="0"/>
    <xf numFmtId="171" fontId="19" fillId="0" borderId="0"/>
    <xf numFmtId="0" fontId="19" fillId="0" borderId="0"/>
    <xf numFmtId="0" fontId="163" fillId="0" borderId="0"/>
    <xf numFmtId="171" fontId="163" fillId="0" borderId="0"/>
    <xf numFmtId="0" fontId="47" fillId="0" borderId="0" applyNumberFormat="0" applyFont="0" applyFill="0" applyBorder="0" applyAlignment="0" applyProtection="0">
      <alignment vertical="top"/>
    </xf>
    <xf numFmtId="171" fontId="47" fillId="0" borderId="0" applyNumberFormat="0" applyFont="0" applyFill="0" applyBorder="0" applyAlignment="0" applyProtection="0">
      <alignment vertical="top"/>
    </xf>
    <xf numFmtId="0" fontId="47" fillId="0" borderId="0" applyNumberFormat="0" applyFont="0" applyFill="0" applyBorder="0" applyAlignment="0" applyProtection="0">
      <alignment vertical="top"/>
    </xf>
    <xf numFmtId="171" fontId="47" fillId="0" borderId="0" applyNumberFormat="0" applyFont="0" applyFill="0" applyBorder="0" applyAlignment="0" applyProtection="0">
      <alignment vertical="top"/>
    </xf>
    <xf numFmtId="0" fontId="5" fillId="0" borderId="0">
      <alignment vertical="justify"/>
    </xf>
    <xf numFmtId="0" fontId="144" fillId="0" borderId="0" applyNumberFormat="0" applyFill="0" applyBorder="0" applyAlignment="0" applyProtection="0"/>
    <xf numFmtId="0" fontId="82" fillId="0" borderId="0" applyNumberFormat="0" applyFill="0" applyBorder="0" applyAlignment="0" applyProtection="0"/>
    <xf numFmtId="171" fontId="82" fillId="0" borderId="0" applyNumberFormat="0" applyFill="0" applyBorder="0" applyAlignment="0" applyProtection="0"/>
    <xf numFmtId="0" fontId="82" fillId="0" borderId="0" applyNumberFormat="0" applyFill="0" applyBorder="0" applyAlignment="0" applyProtection="0"/>
    <xf numFmtId="171" fontId="82" fillId="0" borderId="0" applyNumberFormat="0" applyFill="0" applyBorder="0" applyAlignment="0" applyProtection="0"/>
    <xf numFmtId="0" fontId="82" fillId="0" borderId="0" applyNumberFormat="0" applyFill="0" applyBorder="0" applyAlignment="0" applyProtection="0"/>
    <xf numFmtId="171" fontId="82" fillId="0" borderId="0" applyNumberFormat="0" applyFill="0" applyBorder="0" applyAlignment="0" applyProtection="0"/>
    <xf numFmtId="171" fontId="144" fillId="0" borderId="0" applyNumberFormat="0" applyFill="0" applyBorder="0" applyAlignment="0" applyProtection="0"/>
    <xf numFmtId="0" fontId="144" fillId="0" borderId="0" applyNumberForma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167" fontId="11" fillId="0" borderId="0" applyFont="0" applyFill="0" applyBorder="0" applyAlignment="0" applyProtection="0"/>
    <xf numFmtId="168" fontId="11" fillId="0" borderId="0" applyFont="0" applyFill="0" applyBorder="0" applyAlignment="0" applyProtection="0"/>
    <xf numFmtId="173" fontId="28" fillId="0" borderId="0">
      <protection locked="0"/>
    </xf>
    <xf numFmtId="173" fontId="28" fillId="0" borderId="0">
      <protection locked="0"/>
    </xf>
    <xf numFmtId="173" fontId="29" fillId="0" borderId="0">
      <protection locked="0"/>
    </xf>
    <xf numFmtId="173" fontId="28" fillId="0" borderId="0">
      <protection locked="0"/>
    </xf>
    <xf numFmtId="173" fontId="28" fillId="0" borderId="0">
      <protection locked="0"/>
    </xf>
    <xf numFmtId="173" fontId="28" fillId="0" borderId="0">
      <protection locked="0"/>
    </xf>
    <xf numFmtId="173" fontId="29" fillId="0" borderId="0">
      <protection locked="0"/>
    </xf>
    <xf numFmtId="173" fontId="28" fillId="0" borderId="0">
      <protection locked="0"/>
    </xf>
    <xf numFmtId="167" fontId="5" fillId="0" borderId="0" applyFont="0" applyFill="0" applyBorder="0" applyAlignment="0" applyProtection="0"/>
    <xf numFmtId="214" fontId="11" fillId="0" borderId="0" applyFont="0" applyFill="0" applyBorder="0" applyAlignment="0" applyProtection="0"/>
    <xf numFmtId="169" fontId="11" fillId="0" borderId="0" applyFont="0" applyFill="0" applyBorder="0" applyAlignment="0" applyProtection="0"/>
    <xf numFmtId="214" fontId="11" fillId="0" borderId="0" applyFont="0" applyFill="0" applyBorder="0" applyAlignment="0" applyProtection="0"/>
    <xf numFmtId="183" fontId="11" fillId="0" borderId="0" applyFont="0" applyFill="0" applyBorder="0" applyAlignment="0" applyProtection="0"/>
    <xf numFmtId="169" fontId="5" fillId="0" borderId="0" applyFont="0" applyFill="0" applyBorder="0" applyAlignment="0" applyProtection="0"/>
    <xf numFmtId="214" fontId="11" fillId="0" borderId="0" applyFont="0" applyFill="0" applyBorder="0" applyAlignment="0" applyProtection="0"/>
    <xf numFmtId="214" fontId="11" fillId="0" borderId="0" applyFont="0" applyFill="0" applyBorder="0" applyAlignment="0" applyProtection="0"/>
    <xf numFmtId="0" fontId="11" fillId="0" borderId="0" applyFont="0" applyFill="0" applyBorder="0" applyAlignment="0" applyProtection="0"/>
    <xf numFmtId="171" fontId="11" fillId="0" borderId="0" applyFont="0" applyFill="0" applyBorder="0" applyAlignment="0" applyProtection="0"/>
    <xf numFmtId="188" fontId="11" fillId="0" borderId="0" applyFont="0" applyFill="0" applyBorder="0" applyAlignment="0" applyProtection="0"/>
    <xf numFmtId="188" fontId="11" fillId="0" borderId="0" applyFont="0" applyFill="0" applyBorder="0" applyAlignment="0" applyProtection="0"/>
    <xf numFmtId="214" fontId="11"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157" fillId="0" borderId="0" applyFont="0" applyFill="0" applyBorder="0" applyAlignment="0" applyProtection="0"/>
    <xf numFmtId="191"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9" fontId="11" fillId="0" borderId="0" applyFont="0" applyFill="0" applyBorder="0" applyAlignment="0" applyProtection="0"/>
    <xf numFmtId="169" fontId="33" fillId="0" borderId="0" applyFont="0" applyFill="0" applyBorder="0" applyAlignment="0" applyProtection="0"/>
    <xf numFmtId="169" fontId="157"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17" fillId="0" borderId="0" applyFont="0" applyFill="0" applyBorder="0" applyAlignment="0" applyProtection="0"/>
    <xf numFmtId="169" fontId="5" fillId="0" borderId="0" applyFont="0" applyFill="0" applyBorder="0" applyAlignment="0" applyProtection="0"/>
    <xf numFmtId="169" fontId="157" fillId="0" borderId="0" applyFont="0" applyFill="0" applyBorder="0" applyAlignment="0" applyProtection="0"/>
    <xf numFmtId="191" fontId="11" fillId="0" borderId="0" applyFont="0" applyFill="0" applyBorder="0" applyAlignment="0" applyProtection="0"/>
    <xf numFmtId="215" fontId="53" fillId="0" borderId="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6" fontId="53" fillId="0" borderId="0" applyFill="0" applyBorder="0" applyAlignment="0" applyProtection="0"/>
    <xf numFmtId="191" fontId="11" fillId="0" borderId="0" applyFont="0" applyFill="0" applyBorder="0" applyAlignment="0" applyProtection="0"/>
    <xf numFmtId="216" fontId="53" fillId="0" borderId="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217" fontId="53" fillId="0" borderId="0" applyFill="0" applyBorder="0" applyAlignment="0" applyProtection="0"/>
    <xf numFmtId="218" fontId="11" fillId="0" borderId="0" applyFont="0" applyFill="0" applyBorder="0" applyAlignment="0" applyProtection="0"/>
    <xf numFmtId="217" fontId="22" fillId="0" borderId="0" applyFill="0" applyBorder="0" applyAlignment="0" applyProtection="0"/>
    <xf numFmtId="169" fontId="3" fillId="0" borderId="0" applyFont="0" applyFill="0" applyBorder="0" applyAlignment="0" applyProtection="0"/>
    <xf numFmtId="169" fontId="33" fillId="0" borderId="0" applyFont="0" applyFill="0" applyBorder="0" applyAlignment="0" applyProtection="0"/>
    <xf numFmtId="219" fontId="11" fillId="0" borderId="0" applyFont="0" applyFill="0" applyBorder="0" applyAlignment="0" applyProtection="0"/>
    <xf numFmtId="16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9" fontId="17" fillId="0" borderId="0" applyFont="0" applyFill="0" applyBorder="0" applyAlignment="0" applyProtection="0"/>
    <xf numFmtId="43" fontId="5" fillId="0" borderId="0" applyFont="0" applyFill="0" applyBorder="0" applyAlignment="0" applyProtection="0"/>
    <xf numFmtId="191" fontId="11" fillId="0" borderId="0" applyFont="0" applyFill="0" applyBorder="0" applyAlignment="0" applyProtection="0"/>
    <xf numFmtId="220"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220" fontId="11" fillId="0" borderId="0" applyFont="0" applyFill="0" applyBorder="0" applyAlignment="0" applyProtection="0"/>
    <xf numFmtId="0" fontId="33" fillId="0" borderId="0" applyFont="0" applyFill="0" applyBorder="0" applyAlignment="0" applyProtection="0"/>
    <xf numFmtId="171" fontId="33"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221" fontId="22" fillId="0" borderId="0"/>
    <xf numFmtId="169" fontId="5" fillId="0" borderId="0" applyFont="0" applyFill="0" applyBorder="0" applyAlignment="0" applyProtection="0"/>
    <xf numFmtId="169" fontId="5" fillId="0" borderId="0" applyFont="0" applyFill="0" applyBorder="0" applyAlignment="0" applyProtection="0"/>
    <xf numFmtId="164" fontId="3" fillId="0" borderId="0" applyFont="0" applyFill="0" applyBorder="0" applyAlignment="0" applyProtection="0"/>
    <xf numFmtId="169" fontId="5" fillId="0" borderId="0" applyFont="0" applyFill="0" applyBorder="0" applyAlignment="0" applyProtection="0"/>
    <xf numFmtId="164" fontId="3"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11" fillId="0" borderId="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222" fontId="53" fillId="0" borderId="0" applyFill="0" applyBorder="0" applyAlignment="0" applyProtection="0"/>
    <xf numFmtId="169" fontId="3" fillId="0" borderId="0" applyFont="0" applyFill="0" applyBorder="0" applyAlignment="0" applyProtection="0"/>
    <xf numFmtId="169" fontId="33" fillId="0" borderId="0" applyFont="0" applyFill="0" applyBorder="0" applyAlignment="0" applyProtection="0"/>
    <xf numFmtId="217" fontId="53" fillId="0" borderId="0" applyFill="0" applyBorder="0" applyAlignment="0" applyProtection="0"/>
    <xf numFmtId="169" fontId="5" fillId="0" borderId="0" applyFont="0" applyFill="0" applyBorder="0" applyAlignment="0" applyProtection="0"/>
    <xf numFmtId="43" fontId="33" fillId="0" borderId="0" applyFont="0" applyFill="0" applyBorder="0" applyAlignment="0" applyProtection="0"/>
    <xf numFmtId="222" fontId="53" fillId="0" borderId="0" applyFill="0" applyBorder="0" applyAlignment="0" applyProtection="0"/>
    <xf numFmtId="169" fontId="3" fillId="0" borderId="0" applyFont="0" applyFill="0" applyBorder="0" applyAlignment="0" applyProtection="0"/>
    <xf numFmtId="222" fontId="53" fillId="0" borderId="0" applyFill="0" applyBorder="0" applyAlignment="0" applyProtection="0"/>
    <xf numFmtId="164" fontId="17" fillId="0" borderId="0" applyFont="0" applyFill="0" applyBorder="0" applyAlignment="0" applyProtection="0"/>
    <xf numFmtId="223" fontId="53" fillId="0" borderId="0" applyFill="0" applyBorder="0" applyAlignment="0" applyProtection="0"/>
    <xf numFmtId="43" fontId="33" fillId="0" borderId="0" applyFont="0" applyFill="0" applyBorder="0" applyAlignment="0" applyProtection="0"/>
    <xf numFmtId="175" fontId="11" fillId="0" borderId="0" applyFont="0" applyFill="0" applyBorder="0" applyAlignment="0" applyProtection="0"/>
    <xf numFmtId="224" fontId="11" fillId="0" borderId="0" applyFont="0" applyFill="0" applyBorder="0" applyAlignment="0" applyProtection="0"/>
    <xf numFmtId="217" fontId="53" fillId="0" borderId="0" applyFill="0" applyBorder="0" applyAlignment="0" applyProtection="0"/>
    <xf numFmtId="169" fontId="17" fillId="0" borderId="0" applyFont="0" applyFill="0" applyBorder="0" applyAlignment="0" applyProtection="0"/>
    <xf numFmtId="175" fontId="11" fillId="0" borderId="0" applyFont="0" applyFill="0" applyBorder="0" applyAlignment="0" applyProtection="0"/>
    <xf numFmtId="169" fontId="33"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217" fontId="53" fillId="0" borderId="0" applyFill="0" applyBorder="0" applyAlignment="0" applyProtection="0"/>
    <xf numFmtId="217" fontId="53" fillId="0" borderId="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9" fontId="33"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73" fontId="53" fillId="0" borderId="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5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57" fillId="0" borderId="0" applyFont="0" applyFill="0" applyBorder="0" applyAlignment="0" applyProtection="0"/>
    <xf numFmtId="169"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214" fontId="11"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61" fillId="8" borderId="0" applyNumberFormat="0" applyBorder="0" applyAlignment="0" applyProtection="0"/>
    <xf numFmtId="0" fontId="144" fillId="8" borderId="0" applyNumberFormat="0" applyBorder="0" applyAlignment="0" applyProtection="0"/>
    <xf numFmtId="171" fontId="144" fillId="8" borderId="0" applyNumberFormat="0" applyBorder="0" applyAlignment="0" applyProtection="0"/>
    <xf numFmtId="0" fontId="144" fillId="8" borderId="0" applyNumberFormat="0" applyBorder="0" applyAlignment="0" applyProtection="0"/>
    <xf numFmtId="171" fontId="144" fillId="8" borderId="0" applyNumberFormat="0" applyBorder="0" applyAlignment="0" applyProtection="0"/>
    <xf numFmtId="0" fontId="144" fillId="8" borderId="0" applyNumberFormat="0" applyBorder="0" applyAlignment="0" applyProtection="0"/>
    <xf numFmtId="171" fontId="144" fillId="8" borderId="0" applyNumberFormat="0" applyBorder="0" applyAlignment="0" applyProtection="0"/>
    <xf numFmtId="171" fontId="61" fillId="8" borderId="0" applyNumberFormat="0" applyBorder="0" applyAlignment="0" applyProtection="0"/>
    <xf numFmtId="0" fontId="61" fillId="8" borderId="0" applyNumberFormat="0" applyBorder="0" applyAlignment="0" applyProtection="0"/>
    <xf numFmtId="4" fontId="11" fillId="0" borderId="3"/>
    <xf numFmtId="225" fontId="24" fillId="0" borderId="0">
      <protection locked="0"/>
    </xf>
    <xf numFmtId="225" fontId="24" fillId="0" borderId="0">
      <protection locked="0"/>
    </xf>
    <xf numFmtId="225" fontId="25" fillId="0" borderId="0">
      <protection locked="0"/>
    </xf>
    <xf numFmtId="225" fontId="24" fillId="0" borderId="0">
      <protection locked="0"/>
    </xf>
    <xf numFmtId="225" fontId="24" fillId="0" borderId="0">
      <protection locked="0"/>
    </xf>
    <xf numFmtId="225" fontId="24" fillId="0" borderId="0">
      <protection locked="0"/>
    </xf>
    <xf numFmtId="225" fontId="25" fillId="0" borderId="0">
      <protection locked="0"/>
    </xf>
    <xf numFmtId="225" fontId="24" fillId="0" borderId="0">
      <protection locked="0"/>
    </xf>
    <xf numFmtId="225" fontId="24" fillId="0" borderId="0">
      <protection locked="0"/>
    </xf>
    <xf numFmtId="225" fontId="25" fillId="0" borderId="0">
      <protection locked="0"/>
    </xf>
    <xf numFmtId="225" fontId="25" fillId="0" borderId="0">
      <protection locked="0"/>
    </xf>
    <xf numFmtId="0" fontId="2" fillId="0" borderId="0"/>
    <xf numFmtId="169" fontId="2" fillId="0" borderId="0" applyFont="0" applyFill="0" applyBorder="0" applyAlignment="0" applyProtection="0"/>
    <xf numFmtId="0" fontId="19" fillId="0" borderId="0"/>
    <xf numFmtId="0" fontId="19" fillId="0" borderId="0"/>
    <xf numFmtId="0" fontId="19" fillId="0" borderId="0"/>
    <xf numFmtId="0" fontId="5" fillId="0" borderId="0">
      <alignment horizont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9" fillId="0" borderId="0"/>
    <xf numFmtId="0" fontId="30" fillId="0" borderId="0"/>
    <xf numFmtId="0" fontId="5" fillId="0" borderId="0">
      <alignment horizontal="center"/>
    </xf>
    <xf numFmtId="0" fontId="19" fillId="0" borderId="0"/>
    <xf numFmtId="0" fontId="182" fillId="0" borderId="0"/>
    <xf numFmtId="0" fontId="19" fillId="0" borderId="0"/>
    <xf numFmtId="0" fontId="5" fillId="0" borderId="0">
      <alignment horizontal="center"/>
    </xf>
    <xf numFmtId="0" fontId="5" fillId="0" borderId="0">
      <alignment horizontal="center"/>
    </xf>
    <xf numFmtId="0" fontId="19" fillId="0" borderId="0"/>
    <xf numFmtId="0" fontId="182" fillId="0" borderId="0"/>
    <xf numFmtId="0" fontId="19" fillId="0" borderId="0"/>
    <xf numFmtId="0" fontId="19" fillId="0" borderId="0"/>
    <xf numFmtId="0" fontId="19" fillId="0" borderId="0"/>
    <xf numFmtId="0" fontId="30" fillId="0" borderId="0"/>
    <xf numFmtId="0" fontId="30" fillId="0" borderId="0"/>
    <xf numFmtId="0" fontId="183" fillId="0" borderId="0"/>
    <xf numFmtId="0" fontId="19" fillId="0" borderId="0"/>
    <xf numFmtId="0" fontId="19" fillId="0" borderId="0"/>
    <xf numFmtId="0" fontId="30" fillId="0" borderId="0"/>
    <xf numFmtId="0" fontId="19" fillId="0" borderId="0"/>
    <xf numFmtId="0" fontId="30" fillId="0" borderId="0"/>
    <xf numFmtId="0" fontId="19" fillId="0" borderId="0"/>
    <xf numFmtId="0" fontId="1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alignment horizontal="center"/>
    </xf>
    <xf numFmtId="0" fontId="19" fillId="0" borderId="0"/>
    <xf numFmtId="0" fontId="19" fillId="0" borderId="0"/>
    <xf numFmtId="0" fontId="19" fillId="0" borderId="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34" fillId="16" borderId="0" applyNumberFormat="0" applyBorder="0" applyAlignment="0" applyProtection="0"/>
    <xf numFmtId="0" fontId="33" fillId="16" borderId="0" applyNumberFormat="0" applyBorder="0" applyAlignment="0" applyProtection="0"/>
    <xf numFmtId="0" fontId="34" fillId="13" borderId="0" applyNumberFormat="0" applyBorder="0" applyAlignment="0" applyProtection="0"/>
    <xf numFmtId="0" fontId="33" fillId="1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4" fillId="14" borderId="0" applyNumberFormat="0" applyBorder="0" applyAlignment="0" applyProtection="0"/>
    <xf numFmtId="0" fontId="33" fillId="14" borderId="0" applyNumberFormat="0" applyBorder="0" applyAlignment="0" applyProtection="0"/>
    <xf numFmtId="0" fontId="178" fillId="17" borderId="0" applyNumberFormat="0" applyBorder="0" applyAlignment="0" applyProtection="0"/>
    <xf numFmtId="0" fontId="34" fillId="17" borderId="0" applyNumberFormat="0" applyBorder="0" applyAlignment="0" applyProtection="0"/>
    <xf numFmtId="0" fontId="33" fillId="17" borderId="0" applyNumberFormat="0" applyBorder="0" applyAlignment="0" applyProtection="0"/>
    <xf numFmtId="0" fontId="34" fillId="18" borderId="0" applyNumberFormat="0" applyBorder="0" applyAlignment="0" applyProtection="0"/>
    <xf numFmtId="0" fontId="33" fillId="18" borderId="0" applyNumberFormat="0" applyBorder="0" applyAlignment="0" applyProtection="0"/>
    <xf numFmtId="0" fontId="178" fillId="19" borderId="0" applyNumberFormat="0" applyBorder="0" applyAlignment="0" applyProtection="0"/>
    <xf numFmtId="0" fontId="34" fillId="19" borderId="0" applyNumberFormat="0" applyBorder="0" applyAlignment="0" applyProtection="0"/>
    <xf numFmtId="0" fontId="33" fillId="19" borderId="0" applyNumberFormat="0" applyBorder="0" applyAlignment="0" applyProtection="0"/>
    <xf numFmtId="226" fontId="11" fillId="0" borderId="0" applyFont="0" applyFill="0" applyBorder="0" applyAlignment="0" applyProtection="0"/>
    <xf numFmtId="181" fontId="43" fillId="0" borderId="0" applyFill="0" applyBorder="0" applyAlignment="0"/>
    <xf numFmtId="182" fontId="43" fillId="0" borderId="0" applyFill="0" applyBorder="0" applyAlignment="0"/>
    <xf numFmtId="183" fontId="43" fillId="0" borderId="0" applyFill="0" applyBorder="0" applyAlignment="0"/>
    <xf numFmtId="0" fontId="45" fillId="0" borderId="12">
      <alignment horizontal="left" vertical="top" wrapText="1"/>
    </xf>
    <xf numFmtId="184" fontId="45" fillId="0" borderId="12">
      <alignment horizontal="center" vertical="top" wrapText="1"/>
    </xf>
    <xf numFmtId="185" fontId="45" fillId="0" borderId="12">
      <alignment horizontal="center" vertical="top" wrapText="1"/>
    </xf>
    <xf numFmtId="185" fontId="45" fillId="0" borderId="12">
      <alignment horizontal="center" vertical="top" wrapText="1"/>
    </xf>
    <xf numFmtId="185" fontId="45" fillId="0" borderId="13">
      <alignment horizontal="center" vertical="top" wrapText="1"/>
    </xf>
    <xf numFmtId="185" fontId="45" fillId="0" borderId="12">
      <alignment horizontal="center" vertical="top" wrapText="1"/>
    </xf>
    <xf numFmtId="185" fontId="45" fillId="0" borderId="13">
      <alignment horizontal="center" vertical="top" wrapText="1"/>
    </xf>
    <xf numFmtId="0" fontId="45" fillId="0" borderId="0">
      <alignment horizontal="left" vertical="top" wrapText="1"/>
    </xf>
    <xf numFmtId="169" fontId="5" fillId="0" borderId="0" applyFont="0" applyFill="0" applyBorder="0" applyAlignment="0" applyProtection="0"/>
    <xf numFmtId="183" fontId="43" fillId="0" borderId="0" applyFill="0" applyBorder="0" applyAlignment="0"/>
    <xf numFmtId="0" fontId="11" fillId="0" borderId="0"/>
    <xf numFmtId="0" fontId="22" fillId="0" borderId="0"/>
    <xf numFmtId="0" fontId="11" fillId="0" borderId="0"/>
    <xf numFmtId="0" fontId="45" fillId="0" borderId="21">
      <alignment horizontal="center" vertical="top" wrapText="1"/>
    </xf>
    <xf numFmtId="0" fontId="45" fillId="0" borderId="22">
      <alignment horizontal="left" vertical="top"/>
    </xf>
    <xf numFmtId="0" fontId="9" fillId="0" borderId="0"/>
    <xf numFmtId="0" fontId="8" fillId="0" borderId="0"/>
    <xf numFmtId="0" fontId="11" fillId="0" borderId="0">
      <alignment horizontal="center"/>
    </xf>
    <xf numFmtId="0" fontId="184" fillId="0" borderId="0" applyNumberFormat="0" applyFill="0" applyBorder="0" applyAlignment="0" applyProtection="0">
      <alignment vertical="top"/>
      <protection locked="0"/>
    </xf>
    <xf numFmtId="0" fontId="5" fillId="0" borderId="0"/>
    <xf numFmtId="183" fontId="43" fillId="0" borderId="0" applyFill="0" applyBorder="0" applyAlignment="0"/>
    <xf numFmtId="0" fontId="11" fillId="0" borderId="0">
      <alignment horizontal="center"/>
    </xf>
    <xf numFmtId="0" fontId="88" fillId="32" borderId="13">
      <alignment horizontal="left" vertical="top" wrapText="1"/>
    </xf>
    <xf numFmtId="0" fontId="89" fillId="0" borderId="13">
      <alignment horizontal="left" vertical="top" wrapText="1"/>
    </xf>
    <xf numFmtId="0" fontId="45" fillId="0" borderId="13">
      <alignment horizontal="left" vertical="top" wrapText="1"/>
    </xf>
    <xf numFmtId="0" fontId="90" fillId="0" borderId="13">
      <alignment horizontal="left" vertical="top" wrapText="1"/>
    </xf>
    <xf numFmtId="227" fontId="11" fillId="0" borderId="0" applyFont="0" applyFill="0" applyBorder="0" applyAlignment="0" applyProtection="0"/>
    <xf numFmtId="228" fontId="11" fillId="0" borderId="0" applyFont="0" applyFill="0" applyBorder="0" applyAlignment="0" applyProtection="0"/>
    <xf numFmtId="0" fontId="185" fillId="0" borderId="0"/>
    <xf numFmtId="182" fontId="43" fillId="0" borderId="0" applyFont="0" applyFill="0" applyBorder="0" applyAlignment="0" applyProtection="0"/>
    <xf numFmtId="183" fontId="43" fillId="0" borderId="0" applyFill="0" applyBorder="0" applyAlignment="0"/>
    <xf numFmtId="0" fontId="11" fillId="0" borderId="0"/>
    <xf numFmtId="0" fontId="186" fillId="0" borderId="0">
      <alignment horizontal="center" vertical="top"/>
    </xf>
    <xf numFmtId="0" fontId="187" fillId="0" borderId="0">
      <alignment horizontal="left" vertical="top"/>
    </xf>
    <xf numFmtId="0" fontId="188" fillId="0" borderId="0">
      <alignment horizontal="left" vertical="top"/>
    </xf>
    <xf numFmtId="0" fontId="189" fillId="0" borderId="0">
      <alignment horizontal="left" vertical="top"/>
    </xf>
    <xf numFmtId="0" fontId="190" fillId="59" borderId="0">
      <alignment horizontal="left" vertical="top"/>
    </xf>
    <xf numFmtId="0" fontId="61" fillId="0" borderId="0">
      <alignment horizontal="left" vertical="top"/>
    </xf>
    <xf numFmtId="0" fontId="104" fillId="0" borderId="0">
      <alignment horizontal="right" vertical="top"/>
    </xf>
    <xf numFmtId="205" fontId="43" fillId="0" borderId="0" applyFill="0" applyBorder="0" applyAlignment="0"/>
    <xf numFmtId="209" fontId="43" fillId="0" borderId="0" applyFill="0" applyBorder="0" applyAlignment="0"/>
    <xf numFmtId="0" fontId="45" fillId="0" borderId="0">
      <alignment horizontal="center" vertical="top" wrapText="1"/>
    </xf>
    <xf numFmtId="0" fontId="11" fillId="0" borderId="0">
      <alignment horizontal="center" textRotation="90"/>
    </xf>
    <xf numFmtId="184" fontId="145" fillId="0" borderId="12">
      <alignment horizontal="center" vertical="top" wrapText="1"/>
    </xf>
    <xf numFmtId="185" fontId="145" fillId="0" borderId="12">
      <alignment horizontal="center" vertical="top" wrapText="1"/>
    </xf>
    <xf numFmtId="185" fontId="145" fillId="0" borderId="12">
      <alignment horizontal="center" vertical="top" wrapText="1"/>
    </xf>
    <xf numFmtId="185" fontId="145" fillId="0" borderId="13">
      <alignment horizontal="center" vertical="top" wrapText="1"/>
    </xf>
    <xf numFmtId="185" fontId="145" fillId="0" borderId="12">
      <alignment horizontal="center" vertical="top" wrapText="1"/>
    </xf>
    <xf numFmtId="185" fontId="145" fillId="0" borderId="13">
      <alignment horizontal="center" vertical="top" wrapText="1"/>
    </xf>
    <xf numFmtId="0" fontId="34" fillId="20" borderId="0" applyNumberFormat="0" applyBorder="0" applyAlignment="0" applyProtection="0"/>
    <xf numFmtId="0" fontId="33" fillId="20" borderId="0" applyNumberFormat="0" applyBorder="0" applyAlignment="0" applyProtection="0"/>
    <xf numFmtId="0" fontId="178" fillId="53" borderId="0" applyNumberFormat="0" applyBorder="0" applyAlignment="0" applyProtection="0"/>
    <xf numFmtId="0" fontId="34" fillId="21" borderId="0" applyNumberFormat="0" applyBorder="0" applyAlignment="0" applyProtection="0"/>
    <xf numFmtId="0" fontId="33" fillId="21" borderId="0" applyNumberFormat="0" applyBorder="0" applyAlignment="0" applyProtection="0"/>
    <xf numFmtId="0" fontId="178" fillId="54" borderId="0" applyNumberFormat="0" applyBorder="0" applyAlignment="0" applyProtection="0"/>
    <xf numFmtId="0" fontId="34" fillId="22" borderId="0" applyNumberFormat="0" applyBorder="0" applyAlignment="0" applyProtection="0"/>
    <xf numFmtId="0" fontId="33" fillId="22" borderId="0" applyNumberFormat="0" applyBorder="0" applyAlignment="0" applyProtection="0"/>
    <xf numFmtId="0" fontId="178" fillId="55" borderId="0" applyNumberFormat="0" applyBorder="0" applyAlignment="0" applyProtection="0"/>
    <xf numFmtId="0" fontId="34" fillId="17" borderId="0" applyNumberFormat="0" applyBorder="0" applyAlignment="0" applyProtection="0"/>
    <xf numFmtId="0" fontId="33" fillId="17" borderId="0" applyNumberFormat="0" applyBorder="0" applyAlignment="0" applyProtection="0"/>
    <xf numFmtId="0" fontId="178" fillId="56" borderId="0" applyNumberFormat="0" applyBorder="0" applyAlignment="0" applyProtection="0"/>
    <xf numFmtId="0" fontId="34" fillId="18" borderId="0" applyNumberFormat="0" applyBorder="0" applyAlignment="0" applyProtection="0"/>
    <xf numFmtId="0" fontId="33" fillId="18" borderId="0" applyNumberFormat="0" applyBorder="0" applyAlignment="0" applyProtection="0"/>
    <xf numFmtId="0" fontId="178" fillId="57" borderId="0" applyNumberFormat="0" applyBorder="0" applyAlignment="0" applyProtection="0"/>
    <xf numFmtId="0" fontId="34" fillId="23" borderId="0" applyNumberFormat="0" applyBorder="0" applyAlignment="0" applyProtection="0"/>
    <xf numFmtId="0" fontId="33" fillId="23" borderId="0" applyNumberFormat="0" applyBorder="0" applyAlignment="0" applyProtection="0"/>
    <xf numFmtId="0" fontId="178" fillId="58" borderId="0" applyNumberFormat="0" applyBorder="0" applyAlignment="0" applyProtection="0"/>
    <xf numFmtId="0" fontId="170" fillId="50" borderId="35" applyNumberFormat="0" applyAlignment="0" applyProtection="0"/>
    <xf numFmtId="0" fontId="171" fillId="51" borderId="36" applyNumberFormat="0" applyAlignment="0" applyProtection="0"/>
    <xf numFmtId="0" fontId="172" fillId="51" borderId="35" applyNumberFormat="0" applyAlignment="0" applyProtection="0"/>
    <xf numFmtId="0" fontId="147" fillId="0" borderId="0" applyNumberFormat="0" applyFill="0" applyBorder="0" applyAlignment="0" applyProtection="0">
      <alignment vertical="top"/>
      <protection locked="0"/>
    </xf>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10" fontId="5"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10" fontId="5"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11" fillId="0" borderId="0" applyFont="0" applyFill="0" applyBorder="0" applyAlignment="0" applyProtection="0"/>
    <xf numFmtId="210" fontId="5"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229" fontId="87" fillId="0" borderId="0" applyFont="0" applyFill="0" applyBorder="0" applyAlignment="0" applyProtection="0"/>
    <xf numFmtId="0" fontId="164" fillId="0" borderId="32" applyNumberFormat="0" applyFill="0" applyAlignment="0" applyProtection="0"/>
    <xf numFmtId="0" fontId="165" fillId="0" borderId="33" applyNumberFormat="0" applyFill="0" applyAlignment="0" applyProtection="0"/>
    <xf numFmtId="0" fontId="166" fillId="0" borderId="34" applyNumberFormat="0" applyFill="0" applyAlignment="0" applyProtection="0"/>
    <xf numFmtId="0" fontId="166" fillId="0" borderId="0" applyNumberFormat="0" applyFill="0" applyBorder="0" applyAlignment="0" applyProtection="0"/>
    <xf numFmtId="0" fontId="177" fillId="0" borderId="39" applyNumberFormat="0" applyFill="0" applyAlignment="0" applyProtection="0"/>
    <xf numFmtId="0" fontId="174" fillId="52" borderId="38" applyNumberFormat="0" applyAlignment="0" applyProtection="0"/>
    <xf numFmtId="0" fontId="169" fillId="49" borderId="0" applyNumberFormat="0" applyBorder="0" applyAlignment="0" applyProtection="0"/>
    <xf numFmtId="0" fontId="33" fillId="0" borderId="0"/>
    <xf numFmtId="0" fontId="33" fillId="0" borderId="0"/>
    <xf numFmtId="0" fontId="33" fillId="0" borderId="0"/>
    <xf numFmtId="0" fontId="33" fillId="0" borderId="0"/>
    <xf numFmtId="0" fontId="11" fillId="0" borderId="0"/>
    <xf numFmtId="0" fontId="11" fillId="0" borderId="0"/>
    <xf numFmtId="0" fontId="11" fillId="0" borderId="0"/>
    <xf numFmtId="0" fontId="11"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11" fillId="0" borderId="0"/>
    <xf numFmtId="0" fontId="11" fillId="0" borderId="0"/>
    <xf numFmtId="0" fontId="11"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11" fillId="0" borderId="0"/>
    <xf numFmtId="0" fontId="11"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11" fillId="0" borderId="0"/>
    <xf numFmtId="0" fontId="11" fillId="0" borderId="0"/>
    <xf numFmtId="0" fontId="11" fillId="0" borderId="0"/>
    <xf numFmtId="0" fontId="11"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11" fillId="0" borderId="0"/>
    <xf numFmtId="0" fontId="5" fillId="0" borderId="0"/>
    <xf numFmtId="0" fontId="11" fillId="0" borderId="0"/>
    <xf numFmtId="0" fontId="191" fillId="0" borderId="0"/>
    <xf numFmtId="0" fontId="2" fillId="0" borderId="0">
      <alignment horizontal="center"/>
    </xf>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11" fillId="0" borderId="0"/>
    <xf numFmtId="0" fontId="87" fillId="0" borderId="0"/>
    <xf numFmtId="0" fontId="5" fillId="0" borderId="0"/>
    <xf numFmtId="0" fontId="22" fillId="0" borderId="0"/>
    <xf numFmtId="0" fontId="11" fillId="0" borderId="0"/>
    <xf numFmtId="0" fontId="22"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5"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5" fillId="0" borderId="0"/>
    <xf numFmtId="0" fontId="2"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11"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2" fillId="0" borderId="0"/>
    <xf numFmtId="0" fontId="17" fillId="0" borderId="0"/>
    <xf numFmtId="0" fontId="11" fillId="0" borderId="0"/>
    <xf numFmtId="0" fontId="33" fillId="0" borderId="0"/>
    <xf numFmtId="0" fontId="87" fillId="0" borderId="0"/>
    <xf numFmtId="0" fontId="87"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33" fillId="0" borderId="0"/>
    <xf numFmtId="0" fontId="5" fillId="0" borderId="0"/>
    <xf numFmtId="0" fontId="33" fillId="0" borderId="0"/>
    <xf numFmtId="0" fontId="2" fillId="0" borderId="0"/>
    <xf numFmtId="0" fontId="33"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62" fillId="0" borderId="0">
      <alignment horizontal="left"/>
    </xf>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33" fillId="0" borderId="0"/>
    <xf numFmtId="0" fontId="33" fillId="0" borderId="0"/>
    <xf numFmtId="0" fontId="11" fillId="0" borderId="0"/>
    <xf numFmtId="0" fontId="5" fillId="0" borderId="0"/>
    <xf numFmtId="0" fontId="5" fillId="0" borderId="0"/>
    <xf numFmtId="0" fontId="191" fillId="0" borderId="0"/>
    <xf numFmtId="0" fontId="191" fillId="0" borderId="0"/>
    <xf numFmtId="0" fontId="17" fillId="0" borderId="0"/>
    <xf numFmtId="0" fontId="2" fillId="0" borderId="0"/>
    <xf numFmtId="0" fontId="17" fillId="0" borderId="0"/>
    <xf numFmtId="0" fontId="33" fillId="0" borderId="0"/>
    <xf numFmtId="0" fontId="17" fillId="0" borderId="0"/>
    <xf numFmtId="0" fontId="17" fillId="0" borderId="0"/>
    <xf numFmtId="0" fontId="17" fillId="0" borderId="0"/>
    <xf numFmtId="0" fontId="17" fillId="0" borderId="0"/>
    <xf numFmtId="0" fontId="33" fillId="0" borderId="0"/>
    <xf numFmtId="0" fontId="11" fillId="0" borderId="0"/>
    <xf numFmtId="0" fontId="33" fillId="0" borderId="0"/>
    <xf numFmtId="0" fontId="33" fillId="0" borderId="0"/>
    <xf numFmtId="0" fontId="33" fillId="0" borderId="0"/>
    <xf numFmtId="0" fontId="33" fillId="0" borderId="0"/>
    <xf numFmtId="0" fontId="33" fillId="0" borderId="0"/>
    <xf numFmtId="0" fontId="33" fillId="0" borderId="0"/>
    <xf numFmtId="0" fontId="17" fillId="0" borderId="0"/>
    <xf numFmtId="0" fontId="192" fillId="0" borderId="0"/>
    <xf numFmtId="0" fontId="33" fillId="0" borderId="0"/>
    <xf numFmtId="0" fontId="33" fillId="0" borderId="0"/>
    <xf numFmtId="0" fontId="11" fillId="0" borderId="0"/>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191"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33" fillId="0" borderId="0"/>
    <xf numFmtId="0" fontId="33" fillId="0" borderId="0"/>
    <xf numFmtId="0" fontId="33" fillId="0" borderId="0"/>
    <xf numFmtId="0" fontId="5"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33" fillId="0" borderId="0"/>
    <xf numFmtId="0" fontId="33"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33"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33" fillId="0" borderId="0"/>
    <xf numFmtId="0" fontId="33"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11" fillId="0" borderId="0"/>
    <xf numFmtId="230" fontId="193" fillId="0" borderId="0"/>
    <xf numFmtId="0" fontId="33" fillId="0" borderId="0"/>
    <xf numFmtId="0" fontId="11" fillId="0" borderId="0"/>
    <xf numFmtId="0" fontId="5" fillId="0" borderId="0"/>
    <xf numFmtId="0" fontId="87" fillId="0" borderId="0"/>
    <xf numFmtId="0" fontId="11" fillId="0" borderId="0"/>
    <xf numFmtId="0" fontId="87" fillId="0" borderId="0"/>
    <xf numFmtId="0" fontId="5" fillId="0" borderId="0"/>
    <xf numFmtId="0" fontId="17" fillId="0" borderId="0"/>
    <xf numFmtId="0" fontId="11"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17" fillId="0" borderId="0"/>
    <xf numFmtId="0" fontId="17" fillId="0" borderId="0"/>
    <xf numFmtId="0" fontId="11" fillId="0" borderId="0"/>
    <xf numFmtId="0" fontId="17" fillId="0" borderId="0"/>
    <xf numFmtId="0" fontId="11" fillId="0" borderId="0"/>
    <xf numFmtId="0" fontId="17" fillId="0" borderId="0"/>
    <xf numFmtId="0" fontId="17" fillId="0" borderId="0"/>
    <xf numFmtId="0" fontId="11" fillId="0" borderId="0"/>
    <xf numFmtId="0" fontId="17" fillId="0" borderId="0"/>
    <xf numFmtId="0" fontId="158" fillId="0" borderId="0"/>
    <xf numFmtId="0" fontId="17" fillId="0" borderId="0"/>
    <xf numFmtId="0" fontId="17" fillId="0" borderId="0"/>
    <xf numFmtId="0" fontId="17" fillId="0" borderId="0"/>
    <xf numFmtId="0" fontId="11" fillId="0" borderId="0"/>
    <xf numFmtId="0" fontId="1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5" fillId="0" borderId="0"/>
    <xf numFmtId="0" fontId="158" fillId="0" borderId="0"/>
    <xf numFmtId="0" fontId="11"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17" fillId="0" borderId="0"/>
    <xf numFmtId="0" fontId="17" fillId="0" borderId="0"/>
    <xf numFmtId="0" fontId="11" fillId="0" borderId="0"/>
    <xf numFmtId="0" fontId="2" fillId="0" borderId="0"/>
    <xf numFmtId="0" fontId="11" fillId="0" borderId="0"/>
    <xf numFmtId="0" fontId="5" fillId="0" borderId="0"/>
    <xf numFmtId="0" fontId="161" fillId="0" borderId="0"/>
    <xf numFmtId="0" fontId="5" fillId="0" borderId="0"/>
    <xf numFmtId="0" fontId="11" fillId="0" borderId="0"/>
    <xf numFmtId="0" fontId="11" fillId="0" borderId="0"/>
    <xf numFmtId="0" fontId="11" fillId="0" borderId="0"/>
    <xf numFmtId="0" fontId="33" fillId="0" borderId="0"/>
    <xf numFmtId="0" fontId="33" fillId="0" borderId="0"/>
    <xf numFmtId="0" fontId="33" fillId="0" borderId="0"/>
    <xf numFmtId="0" fontId="11" fillId="0" borderId="0"/>
    <xf numFmtId="0" fontId="2" fillId="0" borderId="0"/>
    <xf numFmtId="0" fontId="33" fillId="0" borderId="0"/>
    <xf numFmtId="0" fontId="33" fillId="0" borderId="0"/>
    <xf numFmtId="0" fontId="33" fillId="0" borderId="0"/>
    <xf numFmtId="0" fontId="17" fillId="0" borderId="0"/>
    <xf numFmtId="0" fontId="17" fillId="0" borderId="0"/>
    <xf numFmtId="0" fontId="33" fillId="0" borderId="0"/>
    <xf numFmtId="0" fontId="2" fillId="0" borderId="0"/>
    <xf numFmtId="0" fontId="33" fillId="0" borderId="0"/>
    <xf numFmtId="0" fontId="33" fillId="0" borderId="0"/>
    <xf numFmtId="0" fontId="33" fillId="0" borderId="0"/>
    <xf numFmtId="0" fontId="168" fillId="48" borderId="0" applyNumberFormat="0" applyBorder="0" applyAlignment="0" applyProtection="0"/>
    <xf numFmtId="0" fontId="176" fillId="0" borderId="0" applyNumberFormat="0" applyFill="0" applyBorder="0" applyAlignment="0" applyProtection="0"/>
    <xf numFmtId="0" fontId="33" fillId="2" borderId="1" applyNumberFormat="0" applyFont="0" applyAlignment="0" applyProtection="0"/>
    <xf numFmtId="0" fontId="33" fillId="34" borderId="24" applyNumberFormat="0" applyFont="0" applyAlignment="0" applyProtection="0"/>
    <xf numFmtId="0" fontId="33" fillId="2" borderId="1" applyNumberFormat="0" applyFont="0" applyAlignment="0" applyProtection="0"/>
    <xf numFmtId="0" fontId="17" fillId="2" borderId="1" applyNumberFormat="0" applyFont="0" applyAlignment="0" applyProtection="0"/>
    <xf numFmtId="0" fontId="33" fillId="34" borderId="24" applyNumberFormat="0" applyFont="0" applyAlignment="0" applyProtection="0"/>
    <xf numFmtId="0" fontId="173" fillId="0" borderId="37" applyNumberFormat="0" applyFill="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alignment horizontal="center"/>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alignment horizontal="center"/>
    </xf>
    <xf numFmtId="0" fontId="5" fillId="0" borderId="0">
      <alignment horizontal="center"/>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 fillId="0" borderId="0"/>
    <xf numFmtId="0" fontId="11" fillId="0" borderId="0"/>
    <xf numFmtId="0" fontId="30" fillId="0" borderId="0"/>
    <xf numFmtId="0" fontId="30" fillId="0" borderId="0"/>
    <xf numFmtId="0" fontId="30" fillId="0" borderId="0"/>
    <xf numFmtId="0" fontId="30" fillId="0" borderId="0"/>
    <xf numFmtId="0" fontId="175" fillId="0" borderId="0" applyNumberFormat="0" applyFill="0" applyBorder="0" applyAlignment="0" applyProtection="0"/>
    <xf numFmtId="231" fontId="11" fillId="0" borderId="0" applyFont="0" applyFill="0" applyBorder="0" applyAlignment="0" applyProtection="0"/>
    <xf numFmtId="183" fontId="11" fillId="0" borderId="0" applyFont="0" applyFill="0" applyBorder="0" applyAlignment="0" applyProtection="0"/>
    <xf numFmtId="169" fontId="5" fillId="0" borderId="0" applyFont="0" applyFill="0" applyBorder="0" applyAlignment="0" applyProtection="0"/>
    <xf numFmtId="214" fontId="11" fillId="0" borderId="0" applyFont="0" applyFill="0" applyBorder="0" applyAlignment="0" applyProtection="0"/>
    <xf numFmtId="43" fontId="11" fillId="0" borderId="0" applyFont="0" applyFill="0" applyBorder="0" applyAlignment="0" applyProtection="0"/>
    <xf numFmtId="169" fontId="5" fillId="0" borderId="0" applyFont="0" applyFill="0" applyBorder="0" applyAlignment="0" applyProtection="0"/>
    <xf numFmtId="169" fontId="17" fillId="0" borderId="0" applyFont="0" applyFill="0" applyBorder="0" applyAlignment="0" applyProtection="0"/>
    <xf numFmtId="224" fontId="11" fillId="0" borderId="0" applyFont="0" applyFill="0" applyBorder="0" applyAlignment="0" applyProtection="0"/>
    <xf numFmtId="169" fontId="17" fillId="0" borderId="0" applyFont="0" applyFill="0" applyBorder="0" applyAlignment="0" applyProtection="0"/>
    <xf numFmtId="169" fontId="15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231" fontId="19" fillId="0" borderId="0" applyFont="0" applyFill="0" applyBorder="0" applyAlignment="0" applyProtection="0"/>
    <xf numFmtId="231" fontId="19" fillId="0" borderId="0" applyFont="0" applyFill="0" applyBorder="0" applyAlignment="0" applyProtection="0"/>
    <xf numFmtId="231" fontId="19" fillId="0" borderId="0" applyFont="0" applyFill="0" applyBorder="0" applyAlignment="0" applyProtection="0"/>
    <xf numFmtId="176" fontId="53" fillId="0" borderId="0" applyFill="0" applyBorder="0" applyAlignment="0" applyProtection="0"/>
    <xf numFmtId="169" fontId="33" fillId="0" borderId="0" applyFont="0" applyFill="0" applyBorder="0" applyAlignment="0" applyProtection="0"/>
    <xf numFmtId="215" fontId="53" fillId="0" borderId="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2"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2"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2"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9" fontId="5" fillId="0" borderId="0" applyFont="0" applyFill="0" applyBorder="0" applyAlignment="0" applyProtection="0"/>
    <xf numFmtId="43" fontId="33" fillId="0" borderId="0" applyFont="0" applyFill="0" applyBorder="0" applyAlignment="0" applyProtection="0"/>
    <xf numFmtId="169" fontId="5" fillId="0" borderId="0" applyFont="0" applyFill="0" applyBorder="0" applyAlignment="0" applyProtection="0"/>
    <xf numFmtId="43" fontId="33" fillId="0" borderId="0" applyFont="0" applyFill="0" applyBorder="0" applyAlignment="0" applyProtection="0"/>
    <xf numFmtId="169" fontId="5" fillId="0" borderId="0" applyFont="0" applyFill="0" applyBorder="0" applyAlignment="0" applyProtection="0"/>
    <xf numFmtId="43" fontId="33"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43" fontId="33" fillId="0" borderId="0" applyFont="0" applyFill="0" applyBorder="0" applyAlignment="0" applyProtection="0"/>
    <xf numFmtId="169" fontId="5" fillId="0" borderId="0" applyFont="0" applyFill="0" applyBorder="0" applyAlignment="0" applyProtection="0"/>
    <xf numFmtId="43" fontId="33"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43" fontId="33"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2"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231" fontId="19" fillId="0" borderId="0" applyFont="0" applyFill="0" applyBorder="0" applyAlignment="0" applyProtection="0"/>
    <xf numFmtId="231" fontId="19" fillId="0" borderId="0" applyFont="0" applyFill="0" applyBorder="0" applyAlignment="0" applyProtection="0"/>
    <xf numFmtId="231" fontId="19" fillId="0" borderId="0" applyFont="0" applyFill="0" applyBorder="0" applyAlignment="0" applyProtection="0"/>
    <xf numFmtId="169" fontId="2"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231" fontId="19" fillId="0" borderId="0" applyFont="0" applyFill="0" applyBorder="0" applyAlignment="0" applyProtection="0"/>
    <xf numFmtId="231" fontId="19" fillId="0" borderId="0" applyFont="0" applyFill="0" applyBorder="0" applyAlignment="0" applyProtection="0"/>
    <xf numFmtId="231" fontId="19"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169" fontId="5" fillId="0" borderId="0" applyFont="0" applyFill="0" applyBorder="0" applyAlignment="0" applyProtection="0"/>
    <xf numFmtId="216" fontId="53" fillId="0" borderId="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217" fontId="22" fillId="0" borderId="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218" fontId="11"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2" fillId="0" borderId="0" applyFont="0" applyFill="0" applyBorder="0" applyAlignment="0" applyProtection="0"/>
    <xf numFmtId="169" fontId="33"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217" fontId="53" fillId="0" borderId="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9" fontId="1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9" fontId="11" fillId="0" borderId="0" applyFont="0" applyFill="0" applyBorder="0" applyAlignment="0" applyProtection="0"/>
    <xf numFmtId="169" fontId="17" fillId="0" borderId="0" applyFont="0" applyFill="0" applyBorder="0" applyAlignment="0" applyProtection="0"/>
    <xf numFmtId="43"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43" fontId="5"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220" fontId="11" fillId="0" borderId="0" applyFont="0" applyFill="0" applyBorder="0" applyAlignment="0" applyProtection="0"/>
    <xf numFmtId="165" fontId="11" fillId="0" borderId="0" applyFont="0" applyFill="0" applyBorder="0" applyAlignment="0" applyProtection="0"/>
    <xf numFmtId="169" fontId="11" fillId="0" borderId="0" applyFont="0" applyFill="0" applyBorder="0" applyAlignment="0" applyProtection="0"/>
    <xf numFmtId="43" fontId="11" fillId="0" borderId="0" applyFont="0" applyFill="0" applyBorder="0" applyAlignment="0" applyProtection="0"/>
    <xf numFmtId="169" fontId="11" fillId="0" borderId="0" applyFont="0" applyFill="0" applyBorder="0" applyAlignment="0" applyProtection="0"/>
    <xf numFmtId="191" fontId="11" fillId="0" borderId="0" applyFont="0" applyFill="0" applyBorder="0" applyAlignment="0" applyProtection="0"/>
    <xf numFmtId="0" fontId="33"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5" fillId="0" borderId="0" applyFont="0" applyFill="0" applyBorder="0" applyAlignment="0" applyProtection="0"/>
    <xf numFmtId="231" fontId="19" fillId="0" borderId="0" applyFont="0" applyFill="0" applyBorder="0" applyAlignment="0" applyProtection="0"/>
    <xf numFmtId="231" fontId="19" fillId="0" borderId="0" applyFont="0" applyFill="0" applyBorder="0" applyAlignment="0" applyProtection="0"/>
    <xf numFmtId="231" fontId="19" fillId="0" borderId="0" applyFont="0" applyFill="0" applyBorder="0" applyAlignment="0" applyProtection="0"/>
    <xf numFmtId="217" fontId="53" fillId="0" borderId="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231" fontId="19" fillId="0" borderId="0" applyFont="0" applyFill="0" applyBorder="0" applyAlignment="0" applyProtection="0"/>
    <xf numFmtId="231" fontId="19" fillId="0" borderId="0" applyFont="0" applyFill="0" applyBorder="0" applyAlignment="0" applyProtection="0"/>
    <xf numFmtId="231" fontId="19" fillId="0" borderId="0" applyFont="0" applyFill="0" applyBorder="0" applyAlignment="0" applyProtection="0"/>
    <xf numFmtId="222" fontId="53" fillId="0" borderId="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2"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231" fontId="19" fillId="0" borderId="0" applyFont="0" applyFill="0" applyBorder="0" applyAlignment="0" applyProtection="0"/>
    <xf numFmtId="169" fontId="33"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231" fontId="19" fillId="0" borderId="0" applyFont="0" applyFill="0" applyBorder="0" applyAlignment="0" applyProtection="0"/>
    <xf numFmtId="231" fontId="19"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33" fillId="0" borderId="0" applyFont="0" applyFill="0" applyBorder="0" applyAlignment="0" applyProtection="0"/>
    <xf numFmtId="169" fontId="5" fillId="0" borderId="0" applyFont="0" applyFill="0" applyBorder="0" applyAlignment="0" applyProtection="0"/>
    <xf numFmtId="169" fontId="2" fillId="0" borderId="0" applyFont="0" applyFill="0" applyBorder="0" applyAlignment="0" applyProtection="0"/>
    <xf numFmtId="222" fontId="53" fillId="0" borderId="0" applyFill="0" applyBorder="0" applyAlignment="0" applyProtection="0"/>
    <xf numFmtId="169" fontId="33" fillId="0" borderId="0" applyFont="0" applyFill="0" applyBorder="0" applyAlignment="0" applyProtection="0"/>
    <xf numFmtId="222" fontId="53" fillId="0" borderId="0" applyFill="0" applyBorder="0" applyAlignment="0" applyProtection="0"/>
    <xf numFmtId="164" fontId="17" fillId="0" borderId="0" applyFont="0" applyFill="0" applyBorder="0" applyAlignment="0" applyProtection="0"/>
    <xf numFmtId="224" fontId="11" fillId="0" borderId="0" applyFont="0" applyFill="0" applyBorder="0" applyAlignment="0" applyProtection="0"/>
    <xf numFmtId="223" fontId="53" fillId="0" borderId="0" applyFill="0" applyBorder="0" applyAlignment="0" applyProtection="0"/>
    <xf numFmtId="169" fontId="5" fillId="0" borderId="0" applyFont="0" applyFill="0" applyBorder="0" applyAlignment="0" applyProtection="0"/>
    <xf numFmtId="217" fontId="53" fillId="0" borderId="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224" fontId="11"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217" fontId="53" fillId="0" borderId="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17"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217" fontId="53" fillId="0" borderId="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33" fillId="0" borderId="0" applyFont="0" applyFill="0" applyBorder="0" applyAlignment="0" applyProtection="0"/>
    <xf numFmtId="164" fontId="17" fillId="0" borderId="0" applyFont="0" applyFill="0" applyBorder="0" applyAlignment="0" applyProtection="0"/>
    <xf numFmtId="169" fontId="5" fillId="0" borderId="0" applyFont="0" applyFill="0" applyBorder="0" applyAlignment="0" applyProtection="0"/>
    <xf numFmtId="169" fontId="33" fillId="0" borderId="0" applyFont="0" applyFill="0" applyBorder="0" applyAlignment="0" applyProtection="0"/>
    <xf numFmtId="164" fontId="17"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33"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33"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57" fillId="0" borderId="0" applyFont="0" applyFill="0" applyBorder="0" applyAlignment="0" applyProtection="0"/>
    <xf numFmtId="173" fontId="53" fillId="0" borderId="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57"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3" fontId="53" fillId="0" borderId="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9"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9" fontId="5" fillId="0" borderId="0" applyFont="0" applyFill="0" applyBorder="0" applyAlignment="0" applyProtection="0"/>
    <xf numFmtId="43" fontId="33" fillId="0" borderId="0" applyFont="0" applyFill="0" applyBorder="0" applyAlignment="0" applyProtection="0"/>
    <xf numFmtId="169"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9" fontId="5" fillId="0" borderId="0" applyFont="0" applyFill="0" applyBorder="0" applyAlignment="0" applyProtection="0"/>
    <xf numFmtId="43" fontId="33"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43" fontId="33" fillId="0" borderId="0" applyFont="0" applyFill="0" applyBorder="0" applyAlignment="0" applyProtection="0"/>
    <xf numFmtId="0" fontId="167" fillId="47"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0" fontId="11" fillId="0" borderId="0"/>
    <xf numFmtId="0" fontId="87" fillId="0" borderId="0"/>
    <xf numFmtId="0" fontId="87" fillId="0" borderId="0"/>
    <xf numFmtId="0" fontId="11" fillId="0" borderId="0"/>
    <xf numFmtId="0" fontId="87" fillId="0" borderId="0"/>
    <xf numFmtId="0" fontId="87" fillId="0" borderId="0"/>
    <xf numFmtId="0" fontId="2" fillId="14" borderId="0" applyNumberFormat="0" applyBorder="0" applyAlignment="0" applyProtection="0"/>
    <xf numFmtId="0" fontId="87" fillId="0" borderId="0"/>
    <xf numFmtId="0" fontId="87" fillId="0" borderId="0"/>
    <xf numFmtId="0" fontId="11" fillId="0" borderId="0"/>
    <xf numFmtId="0" fontId="87" fillId="0" borderId="0"/>
    <xf numFmtId="0" fontId="87" fillId="0" borderId="0"/>
    <xf numFmtId="0" fontId="19" fillId="0" borderId="0"/>
    <xf numFmtId="0" fontId="33" fillId="0" borderId="0"/>
    <xf numFmtId="0" fontId="5" fillId="0" borderId="0"/>
    <xf numFmtId="0" fontId="17" fillId="0" borderId="0"/>
    <xf numFmtId="0" fontId="1" fillId="0" borderId="0"/>
    <xf numFmtId="169" fontId="1" fillId="0" borderId="0" applyFont="0" applyFill="0" applyBorder="0" applyAlignment="0" applyProtection="0"/>
    <xf numFmtId="16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1" fillId="0" borderId="0"/>
    <xf numFmtId="169" fontId="1" fillId="0" borderId="0" applyFont="0" applyFill="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0"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1" fillId="14" borderId="0" applyNumberFormat="0" applyBorder="0" applyAlignment="0" applyProtection="0"/>
  </cellStyleXfs>
  <cellXfs count="459">
    <xf numFmtId="0" fontId="0" fillId="0" borderId="0" xfId="0"/>
    <xf numFmtId="0" fontId="7" fillId="0" borderId="0" xfId="3" applyFont="1" applyAlignment="1">
      <alignment wrapText="1"/>
    </xf>
    <xf numFmtId="0" fontId="10" fillId="0" borderId="0" xfId="3" applyFont="1" applyAlignment="1">
      <alignment wrapText="1"/>
    </xf>
    <xf numFmtId="170" fontId="9" fillId="4" borderId="3" xfId="4" applyNumberFormat="1" applyFont="1" applyFill="1" applyBorder="1" applyAlignment="1">
      <alignment horizontal="right" vertical="center" wrapText="1"/>
    </xf>
    <xf numFmtId="0" fontId="12" fillId="4" borderId="3" xfId="3" applyFont="1" applyFill="1" applyBorder="1" applyAlignment="1">
      <alignment wrapText="1"/>
    </xf>
    <xf numFmtId="0" fontId="12" fillId="0" borderId="0" xfId="3" applyFont="1" applyFill="1" applyAlignment="1">
      <alignment wrapText="1"/>
    </xf>
    <xf numFmtId="0" fontId="13" fillId="0" borderId="0" xfId="3" applyFont="1" applyAlignment="1">
      <alignment wrapText="1"/>
    </xf>
    <xf numFmtId="170" fontId="9" fillId="4" borderId="3" xfId="4" applyNumberFormat="1" applyFont="1" applyFill="1" applyBorder="1" applyAlignment="1">
      <alignment horizontal="right" vertical="top" wrapText="1"/>
    </xf>
    <xf numFmtId="170" fontId="9" fillId="5" borderId="3" xfId="4" applyNumberFormat="1" applyFont="1" applyFill="1" applyBorder="1" applyAlignment="1">
      <alignment horizontal="right" vertical="top" wrapText="1"/>
    </xf>
    <xf numFmtId="0" fontId="12" fillId="5" borderId="3" xfId="3" applyFont="1" applyFill="1" applyBorder="1" applyAlignment="1">
      <alignment wrapText="1"/>
    </xf>
    <xf numFmtId="49" fontId="15" fillId="5" borderId="3" xfId="2" applyNumberFormat="1" applyFont="1" applyFill="1" applyBorder="1" applyAlignment="1">
      <alignment horizontal="center" vertical="top" wrapText="1"/>
    </xf>
    <xf numFmtId="0" fontId="16" fillId="0" borderId="0" xfId="3" applyFont="1" applyAlignment="1">
      <alignment wrapText="1"/>
    </xf>
    <xf numFmtId="49" fontId="18" fillId="5" borderId="3" xfId="2" applyNumberFormat="1" applyFont="1" applyFill="1" applyBorder="1" applyAlignment="1">
      <alignment horizontal="center" vertical="top" wrapText="1"/>
    </xf>
    <xf numFmtId="0" fontId="20" fillId="0" borderId="0" xfId="3" applyFont="1" applyAlignment="1">
      <alignment wrapText="1"/>
    </xf>
    <xf numFmtId="0" fontId="18" fillId="5" borderId="3" xfId="0" applyFont="1" applyFill="1" applyBorder="1" applyAlignment="1">
      <alignment horizontal="justify" vertical="top" wrapText="1"/>
    </xf>
    <xf numFmtId="0" fontId="11" fillId="0" borderId="3" xfId="3" applyFont="1" applyBorder="1" applyAlignment="1">
      <alignment vertical="top" wrapText="1"/>
    </xf>
    <xf numFmtId="170" fontId="9" fillId="4" borderId="3" xfId="1" applyNumberFormat="1" applyFont="1" applyFill="1" applyBorder="1" applyAlignment="1">
      <alignment horizontal="right" vertical="center" wrapText="1"/>
    </xf>
    <xf numFmtId="0" fontId="9" fillId="4" borderId="3" xfId="3" applyFont="1" applyFill="1" applyBorder="1" applyAlignment="1">
      <alignment horizontal="justify" vertical="top" wrapText="1"/>
    </xf>
    <xf numFmtId="0" fontId="7" fillId="0" borderId="0" xfId="3" applyFont="1" applyAlignment="1">
      <alignment horizontal="center" wrapText="1"/>
    </xf>
    <xf numFmtId="0" fontId="7" fillId="0" borderId="0" xfId="3" applyFont="1" applyAlignment="1">
      <alignment horizontal="center" vertical="center" wrapText="1"/>
    </xf>
    <xf numFmtId="170" fontId="9" fillId="5" borderId="3" xfId="1" applyNumberFormat="1" applyFont="1" applyFill="1" applyBorder="1" applyAlignment="1">
      <alignment horizontal="right" vertical="center" wrapText="1"/>
    </xf>
    <xf numFmtId="0" fontId="9" fillId="5" borderId="3" xfId="3" applyFont="1" applyFill="1" applyBorder="1" applyAlignment="1">
      <alignment horizontal="justify" vertical="top" wrapText="1"/>
    </xf>
    <xf numFmtId="170" fontId="11" fillId="0" borderId="3" xfId="1" applyNumberFormat="1" applyFont="1" applyBorder="1" applyAlignment="1">
      <alignment horizontal="center" vertical="top" wrapText="1"/>
    </xf>
    <xf numFmtId="0" fontId="11" fillId="5" borderId="0" xfId="4179" applyNumberFormat="1" applyFont="1" applyFill="1" applyAlignment="1">
      <alignment wrapText="1"/>
    </xf>
    <xf numFmtId="0" fontId="11" fillId="5" borderId="3" xfId="4179" applyNumberFormat="1" applyFont="1" applyFill="1" applyBorder="1" applyAlignment="1">
      <alignment horizontal="center" vertical="center" wrapText="1"/>
    </xf>
    <xf numFmtId="0" fontId="11" fillId="5" borderId="3" xfId="4179" applyNumberFormat="1" applyFont="1" applyFill="1" applyBorder="1" applyAlignment="1">
      <alignment wrapText="1"/>
    </xf>
    <xf numFmtId="170" fontId="11" fillId="5" borderId="3" xfId="4179" applyNumberFormat="1" applyFont="1" applyFill="1" applyBorder="1" applyAlignment="1">
      <alignment horizontal="center" vertical="center" wrapText="1"/>
    </xf>
    <xf numFmtId="0" fontId="8" fillId="5" borderId="3" xfId="4179" applyFont="1" applyFill="1" applyBorder="1" applyAlignment="1">
      <alignment horizontal="center" vertical="top" wrapText="1"/>
    </xf>
    <xf numFmtId="0" fontId="11" fillId="5" borderId="3" xfId="4179" applyFont="1" applyFill="1" applyBorder="1" applyAlignment="1">
      <alignment horizontal="justify" vertical="top" wrapText="1"/>
    </xf>
    <xf numFmtId="0" fontId="11" fillId="5" borderId="3" xfId="4179" applyNumberFormat="1" applyFont="1" applyFill="1" applyBorder="1" applyAlignment="1">
      <alignment vertical="top" wrapText="1"/>
    </xf>
    <xf numFmtId="0" fontId="11" fillId="5" borderId="3" xfId="4179" applyNumberFormat="1" applyFont="1" applyFill="1" applyBorder="1" applyAlignment="1">
      <alignment horizontal="justify" vertical="top" wrapText="1"/>
    </xf>
    <xf numFmtId="0" fontId="8" fillId="5" borderId="0" xfId="4179" applyNumberFormat="1" applyFont="1" applyFill="1" applyAlignment="1">
      <alignment horizontal="right" wrapText="1"/>
    </xf>
    <xf numFmtId="0" fontId="180" fillId="5" borderId="0" xfId="4179" applyNumberFormat="1" applyFont="1" applyFill="1" applyAlignment="1">
      <alignment vertical="center" wrapText="1"/>
    </xf>
    <xf numFmtId="0" fontId="181" fillId="5" borderId="0" xfId="4179" applyNumberFormat="1" applyFont="1" applyFill="1" applyAlignment="1">
      <alignment wrapText="1"/>
    </xf>
    <xf numFmtId="0" fontId="7" fillId="5" borderId="0" xfId="4179" applyNumberFormat="1" applyFont="1" applyFill="1" applyAlignment="1">
      <alignment wrapText="1"/>
    </xf>
    <xf numFmtId="0" fontId="179" fillId="5" borderId="0" xfId="4179" applyNumberFormat="1" applyFont="1" applyFill="1" applyAlignment="1">
      <alignment wrapText="1"/>
    </xf>
    <xf numFmtId="170" fontId="9" fillId="5" borderId="3" xfId="2690" applyNumberFormat="1" applyFont="1" applyFill="1" applyBorder="1" applyAlignment="1">
      <alignment horizontal="right" vertical="top" wrapText="1"/>
    </xf>
    <xf numFmtId="170" fontId="11" fillId="5" borderId="3" xfId="2690" applyNumberFormat="1" applyFont="1" applyFill="1" applyBorder="1" applyAlignment="1">
      <alignment horizontal="right" vertical="top" wrapText="1"/>
    </xf>
    <xf numFmtId="170" fontId="9" fillId="4" borderId="3" xfId="1" applyNumberFormat="1" applyFont="1" applyFill="1" applyBorder="1" applyAlignment="1">
      <alignment horizontal="right" vertical="center" wrapText="1"/>
    </xf>
    <xf numFmtId="0" fontId="11" fillId="5" borderId="3" xfId="4179" applyNumberFormat="1" applyFont="1" applyFill="1" applyBorder="1" applyAlignment="1">
      <alignment horizontal="center" vertical="top" wrapText="1"/>
    </xf>
    <xf numFmtId="0" fontId="11" fillId="5" borderId="3" xfId="4179" applyFont="1" applyFill="1" applyBorder="1" applyAlignment="1">
      <alignment horizontal="center" vertical="top" wrapText="1"/>
    </xf>
    <xf numFmtId="0" fontId="11" fillId="0" borderId="3" xfId="3" applyFont="1" applyBorder="1" applyAlignment="1">
      <alignment horizontal="center" wrapText="1"/>
    </xf>
    <xf numFmtId="49" fontId="11" fillId="0" borderId="3" xfId="3" applyNumberFormat="1" applyFont="1" applyBorder="1" applyAlignment="1">
      <alignment horizontal="center" wrapText="1"/>
    </xf>
    <xf numFmtId="170" fontId="11" fillId="0" borderId="3" xfId="1" applyNumberFormat="1" applyFont="1" applyBorder="1" applyAlignment="1">
      <alignment vertical="top"/>
    </xf>
    <xf numFmtId="170" fontId="9" fillId="4" borderId="3" xfId="3" applyNumberFormat="1" applyFont="1" applyFill="1" applyBorder="1" applyAlignment="1">
      <alignment horizontal="center" vertical="center" wrapText="1"/>
    </xf>
    <xf numFmtId="170" fontId="13" fillId="5" borderId="3" xfId="2690" applyNumberFormat="1" applyFont="1" applyFill="1" applyBorder="1" applyAlignment="1">
      <alignment horizontal="right" vertical="top" wrapText="1"/>
    </xf>
    <xf numFmtId="0" fontId="9" fillId="5" borderId="3" xfId="4179" applyNumberFormat="1" applyFont="1" applyFill="1" applyBorder="1" applyAlignment="1">
      <alignment vertical="center" wrapText="1"/>
    </xf>
    <xf numFmtId="0" fontId="9" fillId="5" borderId="3" xfId="4179" applyNumberFormat="1" applyFont="1" applyFill="1" applyBorder="1" applyAlignment="1">
      <alignment vertical="top" wrapText="1"/>
    </xf>
    <xf numFmtId="0" fontId="9" fillId="5" borderId="3" xfId="4179" applyNumberFormat="1" applyFont="1" applyFill="1" applyBorder="1" applyAlignment="1">
      <alignment horizontal="justify" vertical="top" wrapText="1"/>
    </xf>
    <xf numFmtId="170" fontId="11" fillId="0" borderId="3" xfId="1" applyNumberFormat="1" applyFont="1" applyBorder="1" applyAlignment="1">
      <alignment vertical="top" wrapText="1"/>
    </xf>
    <xf numFmtId="170" fontId="9" fillId="4" borderId="3" xfId="1" applyNumberFormat="1" applyFont="1" applyFill="1" applyBorder="1" applyAlignment="1">
      <alignment vertical="top" wrapText="1"/>
    </xf>
    <xf numFmtId="49" fontId="11" fillId="5" borderId="3" xfId="4179" applyNumberFormat="1" applyFont="1" applyFill="1" applyBorder="1" applyAlignment="1">
      <alignment horizontal="center" vertical="top" wrapText="1"/>
    </xf>
    <xf numFmtId="170" fontId="9" fillId="0" borderId="3" xfId="1" applyNumberFormat="1" applyFont="1" applyBorder="1" applyAlignment="1">
      <alignment vertical="top" wrapText="1"/>
    </xf>
    <xf numFmtId="170" fontId="11" fillId="5" borderId="0" xfId="4179" applyNumberFormat="1" applyFont="1" applyFill="1" applyAlignment="1">
      <alignment wrapText="1"/>
    </xf>
    <xf numFmtId="170" fontId="9" fillId="0" borderId="0" xfId="4" applyNumberFormat="1" applyFont="1" applyFill="1" applyBorder="1" applyAlignment="1">
      <alignment horizontal="right" vertical="center" wrapText="1"/>
    </xf>
    <xf numFmtId="0" fontId="11" fillId="0" borderId="0" xfId="4179" applyFont="1" applyFill="1" applyBorder="1" applyAlignment="1">
      <alignment horizontal="left" wrapText="1"/>
    </xf>
    <xf numFmtId="0" fontId="11" fillId="0" borderId="0" xfId="4179" applyNumberFormat="1" applyFont="1" applyFill="1" applyBorder="1" applyAlignment="1">
      <alignment wrapText="1"/>
    </xf>
    <xf numFmtId="0" fontId="8" fillId="0" borderId="0" xfId="4179" applyNumberFormat="1" applyFont="1" applyFill="1" applyBorder="1" applyAlignment="1">
      <alignment horizontal="right" vertical="center" wrapText="1"/>
    </xf>
    <xf numFmtId="0" fontId="9" fillId="5" borderId="3" xfId="4179" applyNumberFormat="1" applyFont="1" applyFill="1" applyBorder="1" applyAlignment="1">
      <alignment horizontal="center" vertical="top" wrapText="1"/>
    </xf>
    <xf numFmtId="0" fontId="11" fillId="5" borderId="3" xfId="4179" applyNumberFormat="1" applyFont="1" applyFill="1" applyBorder="1" applyAlignment="1">
      <alignment horizontal="center" vertical="top" wrapText="1"/>
    </xf>
    <xf numFmtId="49" fontId="11" fillId="5" borderId="9" xfId="4179" applyNumberFormat="1" applyFont="1" applyFill="1" applyBorder="1" applyAlignment="1">
      <alignment horizontal="center" vertical="top" wrapText="1"/>
    </xf>
    <xf numFmtId="170" fontId="11" fillId="5" borderId="3" xfId="4179" applyNumberFormat="1" applyFont="1" applyFill="1" applyBorder="1" applyAlignment="1">
      <alignment horizontal="right" vertical="top" wrapText="1"/>
    </xf>
    <xf numFmtId="0" fontId="11" fillId="5" borderId="0" xfId="4179" applyNumberFormat="1" applyFont="1" applyFill="1" applyAlignment="1">
      <alignment horizontal="right" wrapText="1"/>
    </xf>
    <xf numFmtId="0" fontId="11" fillId="5" borderId="0" xfId="4179" applyNumberFormat="1" applyFont="1" applyFill="1" applyAlignment="1">
      <alignment horizontal="justify" vertical="top" wrapText="1"/>
    </xf>
    <xf numFmtId="170" fontId="9" fillId="5" borderId="3" xfId="4179" applyNumberFormat="1" applyFont="1" applyFill="1" applyBorder="1" applyAlignment="1">
      <alignment horizontal="right" vertical="top" wrapText="1"/>
    </xf>
    <xf numFmtId="0" fontId="11" fillId="60" borderId="3" xfId="4179" applyNumberFormat="1" applyFont="1" applyFill="1" applyBorder="1" applyAlignment="1">
      <alignment horizontal="justify" vertical="top" wrapText="1"/>
    </xf>
    <xf numFmtId="0" fontId="11" fillId="5" borderId="6" xfId="4179" applyNumberFormat="1" applyFont="1" applyFill="1" applyBorder="1" applyAlignment="1">
      <alignment horizontal="justify" vertical="top" wrapText="1"/>
    </xf>
    <xf numFmtId="0" fontId="9" fillId="5" borderId="4" xfId="4179" applyNumberFormat="1" applyFont="1" applyFill="1" applyBorder="1" applyAlignment="1">
      <alignment horizontal="center" vertical="top" wrapText="1"/>
    </xf>
    <xf numFmtId="0" fontId="11" fillId="5" borderId="5" xfId="4179" applyNumberFormat="1" applyFont="1" applyFill="1" applyBorder="1" applyAlignment="1">
      <alignment horizontal="center" vertical="top" wrapText="1"/>
    </xf>
    <xf numFmtId="170" fontId="21" fillId="5" borderId="3" xfId="4179" applyNumberFormat="1" applyFont="1" applyFill="1" applyBorder="1" applyAlignment="1">
      <alignment horizontal="right" vertical="top" wrapText="1"/>
    </xf>
    <xf numFmtId="0" fontId="11" fillId="0" borderId="3" xfId="3" applyFont="1" applyBorder="1" applyAlignment="1">
      <alignment wrapText="1"/>
    </xf>
    <xf numFmtId="0" fontId="11" fillId="0" borderId="0" xfId="3" applyFont="1" applyAlignment="1">
      <alignment wrapText="1"/>
    </xf>
    <xf numFmtId="0" fontId="9" fillId="5" borderId="3" xfId="4179" applyNumberFormat="1" applyFont="1" applyFill="1" applyBorder="1" applyAlignment="1">
      <alignment horizontal="center" vertical="top" wrapText="1"/>
    </xf>
    <xf numFmtId="0" fontId="11" fillId="5" borderId="3" xfId="4179" applyNumberFormat="1" applyFont="1" applyFill="1" applyBorder="1" applyAlignment="1">
      <alignment horizontal="center" vertical="top" wrapText="1"/>
    </xf>
    <xf numFmtId="49" fontId="11" fillId="0" borderId="3" xfId="1" applyNumberFormat="1" applyFont="1" applyBorder="1" applyAlignment="1">
      <alignment horizontal="justify" vertical="top" wrapText="1"/>
    </xf>
    <xf numFmtId="0" fontId="11" fillId="0" borderId="3" xfId="3" applyFont="1" applyBorder="1" applyAlignment="1">
      <alignment horizontal="center" vertical="top" wrapText="1"/>
    </xf>
    <xf numFmtId="170" fontId="11" fillId="0" borderId="3" xfId="1" applyNumberFormat="1" applyFont="1" applyBorder="1" applyAlignment="1">
      <alignment horizontal="left" vertical="top" wrapText="1"/>
    </xf>
    <xf numFmtId="170" fontId="11" fillId="5" borderId="3" xfId="2690" applyNumberFormat="1" applyFont="1" applyFill="1" applyBorder="1" applyAlignment="1">
      <alignment horizontal="left" vertical="top" wrapText="1"/>
    </xf>
    <xf numFmtId="49" fontId="11" fillId="5" borderId="3" xfId="2690" applyNumberFormat="1" applyFont="1" applyFill="1" applyBorder="1" applyAlignment="1">
      <alignment horizontal="left" vertical="top" wrapText="1"/>
    </xf>
    <xf numFmtId="49" fontId="62" fillId="5" borderId="3" xfId="2690" applyNumberFormat="1" applyFont="1" applyFill="1" applyBorder="1" applyAlignment="1">
      <alignment horizontal="left" vertical="top" wrapText="1"/>
    </xf>
    <xf numFmtId="49" fontId="11" fillId="5" borderId="3" xfId="4179" applyNumberFormat="1" applyFont="1" applyFill="1" applyBorder="1" applyAlignment="1">
      <alignment horizontal="left" vertical="top" wrapText="1"/>
    </xf>
    <xf numFmtId="170" fontId="180" fillId="5" borderId="0" xfId="4179" applyNumberFormat="1" applyFont="1" applyFill="1" applyAlignment="1">
      <alignment vertical="center" wrapText="1"/>
    </xf>
    <xf numFmtId="49" fontId="11" fillId="5" borderId="3" xfId="2690" applyNumberFormat="1" applyFont="1" applyFill="1" applyBorder="1" applyAlignment="1">
      <alignment horizontal="justify" vertical="top" wrapText="1"/>
    </xf>
    <xf numFmtId="170" fontId="11" fillId="5" borderId="3" xfId="1" applyNumberFormat="1" applyFont="1" applyFill="1" applyBorder="1" applyAlignment="1">
      <alignment wrapText="1"/>
    </xf>
    <xf numFmtId="0" fontId="9" fillId="5" borderId="8" xfId="4179" applyNumberFormat="1" applyFont="1" applyFill="1" applyBorder="1" applyAlignment="1">
      <alignment horizontal="center" vertical="top" wrapText="1"/>
    </xf>
    <xf numFmtId="0" fontId="11" fillId="5" borderId="9" xfId="4179" applyNumberFormat="1" applyFont="1" applyFill="1" applyBorder="1" applyAlignment="1">
      <alignment horizontal="center" vertical="top" wrapText="1"/>
    </xf>
    <xf numFmtId="0" fontId="11" fillId="5" borderId="3" xfId="4179" applyNumberFormat="1" applyFont="1" applyFill="1" applyBorder="1" applyAlignment="1">
      <alignment horizontal="center" vertical="top" wrapText="1"/>
    </xf>
    <xf numFmtId="0" fontId="11" fillId="61" borderId="3" xfId="4179" applyNumberFormat="1" applyFont="1" applyFill="1" applyBorder="1" applyAlignment="1">
      <alignment vertical="top" wrapText="1"/>
    </xf>
    <xf numFmtId="0" fontId="7" fillId="61" borderId="0" xfId="4179" applyNumberFormat="1" applyFont="1" applyFill="1" applyAlignment="1">
      <alignment wrapText="1"/>
    </xf>
    <xf numFmtId="0" fontId="11" fillId="5" borderId="7" xfId="4179" applyNumberFormat="1" applyFont="1" applyFill="1" applyBorder="1" applyAlignment="1">
      <alignment vertical="top" wrapText="1"/>
    </xf>
    <xf numFmtId="0" fontId="180" fillId="61" borderId="0" xfId="4179" applyNumberFormat="1" applyFont="1" applyFill="1" applyAlignment="1">
      <alignment vertical="center" wrapText="1"/>
    </xf>
    <xf numFmtId="0" fontId="194" fillId="5" borderId="0" xfId="4179" applyNumberFormat="1" applyFont="1" applyFill="1" applyAlignment="1">
      <alignment vertical="center" wrapText="1"/>
    </xf>
    <xf numFmtId="0" fontId="9" fillId="0" borderId="3" xfId="3" applyFont="1" applyBorder="1" applyAlignment="1">
      <alignment wrapText="1"/>
    </xf>
    <xf numFmtId="0" fontId="195" fillId="0" borderId="0" xfId="3" applyFont="1" applyFill="1" applyAlignment="1">
      <alignment wrapText="1"/>
    </xf>
    <xf numFmtId="0" fontId="11" fillId="0" borderId="9" xfId="4179" applyNumberFormat="1" applyFont="1" applyFill="1" applyBorder="1" applyAlignment="1">
      <alignment horizontal="center" vertical="top" wrapText="1"/>
    </xf>
    <xf numFmtId="0" fontId="9" fillId="0" borderId="3" xfId="4179" applyNumberFormat="1" applyFont="1" applyFill="1" applyBorder="1" applyAlignment="1">
      <alignment horizontal="justify" vertical="top" wrapText="1"/>
    </xf>
    <xf numFmtId="170" fontId="9" fillId="0" borderId="3" xfId="2690" applyNumberFormat="1" applyFont="1" applyFill="1" applyBorder="1" applyAlignment="1">
      <alignment horizontal="right" vertical="top" wrapText="1"/>
    </xf>
    <xf numFmtId="0" fontId="12" fillId="0" borderId="3" xfId="3" applyFont="1" applyFill="1" applyBorder="1" applyAlignment="1">
      <alignment wrapText="1"/>
    </xf>
    <xf numFmtId="0" fontId="11" fillId="0" borderId="3" xfId="4179" applyNumberFormat="1" applyFont="1" applyFill="1" applyBorder="1" applyAlignment="1">
      <alignment horizontal="justify" vertical="top" wrapText="1"/>
    </xf>
    <xf numFmtId="170" fontId="11" fillId="0" borderId="3" xfId="2690" applyNumberFormat="1" applyFont="1" applyFill="1" applyBorder="1" applyAlignment="1">
      <alignment horizontal="right" vertical="top" wrapText="1"/>
    </xf>
    <xf numFmtId="170" fontId="11" fillId="0" borderId="3" xfId="4179" applyNumberFormat="1" applyFont="1" applyFill="1" applyBorder="1" applyAlignment="1">
      <alignment horizontal="right" vertical="top" wrapText="1"/>
    </xf>
    <xf numFmtId="170" fontId="21" fillId="0" borderId="3" xfId="2690" applyNumberFormat="1" applyFont="1" applyFill="1" applyBorder="1" applyAlignment="1">
      <alignment horizontal="right" vertical="top" wrapText="1"/>
    </xf>
    <xf numFmtId="0" fontId="11" fillId="0" borderId="6" xfId="4179" applyNumberFormat="1" applyFont="1" applyFill="1" applyBorder="1" applyAlignment="1">
      <alignment horizontal="justify" vertical="top" wrapText="1"/>
    </xf>
    <xf numFmtId="170" fontId="21" fillId="0" borderId="3" xfId="4179" applyNumberFormat="1" applyFont="1" applyFill="1" applyBorder="1" applyAlignment="1">
      <alignment horizontal="right" vertical="top" wrapText="1"/>
    </xf>
    <xf numFmtId="49" fontId="15" fillId="0" borderId="3" xfId="2" applyNumberFormat="1" applyFont="1" applyFill="1" applyBorder="1" applyAlignment="1">
      <alignment horizontal="center" vertical="top" wrapText="1"/>
    </xf>
    <xf numFmtId="0" fontId="9" fillId="0" borderId="3" xfId="2" applyFont="1" applyFill="1" applyBorder="1" applyAlignment="1">
      <alignment horizontal="justify" vertical="top" wrapText="1"/>
    </xf>
    <xf numFmtId="170" fontId="9" fillId="0" borderId="3" xfId="4" applyNumberFormat="1" applyFont="1" applyFill="1" applyBorder="1" applyAlignment="1">
      <alignment horizontal="right" vertical="top" wrapText="1"/>
    </xf>
    <xf numFmtId="0" fontId="10" fillId="0" borderId="3" xfId="3" applyFont="1" applyFill="1" applyBorder="1" applyAlignment="1">
      <alignment vertical="top" wrapText="1"/>
    </xf>
    <xf numFmtId="49" fontId="18" fillId="0" borderId="3" xfId="2" applyNumberFormat="1" applyFont="1" applyFill="1" applyBorder="1" applyAlignment="1">
      <alignment horizontal="center" vertical="top" wrapText="1"/>
    </xf>
    <xf numFmtId="0" fontId="11" fillId="0" borderId="3" xfId="2" applyFont="1" applyFill="1" applyBorder="1" applyAlignment="1">
      <alignment horizontal="justify" vertical="top" wrapText="1"/>
    </xf>
    <xf numFmtId="170" fontId="11" fillId="0" borderId="3" xfId="4" applyNumberFormat="1" applyFont="1" applyFill="1" applyBorder="1" applyAlignment="1">
      <alignment horizontal="right" vertical="top" wrapText="1"/>
    </xf>
    <xf numFmtId="3" fontId="11" fillId="0" borderId="3" xfId="5" applyNumberFormat="1" applyFont="1" applyFill="1" applyBorder="1" applyAlignment="1">
      <alignment horizontal="justify" vertical="top" wrapText="1"/>
    </xf>
    <xf numFmtId="0" fontId="18" fillId="0" borderId="3" xfId="0" applyFont="1" applyFill="1" applyBorder="1" applyAlignment="1">
      <alignment horizontal="justify" vertical="top" wrapText="1"/>
    </xf>
    <xf numFmtId="3" fontId="11" fillId="0" borderId="3" xfId="3" applyNumberFormat="1" applyFont="1" applyFill="1" applyBorder="1" applyAlignment="1">
      <alignment horizontal="right" vertical="top" wrapText="1"/>
    </xf>
    <xf numFmtId="0" fontId="11" fillId="0" borderId="3" xfId="3" applyFont="1" applyFill="1" applyBorder="1" applyAlignment="1">
      <alignment vertical="top" wrapText="1"/>
    </xf>
    <xf numFmtId="3" fontId="21" fillId="0" borderId="3" xfId="3" applyNumberFormat="1" applyFont="1" applyFill="1" applyBorder="1" applyAlignment="1">
      <alignment horizontal="right" vertical="top" wrapText="1"/>
    </xf>
    <xf numFmtId="0" fontId="11" fillId="0" borderId="3" xfId="3" applyFont="1" applyFill="1" applyBorder="1" applyAlignment="1">
      <alignment horizontal="right" vertical="top" wrapText="1"/>
    </xf>
    <xf numFmtId="0" fontId="9" fillId="0" borderId="3" xfId="4179" applyNumberFormat="1" applyFont="1" applyFill="1" applyBorder="1" applyAlignment="1">
      <alignment horizontal="center" vertical="top" wrapText="1"/>
    </xf>
    <xf numFmtId="0" fontId="11" fillId="0" borderId="3" xfId="4179" applyNumberFormat="1" applyFont="1" applyFill="1" applyBorder="1" applyAlignment="1">
      <alignment horizontal="center" vertical="top" wrapText="1"/>
    </xf>
    <xf numFmtId="170" fontId="9" fillId="0" borderId="3" xfId="4179" applyNumberFormat="1" applyFont="1" applyFill="1" applyBorder="1" applyAlignment="1">
      <alignment horizontal="right" vertical="top" wrapText="1"/>
    </xf>
    <xf numFmtId="0" fontId="11" fillId="0" borderId="3" xfId="3" applyFont="1" applyFill="1" applyBorder="1" applyAlignment="1">
      <alignment wrapText="1"/>
    </xf>
    <xf numFmtId="49" fontId="11" fillId="0" borderId="3" xfId="4179" applyNumberFormat="1" applyFont="1" applyFill="1" applyBorder="1" applyAlignment="1">
      <alignment horizontal="center" vertical="top" wrapText="1"/>
    </xf>
    <xf numFmtId="49" fontId="14" fillId="0" borderId="9" xfId="2" applyNumberFormat="1" applyFont="1" applyFill="1" applyBorder="1" applyAlignment="1">
      <alignment horizontal="center" vertical="top" wrapText="1"/>
    </xf>
    <xf numFmtId="0" fontId="14" fillId="0" borderId="3" xfId="0" applyFont="1" applyFill="1" applyBorder="1" applyAlignment="1">
      <alignment horizontal="justify" vertical="top" wrapText="1"/>
    </xf>
    <xf numFmtId="3" fontId="9" fillId="0" borderId="3" xfId="3" applyNumberFormat="1" applyFont="1" applyFill="1" applyBorder="1" applyAlignment="1">
      <alignment horizontal="right" vertical="top" wrapText="1"/>
    </xf>
    <xf numFmtId="170" fontId="11" fillId="5" borderId="7" xfId="4179" applyNumberFormat="1" applyFont="1" applyFill="1" applyBorder="1" applyAlignment="1">
      <alignment horizontal="right" vertical="top" wrapText="1"/>
    </xf>
    <xf numFmtId="170" fontId="11" fillId="5" borderId="9" xfId="4179" applyNumberFormat="1" applyFont="1" applyFill="1" applyBorder="1" applyAlignment="1">
      <alignment horizontal="right" vertical="top" wrapText="1"/>
    </xf>
    <xf numFmtId="0" fontId="9" fillId="5" borderId="3" xfId="4179" quotePrefix="1" applyNumberFormat="1" applyFont="1" applyFill="1" applyBorder="1" applyAlignment="1">
      <alignment horizontal="justify" vertical="top" wrapText="1"/>
    </xf>
    <xf numFmtId="0" fontId="11" fillId="5" borderId="3" xfId="4179" quotePrefix="1" applyNumberFormat="1" applyFont="1" applyFill="1" applyBorder="1" applyAlignment="1">
      <alignment horizontal="justify" vertical="top" wrapText="1"/>
    </xf>
    <xf numFmtId="170" fontId="179" fillId="5" borderId="0" xfId="1" applyNumberFormat="1" applyFont="1" applyFill="1" applyAlignment="1">
      <alignment wrapText="1"/>
    </xf>
    <xf numFmtId="170" fontId="7" fillId="5" borderId="0" xfId="1" applyNumberFormat="1" applyFont="1" applyFill="1" applyAlignment="1">
      <alignment wrapText="1"/>
    </xf>
    <xf numFmtId="170" fontId="7" fillId="5" borderId="3" xfId="1" applyNumberFormat="1" applyFont="1" applyFill="1" applyBorder="1" applyAlignment="1">
      <alignment wrapText="1"/>
    </xf>
    <xf numFmtId="170" fontId="196" fillId="5" borderId="3" xfId="1" applyNumberFormat="1" applyFont="1" applyFill="1" applyBorder="1" applyAlignment="1">
      <alignment vertical="center" wrapText="1"/>
    </xf>
    <xf numFmtId="170" fontId="196" fillId="61" borderId="3" xfId="1" applyNumberFormat="1" applyFont="1" applyFill="1" applyBorder="1" applyAlignment="1">
      <alignment vertical="center" wrapText="1"/>
    </xf>
    <xf numFmtId="0" fontId="9" fillId="0" borderId="3" xfId="4179" applyNumberFormat="1" applyFont="1" applyFill="1" applyBorder="1" applyAlignment="1">
      <alignment vertical="top" wrapText="1"/>
    </xf>
    <xf numFmtId="3" fontId="14" fillId="5" borderId="3" xfId="0" applyNumberFormat="1" applyFont="1" applyFill="1" applyBorder="1" applyAlignment="1">
      <alignment horizontal="center" vertical="top"/>
    </xf>
    <xf numFmtId="3" fontId="18" fillId="5" borderId="3" xfId="0" applyNumberFormat="1" applyFont="1" applyFill="1" applyBorder="1" applyAlignment="1">
      <alignment horizontal="center" vertical="top"/>
    </xf>
    <xf numFmtId="170" fontId="13" fillId="0" borderId="0" xfId="3" applyNumberFormat="1" applyFont="1" applyAlignment="1">
      <alignment wrapText="1"/>
    </xf>
    <xf numFmtId="0" fontId="11" fillId="0" borderId="3" xfId="3" applyFont="1" applyBorder="1" applyAlignment="1">
      <alignment horizontal="left" vertical="top" wrapText="1"/>
    </xf>
    <xf numFmtId="0" fontId="11" fillId="0" borderId="40" xfId="3" applyFont="1" applyBorder="1" applyAlignment="1">
      <alignment horizontal="left" vertical="top" wrapText="1"/>
    </xf>
    <xf numFmtId="0" fontId="9" fillId="0" borderId="3" xfId="4179" applyNumberFormat="1" applyFont="1" applyFill="1" applyBorder="1" applyAlignment="1">
      <alignment horizontal="center" vertical="top" wrapText="1"/>
    </xf>
    <xf numFmtId="0" fontId="12" fillId="4" borderId="3" xfId="3" applyFont="1" applyFill="1" applyBorder="1" applyAlignment="1">
      <alignment horizontal="center" vertical="center" wrapText="1"/>
    </xf>
    <xf numFmtId="0" fontId="9" fillId="0" borderId="3" xfId="3" applyNumberFormat="1" applyFont="1" applyFill="1" applyBorder="1" applyAlignment="1">
      <alignment horizontal="center" vertical="center" wrapText="1"/>
    </xf>
    <xf numFmtId="0" fontId="9" fillId="5" borderId="3" xfId="4179" applyNumberFormat="1" applyFont="1" applyFill="1" applyBorder="1" applyAlignment="1">
      <alignment horizontal="center" vertical="top" wrapText="1"/>
    </xf>
    <xf numFmtId="0" fontId="11" fillId="5" borderId="3" xfId="4179" applyNumberFormat="1" applyFont="1" applyFill="1" applyBorder="1" applyAlignment="1">
      <alignment horizontal="center" vertical="top" wrapText="1"/>
    </xf>
    <xf numFmtId="3" fontId="9" fillId="0" borderId="3" xfId="3" applyNumberFormat="1" applyFont="1" applyBorder="1" applyAlignment="1">
      <alignment horizontal="right" vertical="top" wrapText="1"/>
    </xf>
    <xf numFmtId="170" fontId="9" fillId="62" borderId="3" xfId="2690" applyNumberFormat="1" applyFont="1" applyFill="1" applyBorder="1" applyAlignment="1">
      <alignment horizontal="right" vertical="top" wrapText="1"/>
    </xf>
    <xf numFmtId="170" fontId="9" fillId="62" borderId="3" xfId="4179" applyNumberFormat="1" applyFont="1" applyFill="1" applyBorder="1" applyAlignment="1">
      <alignment horizontal="right" vertical="top" wrapText="1"/>
    </xf>
    <xf numFmtId="170" fontId="11" fillId="62" borderId="3" xfId="2690" applyNumberFormat="1" applyFont="1" applyFill="1" applyBorder="1" applyAlignment="1">
      <alignment horizontal="right" vertical="top" wrapText="1"/>
    </xf>
    <xf numFmtId="170" fontId="11" fillId="62" borderId="3" xfId="4179" applyNumberFormat="1" applyFont="1" applyFill="1" applyBorder="1" applyAlignment="1">
      <alignment horizontal="right" vertical="top" wrapText="1"/>
    </xf>
    <xf numFmtId="170" fontId="11" fillId="0" borderId="3" xfId="4179" applyNumberFormat="1" applyFont="1" applyBorder="1" applyAlignment="1">
      <alignment horizontal="right" vertical="top" wrapText="1"/>
    </xf>
    <xf numFmtId="170" fontId="9" fillId="0" borderId="3" xfId="4179" applyNumberFormat="1" applyFont="1" applyBorder="1" applyAlignment="1">
      <alignment horizontal="right" vertical="top" wrapText="1"/>
    </xf>
    <xf numFmtId="170" fontId="21" fillId="0" borderId="3" xfId="4179" applyNumberFormat="1" applyFont="1" applyBorder="1" applyAlignment="1">
      <alignment horizontal="right" vertical="top" wrapText="1"/>
    </xf>
    <xf numFmtId="3" fontId="11" fillId="0" borderId="3" xfId="3" applyNumberFormat="1" applyFont="1" applyBorder="1" applyAlignment="1">
      <alignment horizontal="right" vertical="top" wrapText="1"/>
    </xf>
    <xf numFmtId="3" fontId="21" fillId="0" borderId="3" xfId="3" applyNumberFormat="1" applyFont="1" applyBorder="1" applyAlignment="1">
      <alignment horizontal="right" vertical="top" wrapText="1"/>
    </xf>
    <xf numFmtId="170" fontId="7" fillId="0" borderId="0" xfId="3" applyNumberFormat="1" applyFont="1" applyAlignment="1">
      <alignment wrapText="1"/>
    </xf>
    <xf numFmtId="0" fontId="11" fillId="5" borderId="3" xfId="4179" applyNumberFormat="1" applyFont="1" applyFill="1" applyBorder="1" applyAlignment="1">
      <alignment horizontal="center" vertical="top" wrapText="1"/>
    </xf>
    <xf numFmtId="0" fontId="9" fillId="0" borderId="3" xfId="4179" applyNumberFormat="1" applyFont="1" applyFill="1" applyBorder="1" applyAlignment="1">
      <alignment horizontal="center" vertical="top" wrapText="1"/>
    </xf>
    <xf numFmtId="49" fontId="11" fillId="0" borderId="3" xfId="4179" applyNumberFormat="1" applyFont="1" applyFill="1" applyBorder="1" applyAlignment="1">
      <alignment horizontal="center" vertical="top" wrapText="1"/>
    </xf>
    <xf numFmtId="170" fontId="9" fillId="4" borderId="9" xfId="4" applyNumberFormat="1" applyFont="1" applyFill="1" applyBorder="1" applyAlignment="1">
      <alignment horizontal="right" vertical="center" wrapText="1"/>
    </xf>
    <xf numFmtId="0" fontId="12" fillId="4" borderId="9" xfId="3" applyFont="1" applyFill="1" applyBorder="1" applyAlignment="1">
      <alignment wrapText="1"/>
    </xf>
    <xf numFmtId="0" fontId="10" fillId="0" borderId="3" xfId="3" applyFont="1" applyBorder="1" applyAlignment="1">
      <alignment wrapText="1"/>
    </xf>
    <xf numFmtId="0" fontId="7" fillId="0" borderId="3" xfId="3" applyFont="1" applyBorder="1" applyAlignment="1">
      <alignment horizontal="center" wrapText="1"/>
    </xf>
    <xf numFmtId="0" fontId="7" fillId="0" borderId="3" xfId="3" applyFont="1" applyBorder="1" applyAlignment="1">
      <alignment wrapText="1"/>
    </xf>
    <xf numFmtId="0" fontId="7" fillId="0" borderId="3" xfId="3" applyFont="1" applyBorder="1" applyAlignment="1">
      <alignment horizontal="center" vertical="center" wrapText="1"/>
    </xf>
    <xf numFmtId="0" fontId="196" fillId="0" borderId="3" xfId="3" applyFont="1" applyBorder="1" applyAlignment="1">
      <alignment horizontal="center" wrapText="1"/>
    </xf>
    <xf numFmtId="170" fontId="9" fillId="0" borderId="3" xfId="4" applyNumberFormat="1" applyFont="1" applyFill="1" applyBorder="1" applyAlignment="1">
      <alignment horizontal="right" vertical="center" wrapText="1"/>
    </xf>
    <xf numFmtId="0" fontId="8" fillId="0" borderId="3" xfId="4179" applyFont="1" applyFill="1" applyBorder="1" applyAlignment="1">
      <alignment horizontal="center" vertical="top" wrapText="1"/>
    </xf>
    <xf numFmtId="0" fontId="11" fillId="0" borderId="3" xfId="4179" applyFont="1" applyFill="1" applyBorder="1" applyAlignment="1">
      <alignment horizontal="justify" vertical="top" wrapText="1"/>
    </xf>
    <xf numFmtId="0" fontId="11" fillId="0" borderId="3" xfId="4179" applyFont="1" applyFill="1" applyBorder="1" applyAlignment="1">
      <alignment horizontal="center" vertical="top" wrapText="1"/>
    </xf>
    <xf numFmtId="0" fontId="11" fillId="0" borderId="3" xfId="4179" applyNumberFormat="1" applyFont="1" applyFill="1" applyBorder="1" applyAlignment="1">
      <alignment vertical="top" wrapText="1"/>
    </xf>
    <xf numFmtId="0" fontId="11" fillId="0" borderId="7" xfId="4179" applyNumberFormat="1" applyFont="1" applyFill="1" applyBorder="1" applyAlignment="1">
      <alignment vertical="top" wrapText="1"/>
    </xf>
    <xf numFmtId="3" fontId="14" fillId="0" borderId="3" xfId="0" applyNumberFormat="1" applyFont="1" applyFill="1" applyBorder="1" applyAlignment="1">
      <alignment horizontal="center" vertical="top"/>
    </xf>
    <xf numFmtId="3" fontId="18" fillId="0" borderId="3" xfId="0" applyNumberFormat="1" applyFont="1" applyFill="1" applyBorder="1" applyAlignment="1">
      <alignment horizontal="center" vertical="top"/>
    </xf>
    <xf numFmtId="170" fontId="9" fillId="0" borderId="3" xfId="1" applyNumberFormat="1" applyFont="1" applyFill="1" applyBorder="1" applyAlignment="1">
      <alignment horizontal="right" vertical="center" wrapText="1"/>
    </xf>
    <xf numFmtId="170" fontId="11" fillId="0" borderId="3" xfId="1" applyNumberFormat="1" applyFont="1" applyFill="1" applyBorder="1" applyAlignment="1">
      <alignment horizontal="right" vertical="center" wrapText="1"/>
    </xf>
    <xf numFmtId="0" fontId="195" fillId="0" borderId="3" xfId="3" applyFont="1" applyFill="1" applyBorder="1" applyAlignment="1">
      <alignment wrapText="1"/>
    </xf>
    <xf numFmtId="0" fontId="16" fillId="0" borderId="3" xfId="3" applyFont="1" applyBorder="1" applyAlignment="1">
      <alignment wrapText="1"/>
    </xf>
    <xf numFmtId="0" fontId="20" fillId="0" borderId="3" xfId="3" applyFont="1" applyBorder="1" applyAlignment="1">
      <alignment wrapText="1"/>
    </xf>
    <xf numFmtId="0" fontId="11" fillId="0" borderId="6" xfId="3" applyFont="1" applyBorder="1" applyAlignment="1">
      <alignment wrapText="1"/>
    </xf>
    <xf numFmtId="0" fontId="11" fillId="5" borderId="3" xfId="4179" applyNumberFormat="1" applyFont="1" applyFill="1" applyBorder="1" applyAlignment="1">
      <alignment horizontal="center" vertical="top" wrapText="1"/>
    </xf>
    <xf numFmtId="0" fontId="9" fillId="0" borderId="3" xfId="4179" applyNumberFormat="1" applyFont="1" applyFill="1" applyBorder="1" applyAlignment="1">
      <alignment horizontal="center" vertical="top" wrapText="1"/>
    </xf>
    <xf numFmtId="49" fontId="11" fillId="0" borderId="3" xfId="4179" applyNumberFormat="1" applyFont="1" applyFill="1" applyBorder="1" applyAlignment="1">
      <alignment horizontal="center" vertical="top" wrapText="1"/>
    </xf>
    <xf numFmtId="49" fontId="14" fillId="0" borderId="9" xfId="2" applyNumberFormat="1" applyFont="1" applyFill="1" applyBorder="1" applyAlignment="1">
      <alignment horizontal="center" vertical="top" wrapText="1"/>
    </xf>
    <xf numFmtId="0" fontId="11" fillId="0" borderId="9" xfId="4179" applyNumberFormat="1" applyFont="1" applyFill="1" applyBorder="1" applyAlignment="1">
      <alignment horizontal="center" vertical="top" wrapText="1"/>
    </xf>
    <xf numFmtId="0" fontId="11" fillId="0" borderId="3" xfId="4179" applyNumberFormat="1" applyFont="1" applyFill="1" applyBorder="1" applyAlignment="1">
      <alignment horizontal="center" vertical="top" wrapText="1"/>
    </xf>
    <xf numFmtId="0" fontId="9" fillId="4" borderId="3" xfId="3" applyNumberFormat="1" applyFont="1" applyFill="1" applyBorder="1" applyAlignment="1">
      <alignment horizontal="center" vertical="center" wrapText="1"/>
    </xf>
    <xf numFmtId="0" fontId="7" fillId="0" borderId="3" xfId="3" applyFont="1" applyFill="1" applyBorder="1" applyAlignment="1">
      <alignment horizontal="center" vertical="center" wrapText="1"/>
    </xf>
    <xf numFmtId="0" fontId="7" fillId="0" borderId="3" xfId="3" applyFont="1" applyFill="1" applyBorder="1" applyAlignment="1">
      <alignment horizontal="right" vertical="center" wrapText="1"/>
    </xf>
    <xf numFmtId="0" fontId="198" fillId="0" borderId="0" xfId="0" applyFont="1" applyAlignment="1">
      <alignment horizontal="right"/>
    </xf>
    <xf numFmtId="3" fontId="0" fillId="0" borderId="0" xfId="0" applyNumberFormat="1" applyAlignment="1">
      <alignment horizontal="center" vertical="center"/>
    </xf>
    <xf numFmtId="185" fontId="199" fillId="0" borderId="3" xfId="0" applyNumberFormat="1" applyFont="1" applyBorder="1" applyAlignment="1">
      <alignment horizontal="center" vertical="center"/>
    </xf>
    <xf numFmtId="0" fontId="9" fillId="5" borderId="4" xfId="2" applyFont="1" applyFill="1" applyBorder="1" applyAlignment="1">
      <alignment horizontal="justify" vertical="top" wrapText="1"/>
    </xf>
    <xf numFmtId="3" fontId="14" fillId="0" borderId="3" xfId="0" applyNumberFormat="1" applyFont="1" applyBorder="1" applyAlignment="1">
      <alignment horizontal="center" vertical="center"/>
    </xf>
    <xf numFmtId="0" fontId="0" fillId="0" borderId="0" xfId="0" applyAlignment="1">
      <alignment horizontal="center" vertical="center"/>
    </xf>
    <xf numFmtId="3" fontId="199" fillId="0" borderId="3" xfId="0" applyNumberFormat="1" applyFont="1" applyBorder="1" applyAlignment="1">
      <alignment horizontal="center" vertical="center"/>
    </xf>
    <xf numFmtId="185" fontId="0" fillId="0" borderId="0" xfId="0" applyNumberFormat="1"/>
    <xf numFmtId="3" fontId="201" fillId="0" borderId="0" xfId="0" applyNumberFormat="1" applyFont="1" applyAlignment="1">
      <alignment horizontal="center" vertical="center"/>
    </xf>
    <xf numFmtId="3" fontId="0" fillId="0" borderId="0" xfId="0" applyNumberFormat="1"/>
    <xf numFmtId="3" fontId="201" fillId="0" borderId="0" xfId="0" applyNumberFormat="1" applyFont="1"/>
    <xf numFmtId="0" fontId="196" fillId="4" borderId="3" xfId="2" applyFont="1" applyFill="1" applyBorder="1" applyAlignment="1">
      <alignment horizontal="center" vertical="center" wrapText="1"/>
    </xf>
    <xf numFmtId="0" fontId="196" fillId="4" borderId="4" xfId="2" applyFont="1" applyFill="1" applyBorder="1" applyAlignment="1">
      <alignment horizontal="center" vertical="center" wrapText="1"/>
    </xf>
    <xf numFmtId="49" fontId="9" fillId="0" borderId="3" xfId="4179" applyNumberFormat="1" applyFont="1" applyFill="1" applyBorder="1" applyAlignment="1">
      <alignment horizontal="center" vertical="top" wrapText="1"/>
    </xf>
    <xf numFmtId="0" fontId="196" fillId="0" borderId="3" xfId="3" applyFont="1" applyBorder="1" applyAlignment="1">
      <alignment horizontal="center" vertical="top" wrapText="1"/>
    </xf>
    <xf numFmtId="0" fontId="7" fillId="0" borderId="3" xfId="3" applyFont="1" applyBorder="1" applyAlignment="1">
      <alignment horizontal="center" vertical="top" wrapText="1"/>
    </xf>
    <xf numFmtId="0" fontId="7" fillId="0" borderId="3" xfId="3" applyFont="1" applyBorder="1" applyAlignment="1">
      <alignment vertical="top" wrapText="1"/>
    </xf>
    <xf numFmtId="170" fontId="11" fillId="0" borderId="3" xfId="4" applyNumberFormat="1" applyFont="1" applyFill="1" applyBorder="1" applyAlignment="1">
      <alignment horizontal="right" vertical="center" wrapText="1"/>
    </xf>
    <xf numFmtId="0" fontId="9" fillId="0" borderId="3" xfId="3" applyFont="1" applyBorder="1" applyAlignment="1">
      <alignment horizontal="center" vertical="top" wrapText="1"/>
    </xf>
    <xf numFmtId="0" fontId="11" fillId="0" borderId="3" xfId="3" applyFont="1" applyFill="1" applyBorder="1" applyAlignment="1">
      <alignment horizontal="center" vertical="top" wrapText="1"/>
    </xf>
    <xf numFmtId="170" fontId="9" fillId="0" borderId="3" xfId="2690" applyNumberFormat="1" applyFont="1" applyFill="1" applyBorder="1" applyAlignment="1">
      <alignment horizontal="center" vertical="top" wrapText="1"/>
    </xf>
    <xf numFmtId="0" fontId="9" fillId="4" borderId="3" xfId="3" applyFont="1" applyFill="1" applyBorder="1" applyAlignment="1">
      <alignment horizontal="center" vertical="top" wrapText="1"/>
    </xf>
    <xf numFmtId="0" fontId="7" fillId="0" borderId="0" xfId="3" applyFont="1" applyAlignment="1">
      <alignment horizontal="center" vertical="top" wrapText="1"/>
    </xf>
    <xf numFmtId="0" fontId="11" fillId="4" borderId="3" xfId="3" applyFont="1" applyFill="1" applyBorder="1" applyAlignment="1">
      <alignment horizontal="center" vertical="top" wrapText="1"/>
    </xf>
    <xf numFmtId="0" fontId="11" fillId="5" borderId="3" xfId="3" applyFont="1" applyFill="1" applyBorder="1" applyAlignment="1">
      <alignment horizontal="center" vertical="top" wrapText="1"/>
    </xf>
    <xf numFmtId="0" fontId="7" fillId="4" borderId="0" xfId="3" applyFont="1" applyFill="1" applyAlignment="1">
      <alignment horizontal="center" vertical="center" wrapText="1"/>
    </xf>
    <xf numFmtId="170" fontId="196" fillId="5" borderId="0" xfId="4179" applyNumberFormat="1" applyFont="1" applyFill="1" applyAlignment="1">
      <alignment vertical="center" wrapText="1"/>
    </xf>
    <xf numFmtId="0" fontId="196" fillId="5" borderId="0" xfId="4179" applyNumberFormat="1" applyFont="1" applyFill="1" applyAlignment="1">
      <alignment vertical="center" wrapText="1"/>
    </xf>
    <xf numFmtId="0" fontId="9" fillId="4" borderId="3" xfId="3" applyFont="1" applyFill="1" applyBorder="1" applyAlignment="1">
      <alignment horizontal="center" vertical="top" wrapText="1"/>
    </xf>
    <xf numFmtId="170" fontId="9" fillId="4" borderId="3" xfId="2690" applyNumberFormat="1" applyFont="1" applyFill="1" applyBorder="1" applyAlignment="1">
      <alignment horizontal="right" vertical="top" wrapText="1"/>
    </xf>
    <xf numFmtId="0" fontId="7" fillId="62" borderId="0" xfId="3" applyFont="1" applyFill="1" applyAlignment="1">
      <alignment horizontal="center" vertical="center" wrapText="1"/>
    </xf>
    <xf numFmtId="170" fontId="26" fillId="5" borderId="0" xfId="4179" applyNumberFormat="1" applyFont="1" applyFill="1" applyAlignment="1">
      <alignment vertical="center" wrapText="1"/>
    </xf>
    <xf numFmtId="49" fontId="14" fillId="0" borderId="3" xfId="2" applyNumberFormat="1" applyFont="1" applyFill="1" applyBorder="1" applyAlignment="1">
      <alignment horizontal="center" vertical="top" wrapText="1"/>
    </xf>
    <xf numFmtId="0" fontId="11" fillId="0" borderId="7" xfId="4179" applyNumberFormat="1" applyFont="1" applyFill="1" applyBorder="1" applyAlignment="1">
      <alignment horizontal="justify" vertical="top" wrapText="1"/>
    </xf>
    <xf numFmtId="170" fontId="11" fillId="0" borderId="7" xfId="2690" applyNumberFormat="1" applyFont="1" applyFill="1" applyBorder="1" applyAlignment="1">
      <alignment horizontal="right" vertical="top" wrapText="1"/>
    </xf>
    <xf numFmtId="0" fontId="11" fillId="5" borderId="9" xfId="4179" applyNumberFormat="1" applyFont="1" applyFill="1" applyBorder="1" applyAlignment="1">
      <alignment horizontal="center" vertical="top" wrapText="1"/>
    </xf>
    <xf numFmtId="0" fontId="9" fillId="5" borderId="8" xfId="4179" applyNumberFormat="1" applyFont="1" applyFill="1" applyBorder="1" applyAlignment="1">
      <alignment horizontal="center" vertical="top" wrapText="1"/>
    </xf>
    <xf numFmtId="0" fontId="11" fillId="0" borderId="0" xfId="4179" applyNumberFormat="1" applyFont="1" applyFill="1" applyAlignment="1">
      <alignment wrapText="1"/>
    </xf>
    <xf numFmtId="0" fontId="11" fillId="0" borderId="3" xfId="4179" applyNumberFormat="1" applyFont="1" applyFill="1" applyBorder="1" applyAlignment="1">
      <alignment horizontal="center" vertical="center" wrapText="1"/>
    </xf>
    <xf numFmtId="170" fontId="11" fillId="0" borderId="3" xfId="4179" applyNumberFormat="1" applyFont="1" applyFill="1" applyBorder="1" applyAlignment="1">
      <alignment horizontal="center" vertical="center" wrapText="1"/>
    </xf>
    <xf numFmtId="170" fontId="11" fillId="0" borderId="3" xfId="1" applyNumberFormat="1" applyFont="1" applyFill="1" applyBorder="1" applyAlignment="1">
      <alignment horizontal="center" vertical="center" wrapText="1"/>
    </xf>
    <xf numFmtId="0" fontId="11" fillId="0" borderId="0" xfId="4179" applyNumberFormat="1" applyFont="1" applyFill="1" applyAlignment="1">
      <alignment horizontal="right" wrapText="1"/>
    </xf>
    <xf numFmtId="0" fontId="181" fillId="0" borderId="0" xfId="4179" applyNumberFormat="1" applyFont="1" applyFill="1" applyAlignment="1">
      <alignment wrapText="1"/>
    </xf>
    <xf numFmtId="0" fontId="7" fillId="0" borderId="0" xfId="4179" applyNumberFormat="1" applyFont="1" applyFill="1" applyAlignment="1">
      <alignment wrapText="1"/>
    </xf>
    <xf numFmtId="0" fontId="9" fillId="4" borderId="3" xfId="3" applyNumberFormat="1" applyFont="1" applyFill="1" applyBorder="1" applyAlignment="1">
      <alignment horizontal="center" vertical="center" wrapText="1"/>
    </xf>
    <xf numFmtId="0" fontId="9" fillId="4" borderId="3" xfId="3" applyNumberFormat="1" applyFont="1" applyFill="1" applyBorder="1" applyAlignment="1">
      <alignment horizontal="center" vertical="center" wrapText="1"/>
    </xf>
    <xf numFmtId="0" fontId="9" fillId="0" borderId="3" xfId="4179" applyNumberFormat="1" applyFont="1" applyFill="1" applyBorder="1" applyAlignment="1">
      <alignment horizontal="center" vertical="top" wrapText="1"/>
    </xf>
    <xf numFmtId="49" fontId="11" fillId="0" borderId="3" xfId="4179" applyNumberFormat="1" applyFont="1" applyFill="1" applyBorder="1" applyAlignment="1">
      <alignment horizontal="center" vertical="top" wrapText="1"/>
    </xf>
    <xf numFmtId="49" fontId="14" fillId="0" borderId="9" xfId="2" applyNumberFormat="1" applyFont="1" applyFill="1" applyBorder="1" applyAlignment="1">
      <alignment horizontal="center" vertical="top" wrapText="1"/>
    </xf>
    <xf numFmtId="0" fontId="8" fillId="0" borderId="2" xfId="2" applyFont="1" applyBorder="1" applyAlignment="1">
      <alignment horizontal="right" wrapText="1"/>
    </xf>
    <xf numFmtId="0" fontId="9" fillId="0" borderId="8" xfId="4179" applyNumberFormat="1" applyFont="1" applyFill="1" applyBorder="1" applyAlignment="1">
      <alignment horizontal="center" vertical="top" wrapText="1"/>
    </xf>
    <xf numFmtId="0" fontId="11" fillId="0" borderId="3" xfId="4179" applyNumberFormat="1" applyFont="1" applyFill="1" applyBorder="1" applyAlignment="1">
      <alignment horizontal="center" vertical="top" wrapText="1"/>
    </xf>
    <xf numFmtId="49" fontId="14" fillId="0" borderId="3" xfId="2" applyNumberFormat="1" applyFont="1" applyFill="1" applyBorder="1" applyAlignment="1">
      <alignment horizontal="center" vertical="top" wrapText="1"/>
    </xf>
    <xf numFmtId="0" fontId="9" fillId="0" borderId="3" xfId="4179" applyNumberFormat="1" applyFont="1" applyFill="1" applyBorder="1" applyAlignment="1">
      <alignment horizontal="center" vertical="top" wrapText="1"/>
    </xf>
    <xf numFmtId="0" fontId="11" fillId="0" borderId="3" xfId="4179" applyNumberFormat="1" applyFont="1" applyFill="1" applyBorder="1" applyAlignment="1">
      <alignment horizontal="center" vertical="top" wrapText="1"/>
    </xf>
    <xf numFmtId="0" fontId="11" fillId="63" borderId="3" xfId="4179" applyNumberFormat="1" applyFont="1" applyFill="1" applyBorder="1" applyAlignment="1">
      <alignment horizontal="justify" vertical="top" wrapText="1"/>
    </xf>
    <xf numFmtId="0" fontId="8" fillId="0" borderId="2" xfId="2" applyFont="1" applyBorder="1" applyAlignment="1">
      <alignment wrapText="1"/>
    </xf>
    <xf numFmtId="0" fontId="8" fillId="0" borderId="0" xfId="2" applyFont="1" applyBorder="1" applyAlignment="1">
      <alignment wrapText="1"/>
    </xf>
    <xf numFmtId="170" fontId="11" fillId="0" borderId="0" xfId="4179" applyNumberFormat="1" applyFont="1" applyFill="1" applyAlignment="1">
      <alignment wrapText="1"/>
    </xf>
    <xf numFmtId="0" fontId="8" fillId="0" borderId="0" xfId="4179" applyNumberFormat="1" applyFont="1" applyFill="1" applyAlignment="1">
      <alignment horizontal="right" wrapText="1"/>
    </xf>
    <xf numFmtId="170" fontId="13" fillId="0" borderId="3" xfId="2690" applyNumberFormat="1" applyFont="1" applyFill="1" applyBorder="1" applyAlignment="1">
      <alignment horizontal="right" vertical="top" wrapText="1"/>
    </xf>
    <xf numFmtId="170" fontId="11" fillId="0" borderId="3" xfId="1" applyNumberFormat="1" applyFont="1" applyFill="1" applyBorder="1" applyAlignment="1">
      <alignment wrapText="1"/>
    </xf>
    <xf numFmtId="0" fontId="11" fillId="0" borderId="3" xfId="4179" applyNumberFormat="1" applyFont="1" applyFill="1" applyBorder="1" applyAlignment="1">
      <alignment wrapText="1"/>
    </xf>
    <xf numFmtId="49" fontId="62" fillId="0" borderId="3" xfId="2690" applyNumberFormat="1" applyFont="1" applyFill="1" applyBorder="1" applyAlignment="1">
      <alignment horizontal="left" vertical="top" wrapText="1"/>
    </xf>
    <xf numFmtId="170" fontId="11" fillId="0" borderId="3" xfId="2690" applyNumberFormat="1" applyFont="1" applyFill="1" applyBorder="1" applyAlignment="1">
      <alignment horizontal="left" vertical="top" wrapText="1"/>
    </xf>
    <xf numFmtId="49" fontId="11" fillId="0" borderId="3" xfId="2690" applyNumberFormat="1" applyFont="1" applyFill="1" applyBorder="1" applyAlignment="1">
      <alignment horizontal="justify" vertical="top" wrapText="1"/>
    </xf>
    <xf numFmtId="49" fontId="11" fillId="0" borderId="3" xfId="2690" applyNumberFormat="1" applyFont="1" applyFill="1" applyBorder="1" applyAlignment="1">
      <alignment horizontal="left" vertical="top" wrapText="1"/>
    </xf>
    <xf numFmtId="49" fontId="11" fillId="0" borderId="3" xfId="4179" applyNumberFormat="1" applyFont="1" applyFill="1" applyBorder="1" applyAlignment="1">
      <alignment horizontal="left" vertical="top" wrapText="1"/>
    </xf>
    <xf numFmtId="0" fontId="11" fillId="0" borderId="6" xfId="4179" applyNumberFormat="1" applyFont="1" applyFill="1" applyBorder="1" applyAlignment="1">
      <alignment vertical="top" wrapText="1"/>
    </xf>
    <xf numFmtId="0" fontId="9" fillId="5" borderId="8" xfId="4179" applyNumberFormat="1" applyFont="1" applyFill="1" applyBorder="1" applyAlignment="1">
      <alignment vertical="top" wrapText="1"/>
    </xf>
    <xf numFmtId="0" fontId="11" fillId="61" borderId="3" xfId="4179" applyNumberFormat="1" applyFont="1" applyFill="1" applyBorder="1" applyAlignment="1">
      <alignment horizontal="justify" vertical="top" wrapText="1"/>
    </xf>
    <xf numFmtId="0" fontId="11" fillId="5" borderId="3" xfId="4179" applyNumberFormat="1" applyFont="1" applyFill="1" applyBorder="1" applyAlignment="1">
      <alignment horizontal="center" vertical="top" wrapText="1"/>
    </xf>
    <xf numFmtId="0" fontId="9" fillId="5" borderId="3" xfId="4179" applyNumberFormat="1" applyFont="1" applyFill="1" applyBorder="1" applyAlignment="1">
      <alignment horizontal="center" vertical="top" wrapText="1"/>
    </xf>
    <xf numFmtId="49" fontId="9" fillId="5" borderId="3" xfId="4179" applyNumberFormat="1" applyFont="1" applyFill="1" applyBorder="1" applyAlignment="1">
      <alignment horizontal="center" vertical="top" wrapText="1"/>
    </xf>
    <xf numFmtId="0" fontId="9" fillId="5" borderId="3" xfId="4179" applyNumberFormat="1" applyFont="1" applyFill="1" applyBorder="1" applyAlignment="1">
      <alignment horizontal="left" vertical="top" wrapText="1"/>
    </xf>
    <xf numFmtId="3" fontId="9" fillId="0" borderId="3" xfId="4179" applyNumberFormat="1" applyFont="1" applyFill="1" applyBorder="1" applyAlignment="1">
      <alignment horizontal="center" vertical="top" wrapText="1"/>
    </xf>
    <xf numFmtId="3" fontId="9" fillId="5" borderId="3" xfId="4179" applyNumberFormat="1" applyFont="1" applyFill="1" applyBorder="1" applyAlignment="1">
      <alignment horizontal="center" vertical="top" wrapText="1"/>
    </xf>
    <xf numFmtId="0" fontId="202" fillId="0" borderId="3" xfId="4179" applyNumberFormat="1" applyFont="1" applyFill="1" applyBorder="1" applyAlignment="1">
      <alignment horizontal="justify" vertical="top" wrapText="1"/>
    </xf>
    <xf numFmtId="0" fontId="18" fillId="0" borderId="3" xfId="4179" applyNumberFormat="1" applyFont="1" applyFill="1" applyBorder="1" applyAlignment="1">
      <alignment horizontal="justify" vertical="top" wrapText="1"/>
    </xf>
    <xf numFmtId="0" fontId="27" fillId="5" borderId="3" xfId="2" applyFont="1" applyFill="1" applyBorder="1" applyAlignment="1">
      <alignment horizontal="justify" vertical="top" wrapText="1"/>
    </xf>
    <xf numFmtId="0" fontId="7" fillId="5" borderId="3" xfId="2" applyFont="1" applyFill="1" applyBorder="1" applyAlignment="1">
      <alignment horizontal="justify" vertical="top" wrapText="1"/>
    </xf>
    <xf numFmtId="170" fontId="9" fillId="0" borderId="3" xfId="4179" applyNumberFormat="1" applyFont="1" applyFill="1" applyBorder="1" applyAlignment="1">
      <alignment horizontal="center" vertical="top" wrapText="1"/>
    </xf>
    <xf numFmtId="0" fontId="11" fillId="5" borderId="3" xfId="2" applyFont="1" applyFill="1" applyBorder="1" applyAlignment="1">
      <alignment horizontal="justify" vertical="top" wrapText="1"/>
    </xf>
    <xf numFmtId="0" fontId="62" fillId="5" borderId="3" xfId="2" applyFont="1" applyFill="1" applyBorder="1" applyAlignment="1">
      <alignment horizontal="justify" vertical="top" wrapText="1"/>
    </xf>
    <xf numFmtId="0" fontId="9" fillId="0" borderId="9" xfId="4179" applyNumberFormat="1" applyFont="1" applyFill="1" applyBorder="1" applyAlignment="1">
      <alignment horizontal="center" vertical="top" wrapText="1"/>
    </xf>
    <xf numFmtId="49" fontId="11" fillId="0" borderId="3" xfId="4179" applyNumberFormat="1" applyFont="1" applyFill="1" applyBorder="1" applyAlignment="1">
      <alignment horizontal="center" vertical="top" wrapText="1"/>
    </xf>
    <xf numFmtId="0" fontId="9" fillId="0" borderId="8" xfId="4179" applyNumberFormat="1" applyFont="1" applyFill="1" applyBorder="1" applyAlignment="1">
      <alignment horizontal="center" vertical="top" wrapText="1"/>
    </xf>
    <xf numFmtId="49" fontId="11" fillId="0" borderId="3" xfId="4179" applyNumberFormat="1" applyFont="1" applyFill="1" applyBorder="1" applyAlignment="1">
      <alignment horizontal="center" vertical="top" wrapText="1"/>
    </xf>
    <xf numFmtId="0" fontId="9" fillId="0" borderId="3" xfId="4179" applyNumberFormat="1" applyFont="1" applyFill="1" applyBorder="1" applyAlignment="1">
      <alignment horizontal="center" vertical="top" wrapText="1"/>
    </xf>
    <xf numFmtId="49" fontId="14" fillId="0" borderId="9" xfId="2" applyNumberFormat="1" applyFont="1" applyFill="1" applyBorder="1" applyAlignment="1">
      <alignment horizontal="center" vertical="top" wrapText="1"/>
    </xf>
    <xf numFmtId="49" fontId="14" fillId="0" borderId="3" xfId="2" applyNumberFormat="1" applyFont="1" applyFill="1" applyBorder="1" applyAlignment="1">
      <alignment horizontal="center" vertical="top" wrapText="1"/>
    </xf>
    <xf numFmtId="0" fontId="11" fillId="0" borderId="3" xfId="4179" applyNumberFormat="1" applyFont="1" applyFill="1" applyBorder="1" applyAlignment="1">
      <alignment horizontal="center" vertical="top" wrapText="1"/>
    </xf>
    <xf numFmtId="170" fontId="9" fillId="61" borderId="3" xfId="4" applyNumberFormat="1" applyFont="1" applyFill="1" applyBorder="1" applyAlignment="1">
      <alignment horizontal="right" vertical="top" wrapText="1"/>
    </xf>
    <xf numFmtId="3" fontId="11" fillId="61" borderId="3" xfId="3" applyNumberFormat="1" applyFont="1" applyFill="1" applyBorder="1" applyAlignment="1">
      <alignment horizontal="right" vertical="top" wrapText="1"/>
    </xf>
    <xf numFmtId="49" fontId="11" fillId="0" borderId="3" xfId="4179" applyNumberFormat="1" applyFont="1" applyFill="1" applyBorder="1" applyAlignment="1">
      <alignment horizontal="center" vertical="top" wrapText="1"/>
    </xf>
    <xf numFmtId="0" fontId="9" fillId="0" borderId="3" xfId="3" applyNumberFormat="1" applyFont="1" applyFill="1" applyBorder="1" applyAlignment="1">
      <alignment horizontal="center" vertical="center" wrapText="1"/>
    </xf>
    <xf numFmtId="0" fontId="9" fillId="0" borderId="3" xfId="4179" applyNumberFormat="1" applyFont="1" applyFill="1" applyBorder="1" applyAlignment="1">
      <alignment horizontal="center" vertical="center" wrapText="1"/>
    </xf>
    <xf numFmtId="170" fontId="9" fillId="0" borderId="3" xfId="4179" applyNumberFormat="1" applyFont="1" applyFill="1" applyBorder="1" applyAlignment="1">
      <alignment horizontal="center" vertical="center" wrapText="1"/>
    </xf>
    <xf numFmtId="0" fontId="7" fillId="5" borderId="3" xfId="4179" applyNumberFormat="1" applyFont="1" applyFill="1" applyBorder="1" applyAlignment="1">
      <alignment wrapText="1"/>
    </xf>
    <xf numFmtId="170" fontId="9" fillId="0" borderId="6" xfId="2690" applyNumberFormat="1" applyFont="1" applyFill="1" applyBorder="1" applyAlignment="1">
      <alignment horizontal="right" vertical="top" wrapText="1"/>
    </xf>
    <xf numFmtId="170" fontId="11" fillId="0" borderId="6" xfId="4179" applyNumberFormat="1" applyFont="1" applyFill="1" applyBorder="1" applyAlignment="1">
      <alignment horizontal="right" vertical="top" wrapText="1"/>
    </xf>
    <xf numFmtId="170" fontId="11" fillId="0" borderId="6" xfId="2690" applyNumberFormat="1" applyFont="1" applyFill="1" applyBorder="1" applyAlignment="1">
      <alignment horizontal="right" vertical="top" wrapText="1"/>
    </xf>
    <xf numFmtId="0" fontId="11" fillId="0" borderId="9" xfId="4179" applyNumberFormat="1" applyFont="1" applyFill="1" applyBorder="1" applyAlignment="1">
      <alignment horizontal="center" vertical="top" wrapText="1"/>
    </xf>
    <xf numFmtId="0" fontId="9" fillId="0" borderId="9" xfId="4179" applyNumberFormat="1" applyFont="1" applyFill="1" applyBorder="1" applyAlignment="1">
      <alignment horizontal="center" vertical="top" wrapText="1"/>
    </xf>
    <xf numFmtId="49" fontId="11" fillId="0" borderId="3" xfId="4179" applyNumberFormat="1" applyFont="1" applyFill="1" applyBorder="1" applyAlignment="1">
      <alignment horizontal="center" vertical="top" wrapText="1"/>
    </xf>
    <xf numFmtId="0" fontId="9" fillId="0" borderId="3" xfId="4179" applyNumberFormat="1" applyFont="1" applyFill="1" applyBorder="1" applyAlignment="1">
      <alignment horizontal="center" vertical="top" wrapText="1"/>
    </xf>
    <xf numFmtId="0" fontId="11" fillId="5" borderId="3" xfId="4179" applyNumberFormat="1" applyFont="1" applyFill="1" applyBorder="1" applyAlignment="1">
      <alignment horizontal="center" vertical="top" wrapText="1"/>
    </xf>
    <xf numFmtId="0" fontId="8" fillId="0" borderId="2" xfId="2" applyFont="1" applyBorder="1" applyAlignment="1">
      <alignment horizontal="right" wrapText="1"/>
    </xf>
    <xf numFmtId="0" fontId="9" fillId="4" borderId="3" xfId="3" applyNumberFormat="1" applyFont="1" applyFill="1" applyBorder="1" applyAlignment="1">
      <alignment horizontal="center" vertical="center" wrapText="1"/>
    </xf>
    <xf numFmtId="0" fontId="9" fillId="4" borderId="3" xfId="3" applyFont="1" applyFill="1" applyBorder="1" applyAlignment="1">
      <alignment horizontal="center" vertical="top" wrapText="1"/>
    </xf>
    <xf numFmtId="0" fontId="11" fillId="0" borderId="3" xfId="4179" applyNumberFormat="1" applyFont="1" applyFill="1" applyBorder="1" applyAlignment="1">
      <alignment horizontal="center" vertical="top" wrapText="1"/>
    </xf>
    <xf numFmtId="49" fontId="14" fillId="0" borderId="3" xfId="2" applyNumberFormat="1" applyFont="1" applyFill="1" applyBorder="1" applyAlignment="1">
      <alignment horizontal="center" vertical="top" wrapText="1"/>
    </xf>
    <xf numFmtId="0" fontId="26" fillId="0" borderId="0" xfId="4179" applyNumberFormat="1" applyFont="1" applyFill="1" applyBorder="1" applyAlignment="1">
      <alignment vertical="center" wrapText="1"/>
    </xf>
    <xf numFmtId="0" fontId="7" fillId="0" borderId="3" xfId="2" applyFont="1" applyFill="1" applyBorder="1" applyAlignment="1">
      <alignment horizontal="justify" vertical="top" wrapText="1"/>
    </xf>
    <xf numFmtId="0" fontId="27" fillId="0" borderId="3" xfId="2" applyFont="1" applyFill="1" applyBorder="1" applyAlignment="1">
      <alignment horizontal="justify" vertical="top" wrapText="1"/>
    </xf>
    <xf numFmtId="0" fontId="62" fillId="0" borderId="3" xfId="2" applyFont="1" applyFill="1" applyBorder="1" applyAlignment="1">
      <alignment horizontal="justify" vertical="top" wrapText="1"/>
    </xf>
    <xf numFmtId="170" fontId="7" fillId="62" borderId="0" xfId="3" applyNumberFormat="1" applyFont="1" applyFill="1" applyAlignment="1">
      <alignment horizontal="center" vertical="center" wrapText="1"/>
    </xf>
    <xf numFmtId="0" fontId="9" fillId="4" borderId="3" xfId="3" applyFont="1" applyFill="1" applyBorder="1" applyAlignment="1">
      <alignment horizontal="center" vertical="top" wrapText="1"/>
    </xf>
    <xf numFmtId="0" fontId="9" fillId="0" borderId="3" xfId="2690" applyNumberFormat="1" applyFont="1" applyFill="1" applyBorder="1" applyAlignment="1">
      <alignment horizontal="right" vertical="top" wrapText="1"/>
    </xf>
    <xf numFmtId="0" fontId="9" fillId="4" borderId="3" xfId="3" applyFont="1" applyFill="1" applyBorder="1" applyAlignment="1">
      <alignment horizontal="center" vertical="top" wrapText="1"/>
    </xf>
    <xf numFmtId="170" fontId="185" fillId="0" borderId="3" xfId="2690" applyNumberFormat="1" applyFont="1" applyFill="1" applyBorder="1" applyAlignment="1">
      <alignment horizontal="right" vertical="top" wrapText="1"/>
    </xf>
    <xf numFmtId="170" fontId="185" fillId="0" borderId="3" xfId="4179" applyNumberFormat="1" applyFont="1" applyFill="1" applyBorder="1" applyAlignment="1">
      <alignment horizontal="right" vertical="top" wrapText="1"/>
    </xf>
    <xf numFmtId="0" fontId="9" fillId="0" borderId="9" xfId="4179" applyNumberFormat="1" applyFont="1" applyFill="1" applyBorder="1" applyAlignment="1">
      <alignment horizontal="center" vertical="top" wrapText="1"/>
    </xf>
    <xf numFmtId="0" fontId="11" fillId="0" borderId="9" xfId="4179" applyNumberFormat="1" applyFont="1" applyFill="1" applyBorder="1" applyAlignment="1">
      <alignment horizontal="center" vertical="top" wrapText="1"/>
    </xf>
    <xf numFmtId="49" fontId="11" fillId="0" borderId="3" xfId="4179" applyNumberFormat="1" applyFont="1" applyFill="1" applyBorder="1" applyAlignment="1">
      <alignment horizontal="center" vertical="top" wrapText="1"/>
    </xf>
    <xf numFmtId="0" fontId="9" fillId="0" borderId="3" xfId="4179" applyNumberFormat="1" applyFont="1" applyFill="1" applyBorder="1" applyAlignment="1">
      <alignment horizontal="center" vertical="top" wrapText="1"/>
    </xf>
    <xf numFmtId="0" fontId="11" fillId="5" borderId="3" xfId="4179" applyNumberFormat="1" applyFont="1" applyFill="1" applyBorder="1" applyAlignment="1">
      <alignment horizontal="center" vertical="top" wrapText="1"/>
    </xf>
    <xf numFmtId="0" fontId="8" fillId="0" borderId="2" xfId="2" applyFont="1" applyBorder="1" applyAlignment="1">
      <alignment horizontal="right" wrapText="1"/>
    </xf>
    <xf numFmtId="49" fontId="14" fillId="0" borderId="3" xfId="2" applyNumberFormat="1" applyFont="1" applyFill="1" applyBorder="1" applyAlignment="1">
      <alignment horizontal="center" vertical="top" wrapText="1"/>
    </xf>
    <xf numFmtId="0" fontId="11" fillId="0" borderId="3" xfId="4179" applyNumberFormat="1" applyFont="1" applyFill="1" applyBorder="1" applyAlignment="1">
      <alignment horizontal="center" vertical="top" wrapText="1"/>
    </xf>
    <xf numFmtId="0" fontId="9" fillId="4" borderId="3" xfId="3" applyNumberFormat="1" applyFont="1" applyFill="1" applyBorder="1" applyAlignment="1">
      <alignment horizontal="center" vertical="center" wrapText="1"/>
    </xf>
    <xf numFmtId="0" fontId="9" fillId="4" borderId="3" xfId="3" applyFont="1" applyFill="1" applyBorder="1" applyAlignment="1">
      <alignment horizontal="center" vertical="top" wrapText="1"/>
    </xf>
    <xf numFmtId="0" fontId="11" fillId="4" borderId="3" xfId="3" applyFont="1" applyFill="1" applyBorder="1" applyAlignment="1">
      <alignment wrapText="1"/>
    </xf>
    <xf numFmtId="0" fontId="9" fillId="0" borderId="3" xfId="3" applyFont="1" applyFill="1" applyBorder="1" applyAlignment="1">
      <alignment wrapText="1"/>
    </xf>
    <xf numFmtId="170" fontId="11" fillId="0" borderId="3" xfId="3" applyNumberFormat="1" applyFont="1" applyFill="1" applyBorder="1" applyAlignment="1">
      <alignment wrapText="1"/>
    </xf>
    <xf numFmtId="0" fontId="9" fillId="0" borderId="3" xfId="4179" applyNumberFormat="1" applyFont="1" applyFill="1" applyBorder="1" applyAlignment="1">
      <alignment horizontal="center" vertical="top" wrapText="1"/>
    </xf>
    <xf numFmtId="0" fontId="9" fillId="0" borderId="3" xfId="4179" applyNumberFormat="1" applyFont="1" applyFill="1" applyBorder="1" applyAlignment="1">
      <alignment horizontal="left" vertical="center" wrapText="1"/>
    </xf>
    <xf numFmtId="49" fontId="11" fillId="0" borderId="3" xfId="4179" applyNumberFormat="1" applyFont="1" applyFill="1" applyBorder="1" applyAlignment="1">
      <alignment horizontal="center" vertical="top" wrapText="1"/>
    </xf>
    <xf numFmtId="0" fontId="11" fillId="0" borderId="3" xfId="4179" applyNumberFormat="1" applyFont="1" applyFill="1" applyBorder="1" applyAlignment="1">
      <alignment horizontal="center" vertical="top" wrapText="1"/>
    </xf>
    <xf numFmtId="0" fontId="9" fillId="4" borderId="6" xfId="2" applyFont="1" applyFill="1" applyBorder="1" applyAlignment="1">
      <alignment horizontal="left" vertical="center" wrapText="1"/>
    </xf>
    <xf numFmtId="0" fontId="9" fillId="4" borderId="6" xfId="3" applyFont="1" applyFill="1" applyBorder="1" applyAlignment="1">
      <alignment horizontal="left" vertical="center" wrapText="1"/>
    </xf>
    <xf numFmtId="0" fontId="9" fillId="4" borderId="3" xfId="2" applyNumberFormat="1" applyFont="1" applyFill="1" applyBorder="1" applyAlignment="1">
      <alignment horizontal="center" vertical="center" wrapText="1"/>
    </xf>
    <xf numFmtId="170" fontId="12" fillId="0" borderId="0" xfId="3" applyNumberFormat="1" applyFont="1" applyFill="1" applyAlignment="1">
      <alignment wrapText="1"/>
    </xf>
    <xf numFmtId="170" fontId="7" fillId="0" borderId="0" xfId="1" applyNumberFormat="1" applyFont="1" applyFill="1" applyAlignment="1">
      <alignment wrapText="1"/>
    </xf>
    <xf numFmtId="170" fontId="7" fillId="0" borderId="3" xfId="1" applyNumberFormat="1" applyFont="1" applyFill="1" applyBorder="1" applyAlignment="1">
      <alignment wrapText="1"/>
    </xf>
    <xf numFmtId="170" fontId="26" fillId="0" borderId="0" xfId="4179" applyNumberFormat="1" applyFont="1" applyFill="1" applyAlignment="1">
      <alignment vertical="center" wrapText="1"/>
    </xf>
    <xf numFmtId="170" fontId="196" fillId="0" borderId="3" xfId="1" applyNumberFormat="1" applyFont="1" applyFill="1" applyBorder="1" applyAlignment="1">
      <alignment vertical="center" wrapText="1"/>
    </xf>
    <xf numFmtId="0" fontId="180" fillId="0" borderId="0" xfId="4179" applyNumberFormat="1" applyFont="1" applyFill="1" applyAlignment="1">
      <alignment vertical="center" wrapText="1"/>
    </xf>
    <xf numFmtId="170" fontId="180" fillId="0" borderId="0" xfId="4179" applyNumberFormat="1" applyFont="1" applyFill="1" applyAlignment="1">
      <alignment vertical="center" wrapText="1"/>
    </xf>
    <xf numFmtId="0" fontId="26" fillId="0" borderId="0" xfId="4179" applyNumberFormat="1" applyFont="1" applyFill="1" applyAlignment="1">
      <alignment vertical="center" wrapText="1"/>
    </xf>
    <xf numFmtId="0" fontId="11" fillId="0" borderId="0" xfId="4179" applyNumberFormat="1" applyFont="1" applyFill="1" applyAlignment="1">
      <alignment horizontal="justify" vertical="top" wrapText="1"/>
    </xf>
    <xf numFmtId="3" fontId="11" fillId="0" borderId="0" xfId="4179" applyNumberFormat="1" applyFont="1" applyFill="1" applyAlignment="1">
      <alignment horizontal="right" wrapText="1"/>
    </xf>
    <xf numFmtId="0" fontId="11" fillId="0" borderId="3" xfId="4179" applyNumberFormat="1" applyFont="1" applyFill="1" applyBorder="1" applyAlignment="1">
      <alignment horizontal="center" vertical="top" wrapText="1"/>
    </xf>
    <xf numFmtId="0" fontId="11" fillId="64" borderId="3" xfId="4179" applyNumberFormat="1" applyFont="1" applyFill="1" applyBorder="1" applyAlignment="1">
      <alignment horizontal="center" vertical="center" wrapText="1"/>
    </xf>
    <xf numFmtId="0" fontId="9" fillId="0" borderId="3" xfId="4179" applyNumberFormat="1" applyFont="1" applyFill="1" applyBorder="1" applyAlignment="1">
      <alignment horizontal="center" vertical="top" wrapText="1"/>
    </xf>
    <xf numFmtId="49" fontId="14" fillId="0" borderId="3" xfId="2" applyNumberFormat="1" applyFont="1" applyFill="1" applyBorder="1" applyAlignment="1">
      <alignment horizontal="center" vertical="top" wrapText="1"/>
    </xf>
    <xf numFmtId="0" fontId="11" fillId="0" borderId="3" xfId="4179" applyNumberFormat="1" applyFont="1" applyFill="1" applyBorder="1" applyAlignment="1">
      <alignment horizontal="center" vertical="top" wrapText="1"/>
    </xf>
    <xf numFmtId="0" fontId="9" fillId="46" borderId="3" xfId="3" applyNumberFormat="1" applyFont="1" applyFill="1" applyBorder="1" applyAlignment="1">
      <alignment horizontal="center" vertical="center" wrapText="1"/>
    </xf>
    <xf numFmtId="0" fontId="11" fillId="0" borderId="3" xfId="4179" applyNumberFormat="1" applyFont="1" applyFill="1" applyBorder="1" applyAlignment="1">
      <alignment horizontal="center" vertical="top" wrapText="1"/>
    </xf>
    <xf numFmtId="0" fontId="9" fillId="0" borderId="3" xfId="4179" applyNumberFormat="1" applyFont="1" applyFill="1" applyBorder="1" applyAlignment="1">
      <alignment horizontal="center" vertical="top" wrapText="1"/>
    </xf>
    <xf numFmtId="49" fontId="11" fillId="0" borderId="3" xfId="4179" applyNumberFormat="1" applyFont="1" applyFill="1" applyBorder="1" applyAlignment="1">
      <alignment horizontal="center" vertical="top" wrapText="1"/>
    </xf>
    <xf numFmtId="49" fontId="9" fillId="0" borderId="3" xfId="4179" applyNumberFormat="1" applyFont="1" applyFill="1" applyBorder="1" applyAlignment="1">
      <alignment horizontal="center" vertical="top" wrapText="1"/>
    </xf>
    <xf numFmtId="0" fontId="26" fillId="0" borderId="0" xfId="4179" applyNumberFormat="1" applyFont="1" applyFill="1" applyBorder="1" applyAlignment="1">
      <alignment horizontal="center" vertical="center" wrapText="1"/>
    </xf>
    <xf numFmtId="0" fontId="9" fillId="0" borderId="7" xfId="3" applyFont="1" applyFill="1" applyBorder="1" applyAlignment="1">
      <alignment horizontal="center" vertical="center" wrapText="1"/>
    </xf>
    <xf numFmtId="0" fontId="9" fillId="0" borderId="9" xfId="3" applyFont="1" applyFill="1" applyBorder="1" applyAlignment="1">
      <alignment horizontal="center" vertical="center" wrapText="1"/>
    </xf>
    <xf numFmtId="0" fontId="9" fillId="0" borderId="3" xfId="4179" applyNumberFormat="1" applyFont="1" applyFill="1" applyBorder="1" applyAlignment="1">
      <alignment horizontal="left" vertical="center" wrapText="1"/>
    </xf>
    <xf numFmtId="0" fontId="9" fillId="64" borderId="3" xfId="2" applyNumberFormat="1" applyFont="1" applyFill="1" applyBorder="1" applyAlignment="1">
      <alignment horizontal="center" vertical="center" textRotation="90" wrapText="1"/>
    </xf>
    <xf numFmtId="0" fontId="9" fillId="64" borderId="3" xfId="2" applyNumberFormat="1" applyFont="1" applyFill="1" applyBorder="1" applyAlignment="1">
      <alignment horizontal="center" vertical="center" wrapText="1"/>
    </xf>
    <xf numFmtId="0" fontId="9" fillId="64" borderId="3" xfId="3" applyNumberFormat="1" applyFont="1" applyFill="1" applyBorder="1" applyAlignment="1">
      <alignment horizontal="center" vertical="center" wrapText="1"/>
    </xf>
    <xf numFmtId="0" fontId="9" fillId="0" borderId="3" xfId="3" applyNumberFormat="1" applyFont="1" applyFill="1" applyBorder="1" applyAlignment="1">
      <alignment horizontal="center" vertical="center" wrapText="1"/>
    </xf>
    <xf numFmtId="49" fontId="9" fillId="5" borderId="7" xfId="4179" applyNumberFormat="1" applyFont="1" applyFill="1" applyBorder="1" applyAlignment="1">
      <alignment horizontal="center" vertical="top" wrapText="1"/>
    </xf>
    <xf numFmtId="49" fontId="9" fillId="5" borderId="8" xfId="4179" applyNumberFormat="1" applyFont="1" applyFill="1" applyBorder="1" applyAlignment="1">
      <alignment horizontal="center" vertical="top" wrapText="1"/>
    </xf>
    <xf numFmtId="49" fontId="9" fillId="5" borderId="9" xfId="4179" applyNumberFormat="1" applyFont="1" applyFill="1" applyBorder="1" applyAlignment="1">
      <alignment horizontal="center" vertical="top" wrapText="1"/>
    </xf>
    <xf numFmtId="0" fontId="9" fillId="5" borderId="7" xfId="4179" applyNumberFormat="1" applyFont="1" applyFill="1" applyBorder="1" applyAlignment="1">
      <alignment horizontal="center" vertical="top" wrapText="1"/>
    </xf>
    <xf numFmtId="0" fontId="9" fillId="5" borderId="8" xfId="4179" applyNumberFormat="1" applyFont="1" applyFill="1" applyBorder="1" applyAlignment="1">
      <alignment horizontal="center" vertical="top" wrapText="1"/>
    </xf>
    <xf numFmtId="0" fontId="9" fillId="5" borderId="9" xfId="4179" applyNumberFormat="1" applyFont="1" applyFill="1" applyBorder="1" applyAlignment="1">
      <alignment horizontal="center" vertical="top" wrapText="1"/>
    </xf>
    <xf numFmtId="0" fontId="11" fillId="5" borderId="7" xfId="4179" applyNumberFormat="1" applyFont="1" applyFill="1" applyBorder="1" applyAlignment="1">
      <alignment horizontal="center" vertical="top" wrapText="1"/>
    </xf>
    <xf numFmtId="0" fontId="11" fillId="5" borderId="8" xfId="4179" applyNumberFormat="1" applyFont="1" applyFill="1" applyBorder="1" applyAlignment="1">
      <alignment horizontal="center" vertical="top" wrapText="1"/>
    </xf>
    <xf numFmtId="0" fontId="11" fillId="5" borderId="9" xfId="4179" applyNumberFormat="1" applyFont="1" applyFill="1" applyBorder="1" applyAlignment="1">
      <alignment horizontal="center" vertical="top" wrapText="1"/>
    </xf>
    <xf numFmtId="49" fontId="11" fillId="5" borderId="3" xfId="4179" applyNumberFormat="1" applyFont="1" applyFill="1" applyBorder="1" applyAlignment="1">
      <alignment horizontal="center" vertical="top" wrapText="1"/>
    </xf>
    <xf numFmtId="0" fontId="9" fillId="5" borderId="3" xfId="4179" applyNumberFormat="1" applyFont="1" applyFill="1" applyBorder="1" applyAlignment="1">
      <alignment horizontal="center" vertical="top" wrapText="1"/>
    </xf>
    <xf numFmtId="49" fontId="11" fillId="5" borderId="7" xfId="4179" applyNumberFormat="1" applyFont="1" applyFill="1" applyBorder="1" applyAlignment="1">
      <alignment horizontal="center" vertical="top" wrapText="1"/>
    </xf>
    <xf numFmtId="49" fontId="11" fillId="5" borderId="8" xfId="4179" applyNumberFormat="1" applyFont="1" applyFill="1" applyBorder="1" applyAlignment="1">
      <alignment horizontal="center" vertical="top" wrapText="1"/>
    </xf>
    <xf numFmtId="49" fontId="11" fillId="5" borderId="9" xfId="4179" applyNumberFormat="1" applyFont="1" applyFill="1" applyBorder="1" applyAlignment="1">
      <alignment horizontal="center" vertical="top" wrapText="1"/>
    </xf>
    <xf numFmtId="0" fontId="9" fillId="0" borderId="7" xfId="3" applyFont="1" applyBorder="1" applyAlignment="1">
      <alignment horizontal="center" vertical="center" wrapText="1"/>
    </xf>
    <xf numFmtId="0" fontId="9" fillId="0" borderId="9" xfId="3" applyFont="1" applyBorder="1" applyAlignment="1">
      <alignment horizontal="center" vertical="center" wrapText="1"/>
    </xf>
    <xf numFmtId="0" fontId="9" fillId="46" borderId="3" xfId="3" applyNumberFormat="1" applyFont="1" applyFill="1" applyBorder="1" applyAlignment="1">
      <alignment horizontal="center" vertical="center" wrapText="1"/>
    </xf>
    <xf numFmtId="0" fontId="9" fillId="5" borderId="3" xfId="4179" applyNumberFormat="1" applyFont="1" applyFill="1" applyBorder="1" applyAlignment="1">
      <alignment horizontal="left" vertical="center" wrapText="1"/>
    </xf>
    <xf numFmtId="0" fontId="9" fillId="46" borderId="7" xfId="2" applyNumberFormat="1" applyFont="1" applyFill="1" applyBorder="1" applyAlignment="1">
      <alignment horizontal="center" vertical="center" textRotation="90" wrapText="1"/>
    </xf>
    <xf numFmtId="0" fontId="9" fillId="46" borderId="9" xfId="2" applyNumberFormat="1" applyFont="1" applyFill="1" applyBorder="1" applyAlignment="1">
      <alignment horizontal="center" vertical="center" textRotation="90" wrapText="1"/>
    </xf>
    <xf numFmtId="0" fontId="9" fillId="46" borderId="7" xfId="2" applyNumberFormat="1" applyFont="1" applyFill="1" applyBorder="1" applyAlignment="1">
      <alignment horizontal="center" vertical="center" wrapText="1"/>
    </xf>
    <xf numFmtId="0" fontId="9" fillId="46" borderId="9" xfId="2" applyNumberFormat="1" applyFont="1" applyFill="1" applyBorder="1" applyAlignment="1">
      <alignment horizontal="center" vertical="center" wrapText="1"/>
    </xf>
    <xf numFmtId="0" fontId="9" fillId="46" borderId="7" xfId="3" applyNumberFormat="1" applyFont="1" applyFill="1" applyBorder="1" applyAlignment="1">
      <alignment horizontal="center" vertical="center" wrapText="1"/>
    </xf>
    <xf numFmtId="0" fontId="9" fillId="46" borderId="9" xfId="3" applyNumberFormat="1" applyFont="1" applyFill="1" applyBorder="1" applyAlignment="1">
      <alignment horizontal="center" vertical="center" wrapText="1"/>
    </xf>
    <xf numFmtId="0" fontId="9" fillId="0" borderId="7" xfId="2" applyNumberFormat="1" applyFont="1" applyFill="1" applyBorder="1" applyAlignment="1">
      <alignment horizontal="center" vertical="center" textRotation="90" wrapText="1"/>
    </xf>
    <xf numFmtId="0" fontId="9" fillId="0" borderId="9" xfId="2" applyNumberFormat="1" applyFont="1" applyFill="1" applyBorder="1" applyAlignment="1">
      <alignment horizontal="center" vertical="center" textRotation="90" wrapText="1"/>
    </xf>
    <xf numFmtId="0" fontId="9" fillId="0" borderId="7" xfId="2" applyNumberFormat="1" applyFont="1" applyFill="1" applyBorder="1" applyAlignment="1">
      <alignment horizontal="center" vertical="center" wrapText="1"/>
    </xf>
    <xf numFmtId="0" fontId="9" fillId="0" borderId="9" xfId="2" applyNumberFormat="1" applyFont="1" applyFill="1" applyBorder="1" applyAlignment="1">
      <alignment horizontal="center" vertical="center" wrapText="1"/>
    </xf>
    <xf numFmtId="0" fontId="9" fillId="0" borderId="7" xfId="3" applyNumberFormat="1" applyFont="1" applyFill="1" applyBorder="1" applyAlignment="1">
      <alignment horizontal="center" vertical="center" wrapText="1"/>
    </xf>
    <xf numFmtId="0" fontId="9" fillId="0" borderId="9" xfId="3" applyNumberFormat="1" applyFont="1" applyFill="1" applyBorder="1" applyAlignment="1">
      <alignment horizontal="center" vertical="center" wrapText="1"/>
    </xf>
    <xf numFmtId="0" fontId="9" fillId="0" borderId="4" xfId="3" applyNumberFormat="1" applyFont="1" applyFill="1" applyBorder="1" applyAlignment="1">
      <alignment horizontal="center" vertical="center" wrapText="1"/>
    </xf>
    <xf numFmtId="0" fontId="9" fillId="0" borderId="5" xfId="3" applyNumberFormat="1" applyFont="1" applyFill="1" applyBorder="1" applyAlignment="1">
      <alignment horizontal="center" vertical="center" wrapText="1"/>
    </xf>
    <xf numFmtId="0" fontId="9" fillId="0" borderId="7" xfId="4179" applyNumberFormat="1" applyFont="1" applyFill="1" applyBorder="1" applyAlignment="1">
      <alignment horizontal="center" vertical="top" wrapText="1"/>
    </xf>
    <xf numFmtId="0" fontId="9" fillId="0" borderId="8" xfId="4179" applyNumberFormat="1" applyFont="1" applyFill="1" applyBorder="1" applyAlignment="1">
      <alignment horizontal="center" vertical="top" wrapText="1"/>
    </xf>
    <xf numFmtId="0" fontId="9" fillId="0" borderId="9" xfId="4179" applyNumberFormat="1" applyFont="1" applyFill="1" applyBorder="1" applyAlignment="1">
      <alignment horizontal="center" vertical="top" wrapText="1"/>
    </xf>
    <xf numFmtId="0" fontId="11" fillId="0" borderId="7" xfId="4179" applyNumberFormat="1" applyFont="1" applyFill="1" applyBorder="1" applyAlignment="1">
      <alignment horizontal="center" vertical="top" wrapText="1"/>
    </xf>
    <xf numFmtId="0" fontId="11" fillId="0" borderId="8" xfId="4179" applyNumberFormat="1" applyFont="1" applyFill="1" applyBorder="1" applyAlignment="1">
      <alignment horizontal="center" vertical="top" wrapText="1"/>
    </xf>
    <xf numFmtId="0" fontId="11" fillId="0" borderId="9" xfId="4179" applyNumberFormat="1" applyFont="1" applyFill="1" applyBorder="1" applyAlignment="1">
      <alignment horizontal="center" vertical="top" wrapText="1"/>
    </xf>
    <xf numFmtId="49" fontId="9" fillId="0" borderId="7" xfId="4179" applyNumberFormat="1" applyFont="1" applyFill="1" applyBorder="1" applyAlignment="1">
      <alignment horizontal="center" vertical="top" wrapText="1"/>
    </xf>
    <xf numFmtId="49" fontId="9" fillId="0" borderId="8" xfId="4179" applyNumberFormat="1" applyFont="1" applyFill="1" applyBorder="1" applyAlignment="1">
      <alignment horizontal="center" vertical="top" wrapText="1"/>
    </xf>
    <xf numFmtId="49" fontId="9" fillId="0" borderId="9" xfId="4179" applyNumberFormat="1" applyFont="1" applyFill="1" applyBorder="1" applyAlignment="1">
      <alignment horizontal="center" vertical="top" wrapText="1"/>
    </xf>
    <xf numFmtId="49" fontId="11" fillId="0" borderId="7" xfId="4179" applyNumberFormat="1" applyFont="1" applyFill="1" applyBorder="1" applyAlignment="1">
      <alignment horizontal="center" vertical="top" wrapText="1"/>
    </xf>
    <xf numFmtId="49" fontId="11" fillId="0" borderId="8" xfId="4179" applyNumberFormat="1" applyFont="1" applyFill="1" applyBorder="1" applyAlignment="1">
      <alignment horizontal="center" vertical="top" wrapText="1"/>
    </xf>
    <xf numFmtId="49" fontId="9" fillId="5" borderId="3" xfId="4179" applyNumberFormat="1" applyFont="1" applyFill="1" applyBorder="1" applyAlignment="1">
      <alignment horizontal="center" vertical="top" wrapText="1"/>
    </xf>
    <xf numFmtId="49" fontId="14" fillId="0" borderId="7" xfId="2" applyNumberFormat="1" applyFont="1" applyFill="1" applyBorder="1" applyAlignment="1">
      <alignment horizontal="center" vertical="top" wrapText="1"/>
    </xf>
    <xf numFmtId="49" fontId="14" fillId="0" borderId="8" xfId="2" applyNumberFormat="1" applyFont="1" applyFill="1" applyBorder="1" applyAlignment="1">
      <alignment horizontal="center" vertical="top" wrapText="1"/>
    </xf>
    <xf numFmtId="49" fontId="14" fillId="0" borderId="9" xfId="2" applyNumberFormat="1" applyFont="1" applyFill="1" applyBorder="1" applyAlignment="1">
      <alignment horizontal="center" vertical="top" wrapText="1"/>
    </xf>
    <xf numFmtId="0" fontId="9" fillId="4" borderId="4" xfId="3" applyFont="1" applyFill="1" applyBorder="1" applyAlignment="1">
      <alignment horizontal="left" wrapText="1"/>
    </xf>
    <xf numFmtId="0" fontId="9" fillId="4" borderId="5" xfId="3" applyFont="1" applyFill="1" applyBorder="1" applyAlignment="1">
      <alignment horizontal="left" wrapText="1"/>
    </xf>
    <xf numFmtId="0" fontId="9" fillId="4" borderId="6" xfId="3" applyFont="1" applyFill="1" applyBorder="1" applyAlignment="1">
      <alignment horizontal="left" wrapText="1"/>
    </xf>
    <xf numFmtId="0" fontId="11" fillId="5" borderId="3" xfId="4179" applyNumberFormat="1" applyFont="1" applyFill="1" applyBorder="1" applyAlignment="1">
      <alignment horizontal="center" vertical="top" wrapText="1"/>
    </xf>
    <xf numFmtId="0" fontId="6" fillId="0" borderId="0" xfId="2" applyFont="1" applyAlignment="1">
      <alignment horizontal="center" vertical="center" wrapText="1"/>
    </xf>
    <xf numFmtId="0" fontId="8" fillId="0" borderId="2" xfId="2" applyFont="1" applyBorder="1" applyAlignment="1">
      <alignment horizontal="right" wrapText="1"/>
    </xf>
    <xf numFmtId="0" fontId="8" fillId="0" borderId="0" xfId="2" applyFont="1" applyBorder="1" applyAlignment="1">
      <alignment horizontal="right" wrapText="1"/>
    </xf>
    <xf numFmtId="0" fontId="9" fillId="0" borderId="3" xfId="2" applyNumberFormat="1" applyFont="1" applyFill="1" applyBorder="1" applyAlignment="1">
      <alignment horizontal="center" vertical="center" textRotation="90" wrapText="1"/>
    </xf>
    <xf numFmtId="0" fontId="11" fillId="0" borderId="3" xfId="3" applyFont="1" applyBorder="1" applyAlignment="1">
      <alignment horizontal="center"/>
    </xf>
    <xf numFmtId="0" fontId="9" fillId="0" borderId="3" xfId="2" applyNumberFormat="1" applyFont="1" applyFill="1" applyBorder="1" applyAlignment="1">
      <alignment horizontal="center" vertical="center" wrapText="1"/>
    </xf>
    <xf numFmtId="0" fontId="9" fillId="0" borderId="3" xfId="3" applyFont="1" applyBorder="1" applyAlignment="1">
      <alignment horizontal="center" vertical="center" wrapText="1"/>
    </xf>
    <xf numFmtId="49" fontId="14" fillId="5" borderId="7" xfId="2" applyNumberFormat="1" applyFont="1" applyFill="1" applyBorder="1" applyAlignment="1">
      <alignment horizontal="center" vertical="top" wrapText="1"/>
    </xf>
    <xf numFmtId="49" fontId="14" fillId="5" borderId="8" xfId="2" applyNumberFormat="1" applyFont="1" applyFill="1" applyBorder="1" applyAlignment="1">
      <alignment horizontal="center" vertical="top" wrapText="1"/>
    </xf>
    <xf numFmtId="49" fontId="14" fillId="5" borderId="9" xfId="2" applyNumberFormat="1" applyFont="1" applyFill="1" applyBorder="1" applyAlignment="1">
      <alignment horizontal="center" vertical="top" wrapText="1"/>
    </xf>
    <xf numFmtId="0" fontId="9" fillId="4" borderId="4" xfId="2" applyFont="1" applyFill="1" applyBorder="1" applyAlignment="1">
      <alignment horizontal="left" vertical="center" wrapText="1"/>
    </xf>
    <xf numFmtId="0" fontId="9" fillId="4" borderId="5" xfId="2" applyFont="1" applyFill="1" applyBorder="1" applyAlignment="1">
      <alignment horizontal="left" vertical="center" wrapText="1"/>
    </xf>
    <xf numFmtId="0" fontId="9" fillId="4" borderId="6" xfId="2" applyFont="1" applyFill="1" applyBorder="1" applyAlignment="1">
      <alignment horizontal="left" vertical="center" wrapText="1"/>
    </xf>
    <xf numFmtId="0" fontId="9" fillId="5" borderId="7" xfId="4179" applyFont="1" applyFill="1" applyBorder="1" applyAlignment="1">
      <alignment horizontal="center" vertical="top" wrapText="1"/>
    </xf>
    <xf numFmtId="0" fontId="9" fillId="5" borderId="8" xfId="4179" applyFont="1" applyFill="1" applyBorder="1" applyAlignment="1">
      <alignment horizontal="center" vertical="top" wrapText="1"/>
    </xf>
    <xf numFmtId="0" fontId="9" fillId="5" borderId="9" xfId="4179" applyFont="1" applyFill="1" applyBorder="1" applyAlignment="1">
      <alignment horizontal="center" vertical="top" wrapText="1"/>
    </xf>
    <xf numFmtId="0" fontId="9" fillId="4" borderId="4" xfId="3" applyFont="1" applyFill="1" applyBorder="1" applyAlignment="1">
      <alignment horizontal="left" vertical="center" wrapText="1"/>
    </xf>
    <xf numFmtId="0" fontId="9" fillId="4" borderId="5" xfId="3" applyFont="1" applyFill="1" applyBorder="1" applyAlignment="1">
      <alignment horizontal="left" vertical="center" wrapText="1"/>
    </xf>
    <xf numFmtId="0" fontId="9" fillId="4" borderId="6" xfId="3" applyFont="1" applyFill="1" applyBorder="1" applyAlignment="1">
      <alignment horizontal="left" vertical="center" wrapText="1"/>
    </xf>
    <xf numFmtId="49" fontId="11" fillId="0" borderId="9" xfId="4179" applyNumberFormat="1" applyFont="1" applyFill="1" applyBorder="1" applyAlignment="1">
      <alignment horizontal="center" vertical="top" wrapText="1"/>
    </xf>
    <xf numFmtId="0" fontId="11" fillId="0" borderId="7" xfId="3" applyFont="1" applyBorder="1" applyAlignment="1">
      <alignment horizontal="center" vertical="center" wrapText="1"/>
    </xf>
    <xf numFmtId="0" fontId="11" fillId="0" borderId="8" xfId="3" applyFont="1" applyBorder="1" applyAlignment="1">
      <alignment horizontal="center" vertical="center" wrapText="1"/>
    </xf>
    <xf numFmtId="0" fontId="11" fillId="0" borderId="9" xfId="3" applyFont="1" applyBorder="1" applyAlignment="1">
      <alignment horizontal="center" vertical="center" wrapText="1"/>
    </xf>
    <xf numFmtId="0" fontId="9" fillId="4" borderId="3" xfId="2" applyNumberFormat="1" applyFont="1" applyFill="1" applyBorder="1" applyAlignment="1">
      <alignment horizontal="center" vertical="center" textRotation="90" wrapText="1"/>
    </xf>
    <xf numFmtId="0" fontId="11" fillId="4" borderId="3" xfId="3" applyFont="1" applyFill="1" applyBorder="1" applyAlignment="1">
      <alignment horizontal="center"/>
    </xf>
    <xf numFmtId="0" fontId="9" fillId="4" borderId="3" xfId="2" applyNumberFormat="1" applyFont="1" applyFill="1" applyBorder="1" applyAlignment="1">
      <alignment horizontal="center" vertical="center" wrapText="1"/>
    </xf>
    <xf numFmtId="0" fontId="9" fillId="4" borderId="3" xfId="3" applyNumberFormat="1" applyFont="1" applyFill="1" applyBorder="1" applyAlignment="1">
      <alignment horizontal="center" vertical="center" wrapText="1"/>
    </xf>
    <xf numFmtId="0" fontId="9" fillId="4" borderId="5" xfId="3" applyNumberFormat="1" applyFont="1" applyFill="1" applyBorder="1" applyAlignment="1">
      <alignment horizontal="center" vertical="center" wrapText="1"/>
    </xf>
    <xf numFmtId="0" fontId="9" fillId="4" borderId="41" xfId="3" applyFont="1" applyFill="1" applyBorder="1" applyAlignment="1">
      <alignment horizontal="center" vertical="top" wrapText="1"/>
    </xf>
    <xf numFmtId="0" fontId="9" fillId="4" borderId="40" xfId="3" applyFont="1" applyFill="1" applyBorder="1" applyAlignment="1">
      <alignment horizontal="center" vertical="top" wrapText="1"/>
    </xf>
    <xf numFmtId="0" fontId="9" fillId="4" borderId="42" xfId="3" applyFont="1" applyFill="1" applyBorder="1" applyAlignment="1">
      <alignment horizontal="center" vertical="top" wrapText="1"/>
    </xf>
    <xf numFmtId="0" fontId="9" fillId="4" borderId="43" xfId="3" applyFont="1" applyFill="1" applyBorder="1" applyAlignment="1">
      <alignment horizontal="center" vertical="top" wrapText="1"/>
    </xf>
    <xf numFmtId="0" fontId="9" fillId="0" borderId="7" xfId="4179" applyFont="1" applyFill="1" applyBorder="1" applyAlignment="1">
      <alignment horizontal="center" vertical="top" wrapText="1"/>
    </xf>
    <xf numFmtId="0" fontId="9" fillId="0" borderId="8" xfId="4179" applyFont="1" applyFill="1" applyBorder="1" applyAlignment="1">
      <alignment horizontal="center" vertical="top" wrapText="1"/>
    </xf>
    <xf numFmtId="0" fontId="9" fillId="0" borderId="9" xfId="4179" applyFont="1" applyFill="1" applyBorder="1" applyAlignment="1">
      <alignment horizontal="center" vertical="top" wrapText="1"/>
    </xf>
    <xf numFmtId="49" fontId="14" fillId="0" borderId="3" xfId="2" applyNumberFormat="1" applyFont="1" applyFill="1" applyBorder="1" applyAlignment="1">
      <alignment horizontal="center" vertical="top" wrapText="1"/>
    </xf>
    <xf numFmtId="0" fontId="9" fillId="0" borderId="4" xfId="3" applyFont="1" applyFill="1" applyBorder="1" applyAlignment="1">
      <alignment horizontal="left" vertical="center" wrapText="1"/>
    </xf>
    <xf numFmtId="0" fontId="9" fillId="0" borderId="5" xfId="3" applyFont="1" applyFill="1" applyBorder="1" applyAlignment="1">
      <alignment horizontal="left" vertical="center" wrapText="1"/>
    </xf>
    <xf numFmtId="0" fontId="9" fillId="0" borderId="6" xfId="3" applyFont="1" applyFill="1" applyBorder="1" applyAlignment="1">
      <alignment horizontal="left" vertical="center" wrapText="1"/>
    </xf>
    <xf numFmtId="0" fontId="9" fillId="0" borderId="4" xfId="2" applyFont="1" applyFill="1" applyBorder="1" applyAlignment="1">
      <alignment horizontal="left" vertical="center" wrapText="1"/>
    </xf>
    <xf numFmtId="0" fontId="9" fillId="0" borderId="5" xfId="2" applyFont="1" applyFill="1" applyBorder="1" applyAlignment="1">
      <alignment horizontal="left" vertical="center" wrapText="1"/>
    </xf>
    <xf numFmtId="0" fontId="9" fillId="0" borderId="6" xfId="2" applyFont="1" applyFill="1" applyBorder="1" applyAlignment="1">
      <alignment horizontal="left" vertical="center" wrapText="1"/>
    </xf>
    <xf numFmtId="0" fontId="9" fillId="4" borderId="3" xfId="3" applyFont="1" applyFill="1" applyBorder="1" applyAlignment="1">
      <alignment horizontal="center" vertical="top" wrapText="1"/>
    </xf>
    <xf numFmtId="0" fontId="9" fillId="0" borderId="3" xfId="2" applyFont="1" applyFill="1" applyBorder="1" applyAlignment="1">
      <alignment horizontal="left" vertical="center" wrapText="1"/>
    </xf>
    <xf numFmtId="0" fontId="9" fillId="4" borderId="4" xfId="3" applyNumberFormat="1" applyFont="1" applyFill="1" applyBorder="1" applyAlignment="1">
      <alignment horizontal="center" vertical="center" wrapText="1"/>
    </xf>
    <xf numFmtId="0" fontId="9" fillId="4" borderId="6" xfId="3" applyNumberFormat="1" applyFont="1" applyFill="1" applyBorder="1" applyAlignment="1">
      <alignment horizontal="center" vertical="center" wrapText="1"/>
    </xf>
    <xf numFmtId="0" fontId="197" fillId="0" borderId="0" xfId="0" applyFont="1" applyAlignment="1">
      <alignment horizontal="center"/>
    </xf>
    <xf numFmtId="185" fontId="200" fillId="0" borderId="4" xfId="0" applyNumberFormat="1" applyFont="1" applyBorder="1" applyAlignment="1">
      <alignment horizontal="center" vertical="center"/>
    </xf>
    <xf numFmtId="0" fontId="200" fillId="0" borderId="6" xfId="0" applyFont="1" applyBorder="1" applyAlignment="1">
      <alignment horizontal="center" vertical="center"/>
    </xf>
  </cellXfs>
  <cellStyles count="4466">
    <cellStyle name="_x0005__x001c_" xfId="8" xr:uid="{00000000-0005-0000-0000-000000000000}"/>
    <cellStyle name=" 1" xfId="9" xr:uid="{00000000-0005-0000-0000-000001000000}"/>
    <cellStyle name=" 1 2" xfId="10" xr:uid="{00000000-0005-0000-0000-000002000000}"/>
    <cellStyle name="_x000d__x000a_JournalTemplate=C:\COMFO\CTALK\JOURSTD.TPL_x000d__x000a_LbStateAddress=3 3 0 251 1 89 2 311_x000d__x000a_LbStateJou" xfId="11" xr:uid="{00000000-0005-0000-0000-000003000000}"/>
    <cellStyle name="_x000d__x000a_JournalTemplate=C:\COMFO\CTALK\JOURSTD.TPL_x000d__x000a_LbStateAddress=3 3 0 251 1 89 2 311_x000d__x000a_LbStateJou 2" xfId="12" xr:uid="{00000000-0005-0000-0000-000004000000}"/>
    <cellStyle name="%" xfId="13" xr:uid="{00000000-0005-0000-0000-000005000000}"/>
    <cellStyle name="% 2" xfId="14" xr:uid="{00000000-0005-0000-0000-000006000000}"/>
    <cellStyle name="%_Копия Xl0000046" xfId="15" xr:uid="{00000000-0005-0000-0000-000007000000}"/>
    <cellStyle name="%_Копия Xl0000046 2" xfId="16" xr:uid="{00000000-0005-0000-0000-000008000000}"/>
    <cellStyle name="?????????? [0]_??????-110_??????-110 (2)" xfId="17" xr:uid="{00000000-0005-0000-0000-000009000000}"/>
    <cellStyle name="?_x0001_??ь@ ?????? Roman Cyr????_x0002__x0002_?_x0007___x0001_–_x001d___x0001_З?W_x0001_7_x0001_7_x0001__x0002__x0002_†_x0002_?W†_x0002__x0018_©МW_x001f__x0001_†_x0002_7_x0001_&quot;_x000c_hЄ2©”T_x0005_?B?hЄG_x0019_pЄG_x0019_O_x000a_в?_x0008_«????$э«К З$Р?Џ,pЄG_x0019_|?&gt;¬†_x0002__x0005_$__x0019_V«V«C?IN_x0005_?0?P©_x0008_???G_x0019_±@7%??В‡Ђ_x0018_???_x0010_??_x0004_?????/%4?Џ,/%/%Љ©щ57%Џ,Џ,–©jA7%Џ,Џ,Џ,Ё©g?G%Ђ_x0018_??Џ,4?_x0010_?Џ,Ж©БЉL_x0014__x0004_?4?$_x0012_4?=“$_x0002_??_x0010_??‹d?_x0010_?Џ,Ф©'6h_x0017__x0004_?4?L_x0014_4?" xfId="18" xr:uid="{00000000-0005-0000-0000-00000A000000}"/>
    <cellStyle name="?’???‚›?" xfId="19" xr:uid="{00000000-0005-0000-0000-00000B000000}"/>
    <cellStyle name="?’???‚›? 2" xfId="20" xr:uid="{00000000-0005-0000-0000-00000C000000}"/>
    <cellStyle name="?’???‚›? 3" xfId="21" xr:uid="{00000000-0005-0000-0000-00000D000000}"/>
    <cellStyle name="?’???‚›?_001 Проб Новые специфики.xls 18,01" xfId="22" xr:uid="{00000000-0005-0000-0000-00000E000000}"/>
    <cellStyle name="?’һғһ‚›ү" xfId="23" xr:uid="{00000000-0005-0000-0000-00000F000000}"/>
    <cellStyle name="?’һғһ‚›ү 2" xfId="24" xr:uid="{00000000-0005-0000-0000-000010000000}"/>
    <cellStyle name="?’һғһ‚›ү 3" xfId="25" xr:uid="{00000000-0005-0000-0000-000011000000}"/>
    <cellStyle name="?’һғһ‚›ү_001 Проб Новые специфики.xls 18,01" xfId="26" xr:uid="{00000000-0005-0000-0000-000012000000}"/>
    <cellStyle name="?’ћѓћ‚›‰" xfId="27" xr:uid="{00000000-0005-0000-0000-000013000000}"/>
    <cellStyle name="?’ћѓћ‚›‰ 2" xfId="28" xr:uid="{00000000-0005-0000-0000-000014000000}"/>
    <cellStyle name="?’ћѓћ‚›‰_Свод ГУ БЗ на 2015-2017 годы" xfId="29" xr:uid="{00000000-0005-0000-0000-000015000000}"/>
    <cellStyle name="?berschrift 1" xfId="30" xr:uid="{00000000-0005-0000-0000-000016000000}"/>
    <cellStyle name="?berschrift 2" xfId="31" xr:uid="{00000000-0005-0000-0000-000017000000}"/>
    <cellStyle name="?berschrift 3" xfId="32" xr:uid="{00000000-0005-0000-0000-000018000000}"/>
    <cellStyle name="?ђ??‹?‚?љ1" xfId="33" xr:uid="{00000000-0005-0000-0000-000019000000}"/>
    <cellStyle name="?ђ??‹?‚?љ1 2" xfId="34" xr:uid="{00000000-0005-0000-0000-00001A000000}"/>
    <cellStyle name="?ђ??‹?‚?љ1 3" xfId="35" xr:uid="{00000000-0005-0000-0000-00001B000000}"/>
    <cellStyle name="?ђ??‹?‚?љ1_001 Проб Новые специфики.xls 18,01" xfId="36" xr:uid="{00000000-0005-0000-0000-00001C000000}"/>
    <cellStyle name="?ђ??‹?‚?љ2" xfId="37" xr:uid="{00000000-0005-0000-0000-00001D000000}"/>
    <cellStyle name="?ђ??‹?‚?љ2 2" xfId="38" xr:uid="{00000000-0005-0000-0000-00001E000000}"/>
    <cellStyle name="?ђ??‹?‚?љ2 3" xfId="39" xr:uid="{00000000-0005-0000-0000-00001F000000}"/>
    <cellStyle name="?ђ??‹?‚?љ2_001 Проб Новые специфики.xls 18,01" xfId="40" xr:uid="{00000000-0005-0000-0000-000020000000}"/>
    <cellStyle name="_~4272991" xfId="41" xr:uid="{00000000-0005-0000-0000-000021000000}"/>
    <cellStyle name="_~4272991 2" xfId="42" xr:uid="{00000000-0005-0000-0000-000022000000}"/>
    <cellStyle name="_~4279974" xfId="43" xr:uid="{00000000-0005-0000-0000-000023000000}"/>
    <cellStyle name="_~4279974 2" xfId="44" xr:uid="{00000000-0005-0000-0000-000024000000}"/>
    <cellStyle name="_~4279974_Копия Xl0000046" xfId="45" xr:uid="{00000000-0005-0000-0000-000025000000}"/>
    <cellStyle name="_~4279974_Копия Xl0000046 2" xfId="46" xr:uid="{00000000-0005-0000-0000-000026000000}"/>
    <cellStyle name="_~4767845" xfId="47" xr:uid="{00000000-0005-0000-0000-000027000000}"/>
    <cellStyle name="_~4767845 2" xfId="48" xr:uid="{00000000-0005-0000-0000-000028000000}"/>
    <cellStyle name="_~4767845 3" xfId="49" xr:uid="{00000000-0005-0000-0000-000029000000}"/>
    <cellStyle name="_~4767845_МИИР" xfId="50" xr:uid="{00000000-0005-0000-0000-00002A000000}"/>
    <cellStyle name="_~6740299" xfId="51" xr:uid="{00000000-0005-0000-0000-00002B000000}"/>
    <cellStyle name="_~6740299 2" xfId="52" xr:uid="{00000000-0005-0000-0000-00002C000000}"/>
    <cellStyle name="_~7882089" xfId="53" xr:uid="{00000000-0005-0000-0000-00002D000000}"/>
    <cellStyle name="_~7882089 2" xfId="54" xr:uid="{00000000-0005-0000-0000-00002E000000}"/>
    <cellStyle name="_~7882089 3" xfId="55" xr:uid="{00000000-0005-0000-0000-00002F000000}"/>
    <cellStyle name="_~7882089_МИИР" xfId="56" xr:uid="{00000000-0005-0000-0000-000030000000}"/>
    <cellStyle name="_025  питание на 2011-2013гг" xfId="2691" xr:uid="{00000000-0005-0000-0000-000031000000}"/>
    <cellStyle name="_1 квартал мать" xfId="57" xr:uid="{00000000-0005-0000-0000-000032000000}"/>
    <cellStyle name="_1 квартал мать 2" xfId="58" xr:uid="{00000000-0005-0000-0000-000033000000}"/>
    <cellStyle name="_1 квартал мать_Копия Xl0000046" xfId="59" xr:uid="{00000000-0005-0000-0000-000034000000}"/>
    <cellStyle name="_1 квартал мать_Копия Xl0000046 2" xfId="60" xr:uid="{00000000-0005-0000-0000-000035000000}"/>
    <cellStyle name="_2,3 БО" xfId="61" xr:uid="{00000000-0005-0000-0000-000036000000}"/>
    <cellStyle name="_2,3 БО 2" xfId="62" xr:uid="{00000000-0005-0000-0000-000037000000}"/>
    <cellStyle name="_2,3 БО_Копия Xl0000046" xfId="63" xr:uid="{00000000-0005-0000-0000-000038000000}"/>
    <cellStyle name="_2,3 БО_Копия Xl0000046 2" xfId="64" xr:uid="{00000000-0005-0000-0000-000039000000}"/>
    <cellStyle name="_2. Формы ПР_new" xfId="65" xr:uid="{00000000-0005-0000-0000-00003A000000}"/>
    <cellStyle name="_2. Формы ПР_new 2" xfId="66" xr:uid="{00000000-0005-0000-0000-00003B000000}"/>
    <cellStyle name="_2. Формы ПР_new 3" xfId="67" xr:uid="{00000000-0005-0000-0000-00003C000000}"/>
    <cellStyle name="_2. Формы ПР_new_МИИР" xfId="68" xr:uid="{00000000-0005-0000-0000-00003D000000}"/>
    <cellStyle name="_2.формы ПР утв.-прогноз" xfId="69" xr:uid="{00000000-0005-0000-0000-00003E000000}"/>
    <cellStyle name="_2.формы ПР утв.-прогноз 2" xfId="70" xr:uid="{00000000-0005-0000-0000-00003F000000}"/>
    <cellStyle name="_2.формы ПР утв.-прогноз 3" xfId="71" xr:uid="{00000000-0005-0000-0000-000040000000}"/>
    <cellStyle name="_2.формы ПР утв.-прогноз_МИИР" xfId="72" xr:uid="{00000000-0005-0000-0000-000041000000}"/>
    <cellStyle name="_20.08.08 Формы для АО формирование бюджетов на 2009г" xfId="73" xr:uid="{00000000-0005-0000-0000-000042000000}"/>
    <cellStyle name="_20.08.08 Формы для АО формирование бюджетов на 2009г 2" xfId="74" xr:uid="{00000000-0005-0000-0000-000043000000}"/>
    <cellStyle name="_20.08.08 Формы для АО формирование бюджетов на 2009г_Копия Xl0000046" xfId="75" xr:uid="{00000000-0005-0000-0000-000044000000}"/>
    <cellStyle name="_20.08.08 Формы для АО формирование бюджетов на 2009г_Копия Xl0000046 2" xfId="76" xr:uid="{00000000-0005-0000-0000-000045000000}"/>
    <cellStyle name="_2004-2012 гг. потребность" xfId="77" xr:uid="{00000000-0005-0000-0000-000046000000}"/>
    <cellStyle name="_2004-2012 гг. потребность 2" xfId="78" xr:uid="{00000000-0005-0000-0000-000047000000}"/>
    <cellStyle name="_2004-2012 гг. потребность_Копия Xl0000046" xfId="79" xr:uid="{00000000-0005-0000-0000-000048000000}"/>
    <cellStyle name="_2004-2012 гг. потребность_Копия Xl0000046 2" xfId="80" xr:uid="{00000000-0005-0000-0000-000049000000}"/>
    <cellStyle name="_2008 КТЖ полугодие 31.10 22-43" xfId="81" xr:uid="{00000000-0005-0000-0000-00004A000000}"/>
    <cellStyle name="_2008 КТЖ полугодие 31.10 22-43 2" xfId="82" xr:uid="{00000000-0005-0000-0000-00004B000000}"/>
    <cellStyle name="_2008 КТЖ полугодие 31.10 22-43 3" xfId="83" xr:uid="{00000000-0005-0000-0000-00004C000000}"/>
    <cellStyle name="_2008 КТЖ полугодие 31.10 22-43_МИИР" xfId="84" xr:uid="{00000000-0005-0000-0000-00004D000000}"/>
    <cellStyle name="_2013-2015 мтк мси" xfId="85" xr:uid="{00000000-0005-0000-0000-00004E000000}"/>
    <cellStyle name="_2013-2015 мтк мси 2" xfId="86" xr:uid="{00000000-0005-0000-0000-00004F000000}"/>
    <cellStyle name="_2013-2015 мтк мси 3" xfId="87" xr:uid="{00000000-0005-0000-0000-000050000000}"/>
    <cellStyle name="_2013-2015 мтк мси_МИИР" xfId="88" xr:uid="{00000000-0005-0000-0000-000051000000}"/>
    <cellStyle name="_21.11_11.30 БО-6, БО-5 АО НК КТЖ 02" xfId="89" xr:uid="{00000000-0005-0000-0000-000052000000}"/>
    <cellStyle name="_21.11_11.30 БО-6, БО-5 АО НК КТЖ 02 2" xfId="90" xr:uid="{00000000-0005-0000-0000-000053000000}"/>
    <cellStyle name="_21.11_11.30 БО-6, БО-5 АО НК КТЖ 02_Копия Xl0000046" xfId="91" xr:uid="{00000000-0005-0000-0000-000054000000}"/>
    <cellStyle name="_21.11_11.30 БО-6, БО-5 АО НК КТЖ 02_Копия Xl0000046 2" xfId="92" xr:uid="{00000000-0005-0000-0000-000055000000}"/>
    <cellStyle name="_4. Формы бюджета _new" xfId="93" xr:uid="{00000000-0005-0000-0000-000056000000}"/>
    <cellStyle name="_4. Формы бюджета _new 2" xfId="94" xr:uid="{00000000-0005-0000-0000-000057000000}"/>
    <cellStyle name="_4. Формы бюджета _new 3" xfId="95" xr:uid="{00000000-0005-0000-0000-000058000000}"/>
    <cellStyle name="_4. Формы бюджета _new_МИИР" xfId="96" xr:uid="{00000000-0005-0000-0000-000059000000}"/>
    <cellStyle name="_5БО по АО" xfId="97" xr:uid="{00000000-0005-0000-0000-00005A000000}"/>
    <cellStyle name="_5БО по АО 2" xfId="98" xr:uid="{00000000-0005-0000-0000-00005B000000}"/>
    <cellStyle name="_5БО по АО_Копия Xl0000046" xfId="99" xr:uid="{00000000-0005-0000-0000-00005C000000}"/>
    <cellStyle name="_5БО по АО_Копия Xl0000046 2" xfId="100" xr:uid="{00000000-0005-0000-0000-00005D000000}"/>
    <cellStyle name="_5БОвждо26.10" xfId="101" xr:uid="{00000000-0005-0000-0000-00005E000000}"/>
    <cellStyle name="_5БОвждо26.10 2" xfId="102" xr:uid="{00000000-0005-0000-0000-00005F000000}"/>
    <cellStyle name="_5БОвждо26.10 3" xfId="103" xr:uid="{00000000-0005-0000-0000-000060000000}"/>
    <cellStyle name="_5БОвждо26.10_МИИР" xfId="104" xr:uid="{00000000-0005-0000-0000-000061000000}"/>
    <cellStyle name="_6 Приложение расшиф. Стор.2" xfId="105" xr:uid="{00000000-0005-0000-0000-000062000000}"/>
    <cellStyle name="_6 Приложение расшиф. Стор.2 2" xfId="106" xr:uid="{00000000-0005-0000-0000-000063000000}"/>
    <cellStyle name="_8 НК- 01.11.07-2" xfId="107" xr:uid="{00000000-0005-0000-0000-000064000000}"/>
    <cellStyle name="_8 НК- 01.11.07-2 2" xfId="108" xr:uid="{00000000-0005-0000-0000-000065000000}"/>
    <cellStyle name="_8 НК- 01.11.07-2 3" xfId="109" xr:uid="{00000000-0005-0000-0000-000066000000}"/>
    <cellStyle name="_8 НК- 01.11.07-2_МИИР" xfId="110" xr:uid="{00000000-0005-0000-0000-000067000000}"/>
    <cellStyle name="_Comma" xfId="111" xr:uid="{00000000-0005-0000-0000-000068000000}"/>
    <cellStyle name="_Debts" xfId="112" xr:uid="{00000000-0005-0000-0000-000069000000}"/>
    <cellStyle name="_Debts 2" xfId="113" xr:uid="{00000000-0005-0000-0000-00006A000000}"/>
    <cellStyle name="_Debts 3" xfId="114" xr:uid="{00000000-0005-0000-0000-00006B000000}"/>
    <cellStyle name="_Debts_МИИР" xfId="115" xr:uid="{00000000-0005-0000-0000-00006C000000}"/>
    <cellStyle name="_IT_Plan" xfId="116" xr:uid="{00000000-0005-0000-0000-00006D000000}"/>
    <cellStyle name="_IT_Plan 2" xfId="117" xr:uid="{00000000-0005-0000-0000-00006E000000}"/>
    <cellStyle name="_IT_Plan 3" xfId="118" xr:uid="{00000000-0005-0000-0000-00006F000000}"/>
    <cellStyle name="_IT_Plan_МИИР" xfId="119" xr:uid="{00000000-0005-0000-0000-000070000000}"/>
    <cellStyle name="_model_13_last" xfId="120" xr:uid="{00000000-0005-0000-0000-000071000000}"/>
    <cellStyle name="_model_13_last 2" xfId="121" xr:uid="{00000000-0005-0000-0000-000072000000}"/>
    <cellStyle name="_NBCC_Budget_final_2002" xfId="122" xr:uid="{00000000-0005-0000-0000-000073000000}"/>
    <cellStyle name="_NBCC_Budget_final_2002 2" xfId="123" xr:uid="{00000000-0005-0000-0000-000074000000}"/>
    <cellStyle name="_NBCC_Budget_final_2002 3" xfId="124" xr:uid="{00000000-0005-0000-0000-000075000000}"/>
    <cellStyle name="_NBCC_Budget_final_2002_МИИР" xfId="125" xr:uid="{00000000-0005-0000-0000-000076000000}"/>
    <cellStyle name="_PGZ 2009" xfId="126" xr:uid="{00000000-0005-0000-0000-000077000000}"/>
    <cellStyle name="_PGZ 2009 2" xfId="127" xr:uid="{00000000-0005-0000-0000-000078000000}"/>
    <cellStyle name="_PGZ 2009_командировки мониторинг" xfId="128" xr:uid="{00000000-0005-0000-0000-000079000000}"/>
    <cellStyle name="_PGZ 2009_командировки мониторинг 2" xfId="129" xr:uid="{00000000-0005-0000-0000-00007A000000}"/>
    <cellStyle name="_PGZ 2009_командировки мониторинг 3" xfId="130" xr:uid="{00000000-0005-0000-0000-00007B000000}"/>
    <cellStyle name="_PGZ 2009_командировки мониторинг_МИИР" xfId="131" xr:uid="{00000000-0005-0000-0000-00007C000000}"/>
    <cellStyle name="_PRICE_1C" xfId="132" xr:uid="{00000000-0005-0000-0000-00007D000000}"/>
    <cellStyle name="_PRICE_1C 2" xfId="133" xr:uid="{00000000-0005-0000-0000-00007E000000}"/>
    <cellStyle name="_ROACE Локомотив по НК" xfId="134" xr:uid="{00000000-0005-0000-0000-00007F000000}"/>
    <cellStyle name="_ROACE Локомотив по НК 2" xfId="135" xr:uid="{00000000-0005-0000-0000-000080000000}"/>
    <cellStyle name="_ROACE Локомотив по НК 3" xfId="136" xr:uid="{00000000-0005-0000-0000-000081000000}"/>
    <cellStyle name="_ROACE Локомотив по НК_МИИР" xfId="137" xr:uid="{00000000-0005-0000-0000-000082000000}"/>
    <cellStyle name="_WACC Холдинга" xfId="138" xr:uid="{00000000-0005-0000-0000-000083000000}"/>
    <cellStyle name="_WACC Холдинга 2" xfId="139" xr:uid="{00000000-0005-0000-0000-000084000000}"/>
    <cellStyle name="_анал. мат. 2009-2012 годы" xfId="140" xr:uid="{00000000-0005-0000-0000-000085000000}"/>
    <cellStyle name="_анал. мат. 2009-2012 годы 2" xfId="141" xr:uid="{00000000-0005-0000-0000-000086000000}"/>
    <cellStyle name="_Анализ ЦЭП 1 квартал 2008 год" xfId="142" xr:uid="{00000000-0005-0000-0000-000087000000}"/>
    <cellStyle name="_Анализ ЦЭП 1 квартал 2008 год 2" xfId="143" xr:uid="{00000000-0005-0000-0000-000088000000}"/>
    <cellStyle name="_Анализ ЦЭП 1 квартал 2008 год_Копия Xl0000046" xfId="144" xr:uid="{00000000-0005-0000-0000-000089000000}"/>
    <cellStyle name="_Анализ ЦЭП 1 квартал 2008 год_Копия Xl0000046 2" xfId="145" xr:uid="{00000000-0005-0000-0000-00008A000000}"/>
    <cellStyle name="_АО КТЖ и группа повыш тарифа через год на 10% гульнара" xfId="146" xr:uid="{00000000-0005-0000-0000-00008B000000}"/>
    <cellStyle name="_АО КТЖ и группа повыш тарифа через год на 10% гульнара 2" xfId="147" xr:uid="{00000000-0005-0000-0000-00008C000000}"/>
    <cellStyle name="_АО КТЖ и группа повыш тарифа через год на 10% гульнара_Копия Xl0000046" xfId="148" xr:uid="{00000000-0005-0000-0000-00008D000000}"/>
    <cellStyle name="_АО КТЖ и группа повыш тарифа через год на 10% гульнара_Копия Xl0000046 2" xfId="149" xr:uid="{00000000-0005-0000-0000-00008E000000}"/>
    <cellStyle name="_АО Пригор.пер. в МТиК РК расчет субсидий на 2012г" xfId="150" xr:uid="{00000000-0005-0000-0000-00008F000000}"/>
    <cellStyle name="_АО Пригор.пер. в МТиК РК расчет субсидий на 2012г 2" xfId="151" xr:uid="{00000000-0005-0000-0000-000090000000}"/>
    <cellStyle name="_АО ЦТ" xfId="152" xr:uid="{00000000-0005-0000-0000-000091000000}"/>
    <cellStyle name="_АО ЦТ 2" xfId="153" xr:uid="{00000000-0005-0000-0000-000092000000}"/>
    <cellStyle name="_АОТ 1 квартал помесячно" xfId="154" xr:uid="{00000000-0005-0000-0000-000093000000}"/>
    <cellStyle name="_АОТ 1 квартал помесячно 2" xfId="155" xr:uid="{00000000-0005-0000-0000-000094000000}"/>
    <cellStyle name="_АОТ 1 квартал помесячно_Копия Xl0000046" xfId="156" xr:uid="{00000000-0005-0000-0000-000095000000}"/>
    <cellStyle name="_АОТ 1 квартал помесячно_Копия Xl0000046 2" xfId="157" xr:uid="{00000000-0005-0000-0000-000096000000}"/>
    <cellStyle name="_АОТ бюджет на 2008 год одобренный вариант кз70 рф 84" xfId="158" xr:uid="{00000000-0005-0000-0000-000097000000}"/>
    <cellStyle name="_АОТ бюджет на 2008 год одобренный вариант кз70 рф 84 2" xfId="159" xr:uid="{00000000-0005-0000-0000-000098000000}"/>
    <cellStyle name="_АРЕМ 2014-2016гг. повторка" xfId="160" xr:uid="{00000000-0005-0000-0000-000099000000}"/>
    <cellStyle name="_АРЕМ 2014-2016гг. повторка 2" xfId="161" xr:uid="{00000000-0005-0000-0000-00009A000000}"/>
    <cellStyle name="_АРЕМ 2014-2016гг. повторка 3" xfId="162" xr:uid="{00000000-0005-0000-0000-00009B000000}"/>
    <cellStyle name="_АРЕМ 2014-2016гг. повторка_МИИР" xfId="163" xr:uid="{00000000-0005-0000-0000-00009C000000}"/>
    <cellStyle name="_АРЕМ ЕКСЕЛЬ" xfId="164" xr:uid="{00000000-0005-0000-0000-00009D000000}"/>
    <cellStyle name="_АРЕМ ЕКСЕЛЬ 2" xfId="165" xr:uid="{00000000-0005-0000-0000-00009E000000}"/>
    <cellStyle name="_АРЕМ ЕКСЕЛЬ 3" xfId="166" xr:uid="{00000000-0005-0000-0000-00009F000000}"/>
    <cellStyle name="_АРЕМ ЕКСЕЛЬ_МИИР" xfId="167" xr:uid="{00000000-0005-0000-0000-0000A0000000}"/>
    <cellStyle name="_аренда на 2009год.Гули" xfId="168" xr:uid="{00000000-0005-0000-0000-0000A1000000}"/>
    <cellStyle name="_аренда на 2009год.Гули 2" xfId="169" xr:uid="{00000000-0005-0000-0000-0000A2000000}"/>
    <cellStyle name="_БДДС  06" xfId="170" xr:uid="{00000000-0005-0000-0000-0000A3000000}"/>
    <cellStyle name="_БДДС  06 2" xfId="171" xr:uid="{00000000-0005-0000-0000-0000A4000000}"/>
    <cellStyle name="_БДДС  06_Копия Xl0000046" xfId="172" xr:uid="{00000000-0005-0000-0000-0000A5000000}"/>
    <cellStyle name="_БДДС  06_Копия Xl0000046 2" xfId="173" xr:uid="{00000000-0005-0000-0000-0000A6000000}"/>
    <cellStyle name="_бизнес-план" xfId="174" xr:uid="{00000000-0005-0000-0000-0000A7000000}"/>
    <cellStyle name="_бизнес-план 2" xfId="175" xr:uid="{00000000-0005-0000-0000-0000A8000000}"/>
    <cellStyle name="_БК 2007 КТЖ 19.12.06" xfId="176" xr:uid="{00000000-0005-0000-0000-0000A9000000}"/>
    <cellStyle name="_БК 2007 КТЖ 19.12.06 2" xfId="177" xr:uid="{00000000-0005-0000-0000-0000AA000000}"/>
    <cellStyle name="_БК 2007 КТЖ 19.12.06_Копия Xl0000046" xfId="178" xr:uid="{00000000-0005-0000-0000-0000AB000000}"/>
    <cellStyle name="_БК 2007 КТЖ 19.12.06_Копия Xl0000046 2" xfId="179" xr:uid="{00000000-0005-0000-0000-0000AC000000}"/>
    <cellStyle name="_БК 2007 КТЖ 19.12.06_ЛСЦ - 2010-2014" xfId="180" xr:uid="{00000000-0005-0000-0000-0000AD000000}"/>
    <cellStyle name="_БК 2007 КТЖ 19.12.06_ЛСЦ - 2010-2014 2" xfId="181" xr:uid="{00000000-0005-0000-0000-0000AE000000}"/>
    <cellStyle name="_БК 2007 КТЖ 19.12.06_ЛСЦ - 2010-2014_Копия Xl0000046" xfId="182" xr:uid="{00000000-0005-0000-0000-0000AF000000}"/>
    <cellStyle name="_БК 2007 КТЖ 19.12.06_ЛСЦ - 2010-2014_Копия Xl0000046 2" xfId="183" xr:uid="{00000000-0005-0000-0000-0000B0000000}"/>
    <cellStyle name="_БК 2007 КТЖ испр" xfId="184" xr:uid="{00000000-0005-0000-0000-0000B1000000}"/>
    <cellStyle name="_БК 2007 КТЖ испр 2" xfId="185" xr:uid="{00000000-0005-0000-0000-0000B2000000}"/>
    <cellStyle name="_БК 2007 КТЖ испр_Копия Xl0000046" xfId="186" xr:uid="{00000000-0005-0000-0000-0000B3000000}"/>
    <cellStyle name="_БК 2007 КТЖ испр_Копия Xl0000046 2" xfId="187" xr:uid="{00000000-0005-0000-0000-0000B4000000}"/>
    <cellStyle name="_БК 2007 КТЖ испр_ЛСЦ - 2010-2014" xfId="188" xr:uid="{00000000-0005-0000-0000-0000B5000000}"/>
    <cellStyle name="_БК 2007 КТЖ испр_ЛСЦ - 2010-2014 2" xfId="189" xr:uid="{00000000-0005-0000-0000-0000B6000000}"/>
    <cellStyle name="_БК 2007 КТЖ испр_ЛСЦ - 2010-2014_Копия Xl0000046" xfId="190" xr:uid="{00000000-0005-0000-0000-0000B7000000}"/>
    <cellStyle name="_БК 2007 КТЖ испр_ЛСЦ - 2010-2014_Копия Xl0000046 2" xfId="191" xr:uid="{00000000-0005-0000-0000-0000B8000000}"/>
    <cellStyle name="_БК 4_5 2007 ГРУППА" xfId="192" xr:uid="{00000000-0005-0000-0000-0000B9000000}"/>
    <cellStyle name="_БК 4_5 2007 ГРУППА 2" xfId="193" xr:uid="{00000000-0005-0000-0000-0000BA000000}"/>
    <cellStyle name="_БК 4_5 2007 ГРУППА без займа" xfId="194" xr:uid="{00000000-0005-0000-0000-0000BB000000}"/>
    <cellStyle name="_БК 4_5 2007 ГРУППА без займа 2" xfId="195" xr:uid="{00000000-0005-0000-0000-0000BC000000}"/>
    <cellStyle name="_БО 2007 июльКор" xfId="196" xr:uid="{00000000-0005-0000-0000-0000BD000000}"/>
    <cellStyle name="_БО 2007 июльКор 2" xfId="197" xr:uid="{00000000-0005-0000-0000-0000BE000000}"/>
    <cellStyle name="_БО 2007 июльКор 3" xfId="198" xr:uid="{00000000-0005-0000-0000-0000BF000000}"/>
    <cellStyle name="_БО 2007 июльКор_МИИР" xfId="199" xr:uid="{00000000-0005-0000-0000-0000C0000000}"/>
    <cellStyle name="_БО 2007 КТЖ корр 10.04.2007" xfId="200" xr:uid="{00000000-0005-0000-0000-0000C1000000}"/>
    <cellStyle name="_БО 2007 КТЖ корр 10.04.2007 2" xfId="201" xr:uid="{00000000-0005-0000-0000-0000C2000000}"/>
    <cellStyle name="_БО 2007 КТЖ корр 10.04.2007_Копия Xl0000046" xfId="202" xr:uid="{00000000-0005-0000-0000-0000C3000000}"/>
    <cellStyle name="_БО 2007 КТЖ корр 10.04.2007_Копия Xl0000046 2" xfId="203" xr:uid="{00000000-0005-0000-0000-0000C4000000}"/>
    <cellStyle name="_БО 2007 КТЖ корр июнь 2007" xfId="204" xr:uid="{00000000-0005-0000-0000-0000C5000000}"/>
    <cellStyle name="_БО 2007 КТЖ корр июнь 2007 2" xfId="205" xr:uid="{00000000-0005-0000-0000-0000C6000000}"/>
    <cellStyle name="_БО 2007 КТЖ корр июнь 2007_Копия Xl0000046" xfId="206" xr:uid="{00000000-0005-0000-0000-0000C7000000}"/>
    <cellStyle name="_БО 2007 КТЖ корр июнь 2007_Копия Xl0000046 2" xfId="207" xr:uid="{00000000-0005-0000-0000-0000C8000000}"/>
    <cellStyle name="_БО 2007 КТЖ корр июнь 2007_ЛСЦ - 2010-2014" xfId="208" xr:uid="{00000000-0005-0000-0000-0000C9000000}"/>
    <cellStyle name="_БО 2007 КТЖ корр июнь 2007_ЛСЦ - 2010-2014 2" xfId="209" xr:uid="{00000000-0005-0000-0000-0000CA000000}"/>
    <cellStyle name="_БО 2007 КТЖ корр июнь 2007_ЛСЦ - 2010-2014_Копия Xl0000046" xfId="210" xr:uid="{00000000-0005-0000-0000-0000CB000000}"/>
    <cellStyle name="_БО 2007 КТЖ корр июнь 2007_ЛСЦ - 2010-2014_Копия Xl0000046 2" xfId="211" xr:uid="{00000000-0005-0000-0000-0000CC000000}"/>
    <cellStyle name="_БО 3 корр. от 24 июля 2007" xfId="212" xr:uid="{00000000-0005-0000-0000-0000CD000000}"/>
    <cellStyle name="_БО 3 корр. от 24 июля 2007 2" xfId="213" xr:uid="{00000000-0005-0000-0000-0000CE000000}"/>
    <cellStyle name="_БО 3 корр. от 24 июля 2007_Копия Xl0000046" xfId="214" xr:uid="{00000000-0005-0000-0000-0000CF000000}"/>
    <cellStyle name="_БО 3 корр. от 24 июля 2007_Копия Xl0000046 2" xfId="215" xr:uid="{00000000-0005-0000-0000-0000D0000000}"/>
    <cellStyle name="_БО-2, БК-2" xfId="216" xr:uid="{00000000-0005-0000-0000-0000D1000000}"/>
    <cellStyle name="_БО-2, БК-2 2" xfId="217" xr:uid="{00000000-0005-0000-0000-0000D2000000}"/>
    <cellStyle name="_БО-3 КТЖ 24.11.06" xfId="218" xr:uid="{00000000-0005-0000-0000-0000D3000000}"/>
    <cellStyle name="_БО-3 КТЖ 24.11.06 2" xfId="219" xr:uid="{00000000-0005-0000-0000-0000D4000000}"/>
    <cellStyle name="_БО5 БО6 Корр Июль 120707 24_12" xfId="220" xr:uid="{00000000-0005-0000-0000-0000D5000000}"/>
    <cellStyle name="_БО5 БО6 Корр Июль 120707 24_12 2" xfId="221" xr:uid="{00000000-0005-0000-0000-0000D6000000}"/>
    <cellStyle name="_БО5 БО6 Корр Июль 120707 24_12_Копия Xl0000046" xfId="222" xr:uid="{00000000-0005-0000-0000-0000D7000000}"/>
    <cellStyle name="_БО5 БО6 Корр Июль 120707 24_12_Копия Xl0000046 2" xfId="223" xr:uid="{00000000-0005-0000-0000-0000D8000000}"/>
    <cellStyle name="_БО5 для самрука" xfId="224" xr:uid="{00000000-0005-0000-0000-0000D9000000}"/>
    <cellStyle name="_БО5 для самрука 2" xfId="225" xr:uid="{00000000-0005-0000-0000-0000DA000000}"/>
    <cellStyle name="_БОЛЬШОЙ СВОД" xfId="226" xr:uid="{00000000-0005-0000-0000-0000DB000000}"/>
    <cellStyle name="_БОЛЬШОЙ СВОД 2" xfId="227" xr:uid="{00000000-0005-0000-0000-0000DC000000}"/>
    <cellStyle name="_Бюджет 2007 года с учетом коррек 12.09.07г.для НХ" xfId="228" xr:uid="{00000000-0005-0000-0000-0000DD000000}"/>
    <cellStyle name="_Бюджет 2007 года с учетом коррек 12.09.07г.для НХ 2" xfId="229" xr:uid="{00000000-0005-0000-0000-0000DE000000}"/>
    <cellStyle name="_Бюджет 2007 года с учетом коррек испр.11.07.07г." xfId="230" xr:uid="{00000000-0005-0000-0000-0000DF000000}"/>
    <cellStyle name="_Бюджет 2007 года с учетом коррек испр.11.07.07г. 2" xfId="231" xr:uid="{00000000-0005-0000-0000-0000E0000000}"/>
    <cellStyle name="_Бюджет 2007 года с учетом коррек испр.12.07.07г." xfId="232" xr:uid="{00000000-0005-0000-0000-0000E1000000}"/>
    <cellStyle name="_Бюджет 2007 года с учетом коррек испр.12.07.07г. 2" xfId="233" xr:uid="{00000000-0005-0000-0000-0000E2000000}"/>
    <cellStyle name="_Бюджет 2007 года с учетом коррек испр.19.07.07г." xfId="234" xr:uid="{00000000-0005-0000-0000-0000E3000000}"/>
    <cellStyle name="_Бюджет 2007 года с учетом коррек испр.19.07.07г. 2" xfId="235" xr:uid="{00000000-0005-0000-0000-0000E4000000}"/>
    <cellStyle name="_Бюджет 2007 года с учетом коррек испр.29.08.07г.для  Жанары" xfId="236" xr:uid="{00000000-0005-0000-0000-0000E5000000}"/>
    <cellStyle name="_Бюджет 2007 года с учетом коррек испр.29.08.07г.для  Жанары 2" xfId="237" xr:uid="{00000000-0005-0000-0000-0000E6000000}"/>
    <cellStyle name="_Бюджет АО 2007 СВОД с корректировкой 2 полугодия на БК от 13.06.07 с КТТ изм" xfId="238" xr:uid="{00000000-0005-0000-0000-0000E7000000}"/>
    <cellStyle name="_Бюджет АО 2007 СВОД с корректировкой 2 полугодия на БК от 13.06.07 с КТТ изм 2" xfId="239" xr:uid="{00000000-0005-0000-0000-0000E8000000}"/>
    <cellStyle name="_Бюджет АО 2007 СВОД с корректировкой 2 полугодия на БК от 13.06.07 с КТТ изм_Копия Xl0000046" xfId="240" xr:uid="{00000000-0005-0000-0000-0000E9000000}"/>
    <cellStyle name="_Бюджет АО 2007 СВОД с корректировкой 2 полугодия на БК от 13.06.07 с КТТ изм_Копия Xl0000046 2" xfId="241" xr:uid="{00000000-0005-0000-0000-0000EA000000}"/>
    <cellStyle name="_Бюджет АО 2007 СВОД с корректировкой в книжку" xfId="242" xr:uid="{00000000-0005-0000-0000-0000EB000000}"/>
    <cellStyle name="_Бюджет АО 2007 СВОД с корректировкой в книжку 2" xfId="243" xr:uid="{00000000-0005-0000-0000-0000EC000000}"/>
    <cellStyle name="_Бюджет АО 2007 СВОД с корректировкой в книжку_Копия Xl0000046" xfId="244" xr:uid="{00000000-0005-0000-0000-0000ED000000}"/>
    <cellStyle name="_Бюджет АО 2007 СВОД с корректировкой в книжку_Копия Xl0000046 2" xfId="245" xr:uid="{00000000-0005-0000-0000-0000EE000000}"/>
    <cellStyle name="_Бюджет в ЦЭП 10.04.2008г." xfId="246" xr:uid="{00000000-0005-0000-0000-0000EF000000}"/>
    <cellStyle name="_Бюджет в ЦЭП 10.04.2008г. 2" xfId="247" xr:uid="{00000000-0005-0000-0000-0000F0000000}"/>
    <cellStyle name="_Бюджет в ЦЭП 10.04.2008г._Копия Xl0000046" xfId="248" xr:uid="{00000000-0005-0000-0000-0000F1000000}"/>
    <cellStyle name="_Бюджет в ЦЭП 10.04.2008г._Копия Xl0000046 2" xfId="249" xr:uid="{00000000-0005-0000-0000-0000F2000000}"/>
    <cellStyle name="_Бюджет МЗ РК1" xfId="250" xr:uid="{00000000-0005-0000-0000-0000F3000000}"/>
    <cellStyle name="_Бюджет МЗ РК1 2" xfId="251" xr:uid="{00000000-0005-0000-0000-0000F4000000}"/>
    <cellStyle name="_Бюджет МЗ РК1 3" xfId="252" xr:uid="{00000000-0005-0000-0000-0000F5000000}"/>
    <cellStyle name="_Бюджет МЗ РК1_МИИР" xfId="253" xr:uid="{00000000-0005-0000-0000-0000F6000000}"/>
    <cellStyle name="_Бюджет на 2008 год без уч.роста тарифа кз70 рф 84 для тарифа" xfId="254" xr:uid="{00000000-0005-0000-0000-0000F7000000}"/>
    <cellStyle name="_Бюджет на 2008 год без уч.роста тарифа кз70 рф 84 для тарифа 2" xfId="255" xr:uid="{00000000-0005-0000-0000-0000F8000000}"/>
    <cellStyle name="_Бюджет на 2008 год на 10.11.2007 АОТ рф84 кз70 рем Камкор" xfId="256" xr:uid="{00000000-0005-0000-0000-0000F9000000}"/>
    <cellStyle name="_Бюджет на 2008 год на 10.11.2007 АОТ рф84 кз70 рем Камкор 2" xfId="257" xr:uid="{00000000-0005-0000-0000-0000FA000000}"/>
    <cellStyle name="_Бюджет прогноз Тальго" xfId="258" xr:uid="{00000000-0005-0000-0000-0000FB000000}"/>
    <cellStyle name="_Бюджет прогноз Тальго 2" xfId="259" xr:uid="{00000000-0005-0000-0000-0000FC000000}"/>
    <cellStyle name="_Бюджет прогноз Тальго_Копия Xl0000046" xfId="260" xr:uid="{00000000-0005-0000-0000-0000FD000000}"/>
    <cellStyle name="_Бюджет прогноз Тальго_Копия Xl0000046 2" xfId="261" xr:uid="{00000000-0005-0000-0000-0000FE000000}"/>
    <cellStyle name="_Бюджет ЦРТ на 2010г" xfId="262" xr:uid="{00000000-0005-0000-0000-0000FF000000}"/>
    <cellStyle name="_Бюджет ЦРТ на 2010г 2" xfId="263" xr:uid="{00000000-0005-0000-0000-000000010000}"/>
    <cellStyle name="_Бюджет ЦРТ на 2010г_Копия Xl0000046" xfId="264" xr:uid="{00000000-0005-0000-0000-000001010000}"/>
    <cellStyle name="_Бюджет ЦРТ на 2010г_Копия Xl0000046 2" xfId="265" xr:uid="{00000000-0005-0000-0000-000002010000}"/>
    <cellStyle name="_Бюджетная заявка на 2011 год по 001 прог" xfId="266" xr:uid="{00000000-0005-0000-0000-000003010000}"/>
    <cellStyle name="_ВЖДО" xfId="267" xr:uid="{00000000-0005-0000-0000-000004010000}"/>
    <cellStyle name="_ВЖДО 2" xfId="268" xr:uid="{00000000-0005-0000-0000-000005010000}"/>
    <cellStyle name="_выплаты по обязательствам до 2016 года (по матери)" xfId="269" xr:uid="{00000000-0005-0000-0000-000006010000}"/>
    <cellStyle name="_выплаты по обязательствам до 2016 года (по матери) 2" xfId="270" xr:uid="{00000000-0005-0000-0000-000007010000}"/>
    <cellStyle name="_выплаты по обязательствам до 2016 года (по матери) 3" xfId="271" xr:uid="{00000000-0005-0000-0000-000008010000}"/>
    <cellStyle name="_выплаты по обязательствам до 2016 года (по матери)_МИИР" xfId="272" xr:uid="{00000000-0005-0000-0000-000009010000}"/>
    <cellStyle name="_Вырезка из ПГЗ ТМЦ" xfId="273" xr:uid="{00000000-0005-0000-0000-00000A010000}"/>
    <cellStyle name="_Вырезка из ПГЗ ТМЦ 2" xfId="274" xr:uid="{00000000-0005-0000-0000-00000B010000}"/>
    <cellStyle name="_Вырезка из ПГЗ ТМЦ_Копия Xl0000046" xfId="275" xr:uid="{00000000-0005-0000-0000-00000C010000}"/>
    <cellStyle name="_Вырезка из ПГЗ ТМЦ_Копия Xl0000046 2" xfId="276" xr:uid="{00000000-0005-0000-0000-00000D010000}"/>
    <cellStyle name="_ГБ РБ МБ" xfId="277" xr:uid="{00000000-0005-0000-0000-00000E010000}"/>
    <cellStyle name="_ГБ РБ МБ 2" xfId="278" xr:uid="{00000000-0005-0000-0000-00000F010000}"/>
    <cellStyle name="_ГБ_НФ_2001_15_" xfId="279" xr:uid="{00000000-0005-0000-0000-000010010000}"/>
    <cellStyle name="_ГБ_НФ_2001_15_ 2" xfId="280" xr:uid="{00000000-0005-0000-0000-000011010000}"/>
    <cellStyle name="_ГБ_НФ_2001_15_ 3" xfId="281" xr:uid="{00000000-0005-0000-0000-000012010000}"/>
    <cellStyle name="_ГБ_НФ_2001_15__МИИР" xfId="282" xr:uid="{00000000-0005-0000-0000-000013010000}"/>
    <cellStyle name="_ГБ_РБ_темп роста" xfId="283" xr:uid="{00000000-0005-0000-0000-000014010000}"/>
    <cellStyle name="_ГБ_РБ_темп роста 2" xfId="284" xr:uid="{00000000-0005-0000-0000-000015010000}"/>
    <cellStyle name="_ГБ_РБ_темп роста 3" xfId="285" xr:uid="{00000000-0005-0000-0000-000016010000}"/>
    <cellStyle name="_ГБ_РБ_темп роста_МИИР" xfId="286" xr:uid="{00000000-0005-0000-0000-000017010000}"/>
    <cellStyle name="_Глава_уточ РБ06_презент" xfId="287" xr:uid="{00000000-0005-0000-0000-000018010000}"/>
    <cellStyle name="_Глава_уточ РБ06_презент 2" xfId="288" xr:uid="{00000000-0005-0000-0000-000019010000}"/>
    <cellStyle name="_голубой сравн макро (11 мая)" xfId="289" xr:uid="{00000000-0005-0000-0000-00001A010000}"/>
    <cellStyle name="_голубой сравн макро (11 мая) 2" xfId="290" xr:uid="{00000000-0005-0000-0000-00001B010000}"/>
    <cellStyle name="_голубой сравн макро (11 мая) 3" xfId="291" xr:uid="{00000000-0005-0000-0000-00001C010000}"/>
    <cellStyle name="_голубой сравн макро (11 мая)_МИИР" xfId="292" xr:uid="{00000000-0005-0000-0000-00001D010000}"/>
    <cellStyle name="_голубой сравн макро 6 - 8 (26 мая)" xfId="293" xr:uid="{00000000-0005-0000-0000-00001E010000}"/>
    <cellStyle name="_голубой сравн макро 6 - 8 (26 мая) 2" xfId="294" xr:uid="{00000000-0005-0000-0000-00001F010000}"/>
    <cellStyle name="_голубой сравн макро 6 - 8 (26 мая) 3" xfId="295" xr:uid="{00000000-0005-0000-0000-000020010000}"/>
    <cellStyle name="_голубой сравн макро 6 - 8 (26 мая)_МИИР" xfId="296" xr:uid="{00000000-0005-0000-0000-000021010000}"/>
    <cellStyle name="_голубой сравн макро по измен СФП 2007-2009 (3 июня)" xfId="297" xr:uid="{00000000-0005-0000-0000-000022010000}"/>
    <cellStyle name="_голубой сравн макро по измен СФП 2007-2009 (3 июня) 2" xfId="298" xr:uid="{00000000-0005-0000-0000-000023010000}"/>
    <cellStyle name="_голубой сравн макро по измен СФП 2007-2009 (3 июня) 3" xfId="299" xr:uid="{00000000-0005-0000-0000-000024010000}"/>
    <cellStyle name="_голубой сравн макро по измен СФП 2007-2009 (3 июня)_МИИР" xfId="300" xr:uid="{00000000-0005-0000-0000-000025010000}"/>
    <cellStyle name="_Группа КТЖ 28нояб06" xfId="301" xr:uid="{00000000-0005-0000-0000-000026010000}"/>
    <cellStyle name="_Группа КТЖ 28нояб06 2" xfId="302" xr:uid="{00000000-0005-0000-0000-000027010000}"/>
    <cellStyle name="_Группа КТЖ 28нояб06_Копия Xl0000046" xfId="303" xr:uid="{00000000-0005-0000-0000-000028010000}"/>
    <cellStyle name="_Группа КТЖ 28нояб06_Копия Xl0000046 2" xfId="304" xr:uid="{00000000-0005-0000-0000-000029010000}"/>
    <cellStyle name="_гсм" xfId="305" xr:uid="{00000000-0005-0000-0000-00002A010000}"/>
    <cellStyle name="_гсм 2" xfId="306" xr:uid="{00000000-0005-0000-0000-00002B010000}"/>
    <cellStyle name="_ГФ на 2006 год (проект)" xfId="307" xr:uid="{00000000-0005-0000-0000-00002C010000}"/>
    <cellStyle name="_ГФ на 2006 год (проект) 2" xfId="308" xr:uid="{00000000-0005-0000-0000-00002D010000}"/>
    <cellStyle name="_ГФ на 2006 год (проект)_Копия Xl0000046" xfId="309" xr:uid="{00000000-0005-0000-0000-00002E010000}"/>
    <cellStyle name="_ГФ на 2006 год (проект)_Копия Xl0000046 2" xfId="310" xr:uid="{00000000-0005-0000-0000-00002F010000}"/>
    <cellStyle name="_ДИТ_outlook_28сент02 с сокращ" xfId="311" xr:uid="{00000000-0005-0000-0000-000030010000}"/>
    <cellStyle name="_ДИТ_outlook_28сент02 с сокращ 2" xfId="312" xr:uid="{00000000-0005-0000-0000-000031010000}"/>
    <cellStyle name="_ДИТ_outlook_28сент02 с сокращ 3" xfId="313" xr:uid="{00000000-0005-0000-0000-000032010000}"/>
    <cellStyle name="_ДИТ_outlook_28сент02 с сокращ_МИИР" xfId="314" xr:uid="{00000000-0005-0000-0000-000033010000}"/>
    <cellStyle name="_для Асели от 19.10.2011" xfId="2692" xr:uid="{00000000-0005-0000-0000-000034010000}"/>
    <cellStyle name="_Для Аскара по матери до 2012 года_14_11_2007" xfId="315" xr:uid="{00000000-0005-0000-0000-000035010000}"/>
    <cellStyle name="_Для Аскара по матери до 2012 года_14_11_2007 2" xfId="316" xr:uid="{00000000-0005-0000-0000-000036010000}"/>
    <cellStyle name="_Для Аскара по матери до 2012 года_14_11_2007 3" xfId="317" xr:uid="{00000000-0005-0000-0000-000037010000}"/>
    <cellStyle name="_Для Аскара по матери до 2012 года_14_11_2007_МИИР" xfId="318" xr:uid="{00000000-0005-0000-0000-000038010000}"/>
    <cellStyle name="_Для баланса КТЖ коррек 120707" xfId="319" xr:uid="{00000000-0005-0000-0000-000039010000}"/>
    <cellStyle name="_Для баланса КТЖ коррек 120707 2" xfId="320" xr:uid="{00000000-0005-0000-0000-00003A010000}"/>
    <cellStyle name="_Для баланса КТЖ коррек 120707 3" xfId="321" xr:uid="{00000000-0005-0000-0000-00003B010000}"/>
    <cellStyle name="_Для баланса КТЖ коррек 120707_МИИР" xfId="322" xr:uid="{00000000-0005-0000-0000-00003C010000}"/>
    <cellStyle name="_Для Жанары" xfId="323" xr:uid="{00000000-0005-0000-0000-00003D010000}"/>
    <cellStyle name="_Для Жанары 2" xfId="324" xr:uid="{00000000-0005-0000-0000-00003E010000}"/>
    <cellStyle name="_для Майраш" xfId="2693" xr:uid="{00000000-0005-0000-0000-00003F010000}"/>
    <cellStyle name="_для Маржан" xfId="2694" xr:uid="{00000000-0005-0000-0000-000040010000}"/>
    <cellStyle name="_для Назиры Хамитовны" xfId="325" xr:uid="{00000000-0005-0000-0000-000041010000}"/>
    <cellStyle name="_для Назиры Хамитовны 2" xfId="326" xr:uid="{00000000-0005-0000-0000-000042010000}"/>
    <cellStyle name="_для презентации" xfId="327" xr:uid="{00000000-0005-0000-0000-000043010000}"/>
    <cellStyle name="_для презентации 2" xfId="328" xr:uid="{00000000-0005-0000-0000-000044010000}"/>
    <cellStyle name="_Для Рината-111" xfId="329" xr:uid="{00000000-0005-0000-0000-000045010000}"/>
    <cellStyle name="_Для Рината-111 2" xfId="330" xr:uid="{00000000-0005-0000-0000-000046010000}"/>
    <cellStyle name="_Для Рината-111_Копия Xl0000046" xfId="331" xr:uid="{00000000-0005-0000-0000-000047010000}"/>
    <cellStyle name="_Для Рината-111_Копия Xl0000046 2" xfId="332" xr:uid="{00000000-0005-0000-0000-000048010000}"/>
    <cellStyle name="_Для Рината-111_ЛСЦ - 2010-2014" xfId="333" xr:uid="{00000000-0005-0000-0000-000049010000}"/>
    <cellStyle name="_Для Рината-111_ЛСЦ - 2010-2014 2" xfId="334" xr:uid="{00000000-0005-0000-0000-00004A010000}"/>
    <cellStyle name="_Для Рината-111_ЛСЦ - 2010-2014_Копия Xl0000046" xfId="335" xr:uid="{00000000-0005-0000-0000-00004B010000}"/>
    <cellStyle name="_Для Рината-111_ЛСЦ - 2010-2014_Копия Xl0000046 2" xfId="336" xr:uid="{00000000-0005-0000-0000-00004C010000}"/>
    <cellStyle name="_доходы 2010г" xfId="337" xr:uid="{00000000-0005-0000-0000-00004D010000}"/>
    <cellStyle name="_доходы 2010г 2" xfId="338" xr:uid="{00000000-0005-0000-0000-00004E010000}"/>
    <cellStyle name="_жас" xfId="339" xr:uid="{00000000-0005-0000-0000-00004F010000}"/>
    <cellStyle name="_жас 2" xfId="340" xr:uid="{00000000-0005-0000-0000-000050010000}"/>
    <cellStyle name="_жас 3" xfId="341" xr:uid="{00000000-0005-0000-0000-000051010000}"/>
    <cellStyle name="_жас_МИИР" xfId="342" xr:uid="{00000000-0005-0000-0000-000052010000}"/>
    <cellStyle name="_завод иностр 290507 скл1рен22 транспорт" xfId="343" xr:uid="{00000000-0005-0000-0000-000053010000}"/>
    <cellStyle name="_завод иностр 290507 скл1рен22 транспорт 2" xfId="344" xr:uid="{00000000-0005-0000-0000-000054010000}"/>
    <cellStyle name="_Займы" xfId="345" xr:uid="{00000000-0005-0000-0000-000055010000}"/>
    <cellStyle name="_Займы 2" xfId="346" xr:uid="{00000000-0005-0000-0000-000056010000}"/>
    <cellStyle name="_Займы 3" xfId="347" xr:uid="{00000000-0005-0000-0000-000057010000}"/>
    <cellStyle name="_Займы_МИИР" xfId="348" xr:uid="{00000000-0005-0000-0000-000058010000}"/>
    <cellStyle name="_ЗаймыПрогноз 2007_2016" xfId="349" xr:uid="{00000000-0005-0000-0000-000059010000}"/>
    <cellStyle name="_ЗаймыПрогноз 2007_2016 2" xfId="350" xr:uid="{00000000-0005-0000-0000-00005A010000}"/>
    <cellStyle name="_ЗаймыПрогноз 2007_2016_Копия Xl0000046" xfId="351" xr:uid="{00000000-0005-0000-0000-00005B010000}"/>
    <cellStyle name="_ЗаймыПрогноз 2007_2016_Копия Xl0000046 2" xfId="352" xr:uid="{00000000-0005-0000-0000-00005C010000}"/>
    <cellStyle name="_ЗаймыПрогноз 2007_2016_ЛСЦ - 2010-2014" xfId="353" xr:uid="{00000000-0005-0000-0000-00005D010000}"/>
    <cellStyle name="_ЗаймыПрогноз 2007_2016_ЛСЦ - 2010-2014 2" xfId="354" xr:uid="{00000000-0005-0000-0000-00005E010000}"/>
    <cellStyle name="_ЗаймыПрогноз 2007_2016_ЛСЦ - 2010-2014_Копия Xl0000046" xfId="355" xr:uid="{00000000-0005-0000-0000-00005F010000}"/>
    <cellStyle name="_ЗаймыПрогноз 2007_2016_ЛСЦ - 2010-2014_Копия Xl0000046 2" xfId="356" xr:uid="{00000000-0005-0000-0000-000060010000}"/>
    <cellStyle name="_Заработная плата по районам - 2006" xfId="4256" xr:uid="{00000000-0005-0000-0000-000061010000}"/>
    <cellStyle name="_Заработная плата по районам - 2006_(опт вар) 19.07.10 ожидаемое по СГП" xfId="2695" xr:uid="{00000000-0005-0000-0000-000062010000}"/>
    <cellStyle name="_Заработная плата по районам - 2006_025  питание на 2011-2013гг" xfId="2696" xr:uid="{00000000-0005-0000-0000-000063010000}"/>
    <cellStyle name="_Заработная плата по районам - 2006_06.10.10г уточн план" xfId="2697" xr:uid="{00000000-0005-0000-0000-000064010000}"/>
    <cellStyle name="_Заработная плата по районам - 2006_07.09.10 ожидаемое по СГП" xfId="2698" xr:uid="{00000000-0005-0000-0000-000065010000}"/>
    <cellStyle name="_Заработная плата по районам - 2006_08.09.10 ожидаемое соцпрограммы" xfId="2699" xr:uid="{00000000-0005-0000-0000-000066010000}"/>
    <cellStyle name="_Заработная плата по районам - 2006_08.09.10 ожидаемое соцпрограммы_План на 2011 г. 13.10.10гТК" xfId="2700" xr:uid="{00000000-0005-0000-0000-000067010000}"/>
    <cellStyle name="_Заработная плата по районам - 2006_08.09.10 ожидаемое соцпрограммы_План на 2011 г. 15.10.10г" xfId="2701" xr:uid="{00000000-0005-0000-0000-000068010000}"/>
    <cellStyle name="_Заработная плата по районам - 2006_09.02.10 ожидамое 007 - дети" xfId="2702" xr:uid="{00000000-0005-0000-0000-000069010000}"/>
    <cellStyle name="_Заработная плата по районам - 2006_мэбп трансф общ хар-ра 2011-2013 гг" xfId="2703" xr:uid="{00000000-0005-0000-0000-00006A010000}"/>
    <cellStyle name="_Заработная плата по районам - 2006_Окончат 210510  004 2010-2012 г" xfId="2704" xr:uid="{00000000-0005-0000-0000-00006B010000}"/>
    <cellStyle name="_Заработная плата по районам - 2006_окончательный вариант" xfId="2705" xr:uid="{00000000-0005-0000-0000-00006C010000}"/>
    <cellStyle name="_Заработная плата по районам - 2006_окончательный вариант_План на 2011 г. 13.10.10гТК" xfId="2706" xr:uid="{00000000-0005-0000-0000-00006D010000}"/>
    <cellStyle name="_Заработная плата по районам - 2006_окончательный вариант_План на 2011 г. 15.10.10г" xfId="2707" xr:uid="{00000000-0005-0000-0000-00006E010000}"/>
    <cellStyle name="_Заработная плата по районам - 2006_План на 2011 г. 13.10.10гТК" xfId="2708" xr:uid="{00000000-0005-0000-0000-00006F010000}"/>
    <cellStyle name="_Заработная плата по районам - 2006_План на 2011 г. 15.10.10г" xfId="2709" xr:uid="{00000000-0005-0000-0000-000070010000}"/>
    <cellStyle name="_Заработная плата по районам - 2006_План с остатками на 2011 г. 06.12.10г " xfId="2710" xr:uid="{00000000-0005-0000-0000-000071010000}"/>
    <cellStyle name="_Заработная плата по районам - 2006_План с остатками на 2011 г. 24.11.10г ТК" xfId="2711" xr:uid="{00000000-0005-0000-0000-000072010000}"/>
    <cellStyle name="_Заработная плата по районам - 2006_План с остатками на 2011 г. 26.10.10г ТК" xfId="2712" xr:uid="{00000000-0005-0000-0000-000073010000}"/>
    <cellStyle name="_Заработная плата по районам - 2006_Расходы РБ на 2010 год, 2011-2013 годы" xfId="2713" xr:uid="{00000000-0005-0000-0000-000074010000}"/>
    <cellStyle name="_Заработная плата по районам - 2006_уточнение 2010" xfId="2714" xr:uid="{00000000-0005-0000-0000-000075010000}"/>
    <cellStyle name="_Заработная плата по районам - 2006_Формы ГУ к БЗ на 2011-2013гг" xfId="2715" xr:uid="{00000000-0005-0000-0000-000076010000}"/>
    <cellStyle name="_Зарплата+налоги 2013" xfId="357" xr:uid="{00000000-0005-0000-0000-000077010000}"/>
    <cellStyle name="_зарплата+налоги 2014" xfId="358" xr:uid="{00000000-0005-0000-0000-000078010000}"/>
    <cellStyle name="_зарплата+налоги 2015год" xfId="359" xr:uid="{00000000-0005-0000-0000-000079010000}"/>
    <cellStyle name="_заявка от МТО на ПЗ 2010 для Рано" xfId="360" xr:uid="{00000000-0005-0000-0000-00007A010000}"/>
    <cellStyle name="_заявка от МТО на ПЗ 2010 для Рано 2" xfId="361" xr:uid="{00000000-0005-0000-0000-00007B010000}"/>
    <cellStyle name="_Заявка по инвестпроектам на 2006-2007 годы УДП РК" xfId="362" xr:uid="{00000000-0005-0000-0000-00007C010000}"/>
    <cellStyle name="_Заявка по инвестпроектам на 2006-2007 годы УДП РК 2" xfId="363" xr:uid="{00000000-0005-0000-0000-00007D010000}"/>
    <cellStyle name="_Заявка по инвестпроектам на 2006-2007 годы УДП РК 3" xfId="364" xr:uid="{00000000-0005-0000-0000-00007E010000}"/>
    <cellStyle name="_Заявка по инвестпроектам на 2006-2007 годы УДП РК_МИИР" xfId="365" xr:uid="{00000000-0005-0000-0000-00007F010000}"/>
    <cellStyle name="_заявка ЦШ для проверки ГОСТ1" xfId="366" xr:uid="{00000000-0005-0000-0000-000080010000}"/>
    <cellStyle name="_заявка ЦШ для проверки ГОСТ1 2" xfId="367" xr:uid="{00000000-0005-0000-0000-000081010000}"/>
    <cellStyle name="_заявка ЦШ для проверки ГОСТ1_командировки мониторинг" xfId="368" xr:uid="{00000000-0005-0000-0000-000082010000}"/>
    <cellStyle name="_заявка ЦШ для проверки ГОСТ1_командировки мониторинг 2" xfId="369" xr:uid="{00000000-0005-0000-0000-000083010000}"/>
    <cellStyle name="_заявка ЦШ для проверки ГОСТ1_командировки мониторинг 3" xfId="370" xr:uid="{00000000-0005-0000-0000-000084010000}"/>
    <cellStyle name="_заявка ЦШ для проверки ГОСТ1_командировки мониторинг_МИИР" xfId="371" xr:uid="{00000000-0005-0000-0000-000085010000}"/>
    <cellStyle name="_ЗРК№256 от 29.03.2010 прил1 рус" xfId="2716" xr:uid="{00000000-0005-0000-0000-000086010000}"/>
    <cellStyle name="_Инв. программа ЦЖС на 2010-2014_форма САМРУК_5" xfId="372" xr:uid="{00000000-0005-0000-0000-000087010000}"/>
    <cellStyle name="_Инв. программа ЦЖС на 2010-2014_форма САМРУК_5 2" xfId="373" xr:uid="{00000000-0005-0000-0000-000088010000}"/>
    <cellStyle name="_инвест 2007-2009 гг.перед" xfId="374" xr:uid="{00000000-0005-0000-0000-000089010000}"/>
    <cellStyle name="_инвест 2007-2009 гг.перед 2" xfId="375" xr:uid="{00000000-0005-0000-0000-00008A010000}"/>
    <cellStyle name="_инвест 2007-2009 гг.перед_Копия Xl0000046" xfId="376" xr:uid="{00000000-0005-0000-0000-00008B010000}"/>
    <cellStyle name="_инвест 2007-2009 гг.перед_Копия Xl0000046 2" xfId="377" xr:uid="{00000000-0005-0000-0000-00008C010000}"/>
    <cellStyle name="_инвест 2007-2009 гг.перед_ЛСЦ - 2010-2014" xfId="378" xr:uid="{00000000-0005-0000-0000-00008D010000}"/>
    <cellStyle name="_инвест 2007-2009 гг.перед_ЛСЦ - 2010-2014 2" xfId="379" xr:uid="{00000000-0005-0000-0000-00008E010000}"/>
    <cellStyle name="_инвест 2007-2009 гг.перед_ЛСЦ - 2010-2014_Копия Xl0000046" xfId="380" xr:uid="{00000000-0005-0000-0000-00008F010000}"/>
    <cellStyle name="_инвест 2007-2009 гг.перед_ЛСЦ - 2010-2014_Копия Xl0000046 2" xfId="381" xr:uid="{00000000-0005-0000-0000-000090010000}"/>
    <cellStyle name="_инвест для арем" xfId="382" xr:uid="{00000000-0005-0000-0000-000091010000}"/>
    <cellStyle name="_инвест для арем 2" xfId="383" xr:uid="{00000000-0005-0000-0000-000092010000}"/>
    <cellStyle name="_инвест для арем 3" xfId="384" xr:uid="{00000000-0005-0000-0000-000093010000}"/>
    <cellStyle name="_инвест для арем_МИИР" xfId="385" xr:uid="{00000000-0005-0000-0000-000094010000}"/>
    <cellStyle name="_Инвестпаспорта  ЦП 2009г.." xfId="386" xr:uid="{00000000-0005-0000-0000-000095010000}"/>
    <cellStyle name="_Инвестпаспорта  ЦП 2009г.. 2" xfId="387" xr:uid="{00000000-0005-0000-0000-000096010000}"/>
    <cellStyle name="_Инвестпаспорта  ЦП 2009г.. 3" xfId="388" xr:uid="{00000000-0005-0000-0000-000097010000}"/>
    <cellStyle name="_Инвестпаспорта  ЦП 2009г.._МИИР" xfId="389" xr:uid="{00000000-0005-0000-0000-000098010000}"/>
    <cellStyle name="_ИП на 01.09.06" xfId="390" xr:uid="{00000000-0005-0000-0000-000099010000}"/>
    <cellStyle name="_ИП на 01.09.06 2" xfId="391" xr:uid="{00000000-0005-0000-0000-00009A010000}"/>
    <cellStyle name="_ИП на 01.09.06_Готовый 029 на 14-15 гг (1)" xfId="392" xr:uid="{00000000-0005-0000-0000-00009B010000}"/>
    <cellStyle name="_ИП на 01.09.06_Готовый 029 на 14-15 гг (1) 2" xfId="393" xr:uid="{00000000-0005-0000-0000-00009C010000}"/>
    <cellStyle name="_ИП на 01.09.06_Копия Xl0000046" xfId="394" xr:uid="{00000000-0005-0000-0000-00009D010000}"/>
    <cellStyle name="_ИП на 01.09.06_Копия Xl0000046 2" xfId="395" xr:uid="{00000000-0005-0000-0000-00009E010000}"/>
    <cellStyle name="_ИП на 01.09.06_ЛСЦ - 2010-2014" xfId="396" xr:uid="{00000000-0005-0000-0000-00009F010000}"/>
    <cellStyle name="_ИП на 01.09.06_ЛСЦ - 2010-2014 2" xfId="397" xr:uid="{00000000-0005-0000-0000-0000A0010000}"/>
    <cellStyle name="_ИП на 01.09.06_ЛСЦ - 2010-2014_Копия Xl0000046" xfId="398" xr:uid="{00000000-0005-0000-0000-0000A1010000}"/>
    <cellStyle name="_ИП на 01.09.06_ЛСЦ - 2010-2014_Копия Xl0000046 2" xfId="399" xr:uid="{00000000-0005-0000-0000-0000A2010000}"/>
    <cellStyle name="_ИСПОЛНЕНИЕ за 2005 г (30 721 391)" xfId="400" xr:uid="{00000000-0005-0000-0000-0000A3010000}"/>
    <cellStyle name="_ИСПОЛНЕНИЕ за 2005 г (30 721 391) 2" xfId="401" xr:uid="{00000000-0005-0000-0000-0000A4010000}"/>
    <cellStyle name="_ИТ" xfId="402" xr:uid="{00000000-0005-0000-0000-0000A5010000}"/>
    <cellStyle name="_ИТ 2" xfId="403" xr:uid="{00000000-0005-0000-0000-0000A6010000}"/>
    <cellStyle name="_ИТ_бд2003_с переносом_060303" xfId="404" xr:uid="{00000000-0005-0000-0000-0000A7010000}"/>
    <cellStyle name="_ИТ_бд2003_с переносом_060303 2" xfId="405" xr:uid="{00000000-0005-0000-0000-0000A8010000}"/>
    <cellStyle name="_ИТ_бд2003_с переносом_060303 3" xfId="406" xr:uid="{00000000-0005-0000-0000-0000A9010000}"/>
    <cellStyle name="_ИТ_бд2003_с переносом_060303_МИИР" xfId="407" xr:uid="{00000000-0005-0000-0000-0000AA010000}"/>
    <cellStyle name="_ИТ_ВК_ВК-Р_для уточнений270802" xfId="408" xr:uid="{00000000-0005-0000-0000-0000AB010000}"/>
    <cellStyle name="_ИТ_ВК_ВК-Р_для уточнений270802 2" xfId="409" xr:uid="{00000000-0005-0000-0000-0000AC010000}"/>
    <cellStyle name="_ИТ_ВК_ВК-Р_для уточнений270802 3" xfId="410" xr:uid="{00000000-0005-0000-0000-0000AD010000}"/>
    <cellStyle name="_ИТ_ВК_ВК-Р_для уточнений270802_МИИР" xfId="411" xr:uid="{00000000-0005-0000-0000-0000AE010000}"/>
    <cellStyle name="_ИТ_НБ_outlook_сент02" xfId="412" xr:uid="{00000000-0005-0000-0000-0000AF010000}"/>
    <cellStyle name="_ИТ_НБ_outlook_сент02 2" xfId="413" xr:uid="{00000000-0005-0000-0000-0000B0010000}"/>
    <cellStyle name="_ИТ_НБ_outlook_сент02 3" xfId="414" xr:uid="{00000000-0005-0000-0000-0000B1010000}"/>
    <cellStyle name="_ИТ_НБ_outlook_сент02_МИИР" xfId="415" xr:uid="{00000000-0005-0000-0000-0000B2010000}"/>
    <cellStyle name="_КассовыйБюджет декабрь" xfId="416" xr:uid="{00000000-0005-0000-0000-0000B3010000}"/>
    <cellStyle name="_КассовыйБюджет декабрь 2" xfId="417" xr:uid="{00000000-0005-0000-0000-0000B4010000}"/>
    <cellStyle name="_КассовыйБюджет декабрь_Копия Xl0000046" xfId="418" xr:uid="{00000000-0005-0000-0000-0000B5010000}"/>
    <cellStyle name="_КассовыйБюджет декабрь_Копия Xl0000046 2" xfId="419" xr:uid="{00000000-0005-0000-0000-0000B6010000}"/>
    <cellStyle name="_КБ2007КТЖ_Самрук" xfId="420" xr:uid="{00000000-0005-0000-0000-0000B7010000}"/>
    <cellStyle name="_КБ2007КТЖ_Самрук 2" xfId="421" xr:uid="{00000000-0005-0000-0000-0000B8010000}"/>
    <cellStyle name="_КБ2007КТЖ_Самрук_Копия Xl0000046" xfId="422" xr:uid="{00000000-0005-0000-0000-0000B9010000}"/>
    <cellStyle name="_КБ2007КТЖ_Самрук_Копия Xl0000046 2" xfId="423" xr:uid="{00000000-0005-0000-0000-0000BA010000}"/>
    <cellStyle name="_Книга1" xfId="424" xr:uid="{00000000-0005-0000-0000-0000BB010000}"/>
    <cellStyle name="_Книга1 (2)" xfId="425" xr:uid="{00000000-0005-0000-0000-0000BC010000}"/>
    <cellStyle name="_Книга1 (2) 2" xfId="426" xr:uid="{00000000-0005-0000-0000-0000BD010000}"/>
    <cellStyle name="_Книга1 2" xfId="427" xr:uid="{00000000-0005-0000-0000-0000BE010000}"/>
    <cellStyle name="_Книга1_1" xfId="428" xr:uid="{00000000-0005-0000-0000-0000BF010000}"/>
    <cellStyle name="_Книга1_1 2" xfId="429" xr:uid="{00000000-0005-0000-0000-0000C0010000}"/>
    <cellStyle name="_Книга1_143" xfId="430" xr:uid="{00000000-0005-0000-0000-0000C1010000}"/>
    <cellStyle name="_Книга1_143 2" xfId="431" xr:uid="{00000000-0005-0000-0000-0000C2010000}"/>
    <cellStyle name="_Книга1_143 3" xfId="432" xr:uid="{00000000-0005-0000-0000-0000C3010000}"/>
    <cellStyle name="_Книга1_143_МИИР" xfId="433" xr:uid="{00000000-0005-0000-0000-0000C4010000}"/>
    <cellStyle name="_Книга1_2008 КТЖ полугодие 31.10 22-43" xfId="434" xr:uid="{00000000-0005-0000-0000-0000C5010000}"/>
    <cellStyle name="_Книга1_2008 КТЖ полугодие 31.10 22-43 2" xfId="435" xr:uid="{00000000-0005-0000-0000-0000C6010000}"/>
    <cellStyle name="_Книга1_2008 КТЖ полугодие 31.10 22-43_Копия Xl0000046" xfId="436" xr:uid="{00000000-0005-0000-0000-0000C7010000}"/>
    <cellStyle name="_Книга1_2008 КТЖ полугодие 31.10 22-43_Копия Xl0000046 2" xfId="437" xr:uid="{00000000-0005-0000-0000-0000C8010000}"/>
    <cellStyle name="_Книга1_АО КТЖ и группа повыш тарифа через год на 10% гульнара" xfId="438" xr:uid="{00000000-0005-0000-0000-0000C9010000}"/>
    <cellStyle name="_Книга1_АО КТЖ и группа повыш тарифа через год на 10% гульнара 2" xfId="439" xr:uid="{00000000-0005-0000-0000-0000CA010000}"/>
    <cellStyle name="_Книга1_АО КТЖ и группа повыш тарифа через год на 10% гульнара 3" xfId="440" xr:uid="{00000000-0005-0000-0000-0000CB010000}"/>
    <cellStyle name="_Книга1_АО КТЖ и группа повыш тарифа через год на 10% гульнара_МИИР" xfId="441" xr:uid="{00000000-0005-0000-0000-0000CC010000}"/>
    <cellStyle name="_Книга1_ЛСЦ - 2010-2014" xfId="442" xr:uid="{00000000-0005-0000-0000-0000CD010000}"/>
    <cellStyle name="_Книга1_ЛСЦ - 2010-2014 2" xfId="443" xr:uid="{00000000-0005-0000-0000-0000CE010000}"/>
    <cellStyle name="_Книга1_ЛСЦ - 2010-2014 3" xfId="444" xr:uid="{00000000-0005-0000-0000-0000CF010000}"/>
    <cellStyle name="_Книга1_ЛСЦ - 2010-2014_МИИР" xfId="445" xr:uid="{00000000-0005-0000-0000-0000D0010000}"/>
    <cellStyle name="_Книга1_План развития 2008-2010" xfId="446" xr:uid="{00000000-0005-0000-0000-0000D1010000}"/>
    <cellStyle name="_Книга1_План развития 2008-2010 2" xfId="447" xr:uid="{00000000-0005-0000-0000-0000D2010000}"/>
    <cellStyle name="_Книга1_План развития 2008-2010 3" xfId="448" xr:uid="{00000000-0005-0000-0000-0000D3010000}"/>
    <cellStyle name="_Книга1_План развития 2008-2010_МИИР" xfId="449" xr:uid="{00000000-0005-0000-0000-0000D4010000}"/>
    <cellStyle name="_Книга2" xfId="450" xr:uid="{00000000-0005-0000-0000-0000D5010000}"/>
    <cellStyle name="_Книга2 2" xfId="451" xr:uid="{00000000-0005-0000-0000-0000D6010000}"/>
    <cellStyle name="_Книга2_Копия Xl0000046" xfId="452" xr:uid="{00000000-0005-0000-0000-0000D7010000}"/>
    <cellStyle name="_Книга2_Копия Xl0000046 2" xfId="453" xr:uid="{00000000-0005-0000-0000-0000D8010000}"/>
    <cellStyle name="_Книга2_ЛСЦ - 2010-2014" xfId="454" xr:uid="{00000000-0005-0000-0000-0000D9010000}"/>
    <cellStyle name="_Книга2_ЛСЦ - 2010-2014 2" xfId="455" xr:uid="{00000000-0005-0000-0000-0000DA010000}"/>
    <cellStyle name="_Книга2_ЛСЦ - 2010-2014_Копия Xl0000046" xfId="456" xr:uid="{00000000-0005-0000-0000-0000DB010000}"/>
    <cellStyle name="_Книга2_ЛСЦ - 2010-2014_Копия Xl0000046 2" xfId="457" xr:uid="{00000000-0005-0000-0000-0000DC010000}"/>
    <cellStyle name="_Книга3" xfId="458" xr:uid="{00000000-0005-0000-0000-0000DD010000}"/>
    <cellStyle name="_Книга3 2" xfId="459" xr:uid="{00000000-0005-0000-0000-0000DE010000}"/>
    <cellStyle name="_Книга3_143" xfId="460" xr:uid="{00000000-0005-0000-0000-0000DF010000}"/>
    <cellStyle name="_Книга3_143 2" xfId="461" xr:uid="{00000000-0005-0000-0000-0000E0010000}"/>
    <cellStyle name="_Книга3_143 3" xfId="462" xr:uid="{00000000-0005-0000-0000-0000E1010000}"/>
    <cellStyle name="_Книга3_143_МИИР" xfId="463" xr:uid="{00000000-0005-0000-0000-0000E2010000}"/>
    <cellStyle name="_Книга3_Копия Xl0000046" xfId="464" xr:uid="{00000000-0005-0000-0000-0000E3010000}"/>
    <cellStyle name="_Книга3_Копия Xl0000046 2" xfId="465" xr:uid="{00000000-0005-0000-0000-0000E4010000}"/>
    <cellStyle name="_консалид.прогноз дох-расх АО ВЖДО на 2008-10г." xfId="466" xr:uid="{00000000-0005-0000-0000-0000E5010000}"/>
    <cellStyle name="_консалид.прогноз дох-расх АО ВЖДО на 2008-10г. 2" xfId="467" xr:uid="{00000000-0005-0000-0000-0000E6010000}"/>
    <cellStyle name="_консалид.прогноз дох-расх АО ВЖДО на 2008-10г._Копия Xl0000046" xfId="468" xr:uid="{00000000-0005-0000-0000-0000E7010000}"/>
    <cellStyle name="_консалид.прогноз дох-расх АО ВЖДО на 2008-10г._Копия Xl0000046 2" xfId="469" xr:uid="{00000000-0005-0000-0000-0000E8010000}"/>
    <cellStyle name="_Консолид.бюджет" xfId="470" xr:uid="{00000000-0005-0000-0000-0000E9010000}"/>
    <cellStyle name="_Консолид.бюджет 2" xfId="471" xr:uid="{00000000-0005-0000-0000-0000EA010000}"/>
    <cellStyle name="_Консолид.бюджет 3" xfId="472" xr:uid="{00000000-0005-0000-0000-0000EB010000}"/>
    <cellStyle name="_Консолид.бюджет_МИИР" xfId="473" xr:uid="{00000000-0005-0000-0000-0000EC010000}"/>
    <cellStyle name="_Копия 2004-2012 гг  потребность" xfId="474" xr:uid="{00000000-0005-0000-0000-0000ED010000}"/>
    <cellStyle name="_Копия 2004-2012 гг  потребность 2" xfId="475" xr:uid="{00000000-0005-0000-0000-0000EE010000}"/>
    <cellStyle name="_Копия 2004-2012 гг  потребность_Копия Xl0000046" xfId="476" xr:uid="{00000000-0005-0000-0000-0000EF010000}"/>
    <cellStyle name="_Копия 2004-2012 гг  потребность_Копия Xl0000046 2" xfId="477" xr:uid="{00000000-0005-0000-0000-0000F0010000}"/>
    <cellStyle name="_Копия ПРОЧИЕ 2010г. разбивка по филиалам" xfId="478" xr:uid="{00000000-0005-0000-0000-0000F1010000}"/>
    <cellStyle name="_Копия ПРОЧИЕ 2010г. разбивка по филиалам 2" xfId="479" xr:uid="{00000000-0005-0000-0000-0000F2010000}"/>
    <cellStyle name="_Копия ПРОЧИЕ 2010г. разбивка по филиалам_Копия Xl0000046" xfId="480" xr:uid="{00000000-0005-0000-0000-0000F3010000}"/>
    <cellStyle name="_Копия ПРОЧИЕ 2010г. разбивка по филиалам_Копия Xl0000046 2" xfId="481" xr:uid="{00000000-0005-0000-0000-0000F4010000}"/>
    <cellStyle name="_Копия Расшифровка к письму от 20.02.07 свод_изм." xfId="482" xr:uid="{00000000-0005-0000-0000-0000F5010000}"/>
    <cellStyle name="_Копия Расшифровка к письму от 20.02.07 свод_изм. 2" xfId="483" xr:uid="{00000000-0005-0000-0000-0000F6010000}"/>
    <cellStyle name="_Кор-ка 1-2_9_по форме Цинвест" xfId="484" xr:uid="{00000000-0005-0000-0000-0000F7010000}"/>
    <cellStyle name="_Кор-ка 1-2_9_по форме Цинвест 2" xfId="485" xr:uid="{00000000-0005-0000-0000-0000F8010000}"/>
    <cellStyle name="_Кор-ка 1-2_9_по форме Цинвест_Копия Xl0000046" xfId="486" xr:uid="{00000000-0005-0000-0000-0000F9010000}"/>
    <cellStyle name="_Кор-ка 1-2_9_по форме Цинвест_Копия Xl0000046 2" xfId="487" xr:uid="{00000000-0005-0000-0000-0000FA010000}"/>
    <cellStyle name="_Корректировка 2 полугодия" xfId="488" xr:uid="{00000000-0005-0000-0000-0000FB010000}"/>
    <cellStyle name="_Корректировка 2 полугодия 2" xfId="489" xr:uid="{00000000-0005-0000-0000-0000FC010000}"/>
    <cellStyle name="_Корректировки Годового план гос.закупок на 2006 год АО Локомотив" xfId="490" xr:uid="{00000000-0005-0000-0000-0000FD010000}"/>
    <cellStyle name="_Корректировки Годового план гос.закупок на 2006 год АО Локомотив 2" xfId="491" xr:uid="{00000000-0005-0000-0000-0000FE010000}"/>
    <cellStyle name="_косвенный свод" xfId="492" xr:uid="{00000000-0005-0000-0000-0000FF010000}"/>
    <cellStyle name="_косвенный свод 2" xfId="493" xr:uid="{00000000-0005-0000-0000-000000020000}"/>
    <cellStyle name="_косвенный свод 3" xfId="494" xr:uid="{00000000-0005-0000-0000-000001020000}"/>
    <cellStyle name="_косвенный свод_МИИР" xfId="495" xr:uid="{00000000-0005-0000-0000-000002020000}"/>
    <cellStyle name="_ЛСЦ" xfId="496" xr:uid="{00000000-0005-0000-0000-000003020000}"/>
    <cellStyle name="_ЛСЦ 2" xfId="497" xr:uid="{00000000-0005-0000-0000-000004020000}"/>
    <cellStyle name="_макро" xfId="498" xr:uid="{00000000-0005-0000-0000-000005020000}"/>
    <cellStyle name="_макро 2" xfId="499" xr:uid="{00000000-0005-0000-0000-000006020000}"/>
    <cellStyle name="_макро по СФП 2007-2009 (31 мая)" xfId="500" xr:uid="{00000000-0005-0000-0000-000007020000}"/>
    <cellStyle name="_макро по СФП 2007-2009 (31 мая) 2" xfId="501" xr:uid="{00000000-0005-0000-0000-000008020000}"/>
    <cellStyle name="_макро по СФП 2007-2009 (31 мая) 3" xfId="502" xr:uid="{00000000-0005-0000-0000-000009020000}"/>
    <cellStyle name="_макро по СФП 2007-2009 (31 мая)_МИИР" xfId="503" xr:uid="{00000000-0005-0000-0000-00000A020000}"/>
    <cellStyle name="_Макроэкономические показатели" xfId="504" xr:uid="{00000000-0005-0000-0000-00000B020000}"/>
    <cellStyle name="_Макроэкономические показатели 2" xfId="505" xr:uid="{00000000-0005-0000-0000-00000C020000}"/>
    <cellStyle name="_Макроэкономические показатели 3" xfId="506" xr:uid="{00000000-0005-0000-0000-00000D020000}"/>
    <cellStyle name="_Макроэкономические показатели_МИИР" xfId="507" xr:uid="{00000000-0005-0000-0000-00000E020000}"/>
    <cellStyle name="_мебель, оборудование инвентарь1207" xfId="508" xr:uid="{00000000-0005-0000-0000-00000F020000}"/>
    <cellStyle name="_мебель, оборудование инвентарь1207 2" xfId="509" xr:uid="{00000000-0005-0000-0000-000010020000}"/>
    <cellStyle name="_МООС перечень инвест проектов на 2006-2008 гг (3)" xfId="510" xr:uid="{00000000-0005-0000-0000-000011020000}"/>
    <cellStyle name="_МООС перечень инвест проектов на 2006-2008 гг (3) 2" xfId="511" xr:uid="{00000000-0005-0000-0000-000012020000}"/>
    <cellStyle name="_МООС перечень инвест проектов на 2006-2008 гг (3) 3" xfId="512" xr:uid="{00000000-0005-0000-0000-000013020000}"/>
    <cellStyle name="_МООС перечень инвест проектов на 2006-2008 гг (3)_МИИР" xfId="513" xr:uid="{00000000-0005-0000-0000-000014020000}"/>
    <cellStyle name="_мэбп трансф общ хар-ра 2011-2013 гг" xfId="2717" xr:uid="{00000000-0005-0000-0000-000015020000}"/>
    <cellStyle name="_на 2008 ЦП Овсянников МП" xfId="514" xr:uid="{00000000-0005-0000-0000-000016020000}"/>
    <cellStyle name="_на 2008 ЦП Овсянников МП 2" xfId="515" xr:uid="{00000000-0005-0000-0000-000017020000}"/>
    <cellStyle name="_на 2008 ЦП Овсянников МП 3" xfId="516" xr:uid="{00000000-0005-0000-0000-000018020000}"/>
    <cellStyle name="_на 2008 ЦП Овсянников МП_МИИР" xfId="517" xr:uid="{00000000-0005-0000-0000-000019020000}"/>
    <cellStyle name="_Налоги 2008-2010 - 2" xfId="518" xr:uid="{00000000-0005-0000-0000-00001A020000}"/>
    <cellStyle name="_Налоги 2008-2010 - 2 2" xfId="519" xr:uid="{00000000-0005-0000-0000-00001B020000}"/>
    <cellStyle name="_Налоговый бюджет АО Локомотив 2009-2013 на 18.09.08" xfId="520" xr:uid="{00000000-0005-0000-0000-00001C020000}"/>
    <cellStyle name="_Налоговый бюджет АО Локомотив 2009-2013 на 18.09.08 2" xfId="521" xr:uid="{00000000-0005-0000-0000-00001D020000}"/>
    <cellStyle name="_Налоговый бюджет АО Локомотив 2009-2013 на 21.10.08-2" xfId="522" xr:uid="{00000000-0005-0000-0000-00001E020000}"/>
    <cellStyle name="_Налоговый бюджет АО Локомотив 2009-2013 на 21.10.08-2 2" xfId="523" xr:uid="{00000000-0005-0000-0000-00001F020000}"/>
    <cellStyle name="_НАША ФОРМА ЭКС 2" xfId="524" xr:uid="{00000000-0005-0000-0000-000020020000}"/>
    <cellStyle name="_НАША ФОРМА ЭКС 2 2" xfId="525" xr:uid="{00000000-0005-0000-0000-000021020000}"/>
    <cellStyle name="_НЕМАН на 2008" xfId="526" xr:uid="{00000000-0005-0000-0000-000022020000}"/>
    <cellStyle name="_НЕМАН на 2008 2" xfId="527" xr:uid="{00000000-0005-0000-0000-000023020000}"/>
    <cellStyle name="_НК на 1 октября 2006 г.КЖДТ" xfId="528" xr:uid="{00000000-0005-0000-0000-000024020000}"/>
    <cellStyle name="_НК на 1 октября 2006 г.КЖДТ 2" xfId="529" xr:uid="{00000000-0005-0000-0000-000025020000}"/>
    <cellStyle name="_НК на 1 октября 2006 г.КЖДТ 3" xfId="530" xr:uid="{00000000-0005-0000-0000-000026020000}"/>
    <cellStyle name="_НК на 1 октября 2006 г.КЖДТ_МИИР" xfId="531" xr:uid="{00000000-0005-0000-0000-000027020000}"/>
    <cellStyle name="_НФ (Динамика) 10012008" xfId="532" xr:uid="{00000000-0005-0000-0000-000028020000}"/>
    <cellStyle name="_НФ (Динамика) 10012008 2" xfId="533" xr:uid="{00000000-0005-0000-0000-000029020000}"/>
    <cellStyle name="_НФ (Динамика) 10012008 3" xfId="534" xr:uid="{00000000-0005-0000-0000-00002A020000}"/>
    <cellStyle name="_НФ (Динамика) 10012008_МИИР" xfId="535" xr:uid="{00000000-0005-0000-0000-00002B020000}"/>
    <cellStyle name="_НФ (Динамика) 28.04.08" xfId="536" xr:uid="{00000000-0005-0000-0000-00002C020000}"/>
    <cellStyle name="_НФ (Динамика) 28.04.08 2" xfId="537" xr:uid="{00000000-0005-0000-0000-00002D020000}"/>
    <cellStyle name="_НФ (Динамика) 28.04.08 3" xfId="538" xr:uid="{00000000-0005-0000-0000-00002E020000}"/>
    <cellStyle name="_НФ (Динамика) 28.04.08_МИИР" xfId="539" xr:uid="{00000000-0005-0000-0000-00002F020000}"/>
    <cellStyle name="_НФ (Динамика) 4.04.08" xfId="540" xr:uid="{00000000-0005-0000-0000-000030020000}"/>
    <cellStyle name="_НФ (Динамика) 4.04.08 2" xfId="541" xr:uid="{00000000-0005-0000-0000-000031020000}"/>
    <cellStyle name="_НФ (Динамика) 4.04.08 3" xfId="542" xr:uid="{00000000-0005-0000-0000-000032020000}"/>
    <cellStyle name="_НФ (Динамика) 4.04.08_МИИР" xfId="543" xr:uid="{00000000-0005-0000-0000-000033020000}"/>
    <cellStyle name="_НФ(Динамика)_основной(с учетом Концепции)_ на 01.01.07г_с предвар_4%_15,58." xfId="544" xr:uid="{00000000-0005-0000-0000-000034020000}"/>
    <cellStyle name="_НФ(Динамика)_основной(с учетом Концепции)_ на 01.01.07г_с предвар_4%_15,58. (1)" xfId="545" xr:uid="{00000000-0005-0000-0000-000035020000}"/>
    <cellStyle name="_НФ(Динамика)_основной(с учетом Концепции)_ на 01.01.07г_с предвар_4%_15,58. (1) 2" xfId="546" xr:uid="{00000000-0005-0000-0000-000036020000}"/>
    <cellStyle name="_НФ(Динамика)_основной(с учетом Концепции)_ на 01.01.07г_с предвар_4%_15,58. (1) 3" xfId="547" xr:uid="{00000000-0005-0000-0000-000037020000}"/>
    <cellStyle name="_НФ(Динамика)_основной(с учетом Концепции)_ на 01.01.07г_с предвар_4%_15,58. (1)_МИИР" xfId="548" xr:uid="{00000000-0005-0000-0000-000038020000}"/>
    <cellStyle name="_НФ(Динамика)_основной(с учетом Концепции)_ на 01.01.07г_с предвар_4%_15,58. 2" xfId="549" xr:uid="{00000000-0005-0000-0000-000039020000}"/>
    <cellStyle name="_НФ(Динамика)_основной(с учетом Концепции)_ на 01.01.07г_с предвар_4%_15,58. 3" xfId="550" xr:uid="{00000000-0005-0000-0000-00003A020000}"/>
    <cellStyle name="_НФ(Динамика)_основной(с учетом Концепции)_ на 01.01.07г_с предвар_4%_15,58. 4" xfId="551" xr:uid="{00000000-0005-0000-0000-00003B020000}"/>
    <cellStyle name="_НФ(Динамика)_основной(с учетом Концепции)_ на 01.01.07г_с предвар_4%_15,58. 5" xfId="552" xr:uid="{00000000-0005-0000-0000-00003C020000}"/>
    <cellStyle name="_НФ(Динамика)_основной(с учетом Концепции)_ на 01.01.07г_с предвар_4%_15,58._МИИР" xfId="553" xr:uid="{00000000-0005-0000-0000-00003D020000}"/>
    <cellStyle name="_НФ(Динамика)_основной(с учетом Концепции)_май" xfId="554" xr:uid="{00000000-0005-0000-0000-00003E020000}"/>
    <cellStyle name="_НФ(Динамика)_основной(с учетом Концепции)_май 2" xfId="555" xr:uid="{00000000-0005-0000-0000-00003F020000}"/>
    <cellStyle name="_НФ(Динамика)_основной(с учетом Концепции)_май 3" xfId="556" xr:uid="{00000000-0005-0000-0000-000040020000}"/>
    <cellStyle name="_НФ(Динамика)_основной(с учетом Концепции)_май_МИИР" xfId="557" xr:uid="{00000000-0005-0000-0000-000041020000}"/>
    <cellStyle name="_НФ_основной(без Концепции)" xfId="558" xr:uid="{00000000-0005-0000-0000-000042020000}"/>
    <cellStyle name="_НФ_основной(без Концепции) 2" xfId="559" xr:uid="{00000000-0005-0000-0000-000043020000}"/>
    <cellStyle name="_НФ_основной(без Концепции) 3" xfId="560" xr:uid="{00000000-0005-0000-0000-000044020000}"/>
    <cellStyle name="_НФ_основной(без Концепции)_МИИР" xfId="561" xr:uid="{00000000-0005-0000-0000-000045020000}"/>
    <cellStyle name="_ОБР ЖИ МИНТРУД1" xfId="2718" xr:uid="{00000000-0005-0000-0000-000046020000}"/>
    <cellStyle name="_Ожидаемый фин.результат  и факт 2008 года" xfId="562" xr:uid="{00000000-0005-0000-0000-000047020000}"/>
    <cellStyle name="_Ожидаемый фин.результат  и факт 2008 года 2" xfId="563" xr:uid="{00000000-0005-0000-0000-000048020000}"/>
    <cellStyle name="_Окончательнй проект 2009(ед. фаил)" xfId="564" xr:uid="{00000000-0005-0000-0000-000049020000}"/>
    <cellStyle name="_Окончательнй проект 2009(ед. фаил) 2" xfId="565" xr:uid="{00000000-0005-0000-0000-00004A020000}"/>
    <cellStyle name="_оперативка 2010г с тарифами (version 1) 2 мес" xfId="566" xr:uid="{00000000-0005-0000-0000-00004B020000}"/>
    <cellStyle name="_оперативка 2010г с тарифами (version 1) 2 мес 2" xfId="567" xr:uid="{00000000-0005-0000-0000-00004C020000}"/>
    <cellStyle name="_ОРУ,прочие 03.03.2010г" xfId="568" xr:uid="{00000000-0005-0000-0000-00004D020000}"/>
    <cellStyle name="_ОРУ,прочие 03.03.2010г 2" xfId="569" xr:uid="{00000000-0005-0000-0000-00004E020000}"/>
    <cellStyle name="_ОРУ,прочие 03.03.2010г_Копия Xl0000046" xfId="570" xr:uid="{00000000-0005-0000-0000-00004F020000}"/>
    <cellStyle name="_ОРУ,прочие 03.03.2010г_Копия Xl0000046 2" xfId="571" xr:uid="{00000000-0005-0000-0000-000050020000}"/>
    <cellStyle name="_Основная ГБ-РБ" xfId="572" xr:uid="{00000000-0005-0000-0000-000051020000}"/>
    <cellStyle name="_Основная ГБ-РБ 2" xfId="573" xr:uid="{00000000-0005-0000-0000-000052020000}"/>
    <cellStyle name="_Основная ГБ-РБ 3" xfId="574" xr:uid="{00000000-0005-0000-0000-000053020000}"/>
    <cellStyle name="_Основная ГБ-РБ_МИИР" xfId="575" xr:uid="{00000000-0005-0000-0000-000054020000}"/>
    <cellStyle name="_ОТ АСИИ" xfId="2719" xr:uid="{00000000-0005-0000-0000-000055020000}"/>
    <cellStyle name="_ОТ АСИИ_распределение по областям 29 пр., 77 пр. (прил.)" xfId="2720" xr:uid="{00000000-0005-0000-0000-000056020000}"/>
    <cellStyle name="_от С" xfId="576" xr:uid="{00000000-0005-0000-0000-000057020000}"/>
    <cellStyle name="_от С 2" xfId="577" xr:uid="{00000000-0005-0000-0000-000058020000}"/>
    <cellStyle name="_Отчет анализ за 9 мес. 2007 года" xfId="578" xr:uid="{00000000-0005-0000-0000-000059020000}"/>
    <cellStyle name="_Отчет анализ за 9 мес. 2007 года 2" xfId="579" xr:uid="{00000000-0005-0000-0000-00005A020000}"/>
    <cellStyle name="_ОТЧЕТ для ДКФ    06 04 05  (6)" xfId="580" xr:uid="{00000000-0005-0000-0000-00005B020000}"/>
    <cellStyle name="_ОТЧЕТ для ДКФ    06 04 05  (6) 2" xfId="581" xr:uid="{00000000-0005-0000-0000-00005C020000}"/>
    <cellStyle name="_Перечень бип 2011-2013 гг 22.11.2010" xfId="2721" xr:uid="{00000000-0005-0000-0000-00005D020000}"/>
    <cellStyle name="_пз ЦРТ" xfId="582" xr:uid="{00000000-0005-0000-0000-00005E020000}"/>
    <cellStyle name="_пз ЦРТ 2" xfId="583" xr:uid="{00000000-0005-0000-0000-00005F020000}"/>
    <cellStyle name="_План  по труду на 2009 год" xfId="584" xr:uid="{00000000-0005-0000-0000-000060020000}"/>
    <cellStyle name="_План  по труду на 2009 год 2" xfId="585" xr:uid="{00000000-0005-0000-0000-000061020000}"/>
    <cellStyle name="_План на 2009 год" xfId="586" xr:uid="{00000000-0005-0000-0000-000062020000}"/>
    <cellStyle name="_План на 2009 год 2" xfId="587" xr:uid="{00000000-0005-0000-0000-000063020000}"/>
    <cellStyle name="_План на 2009 год с увел. грузообр. 05.12.08 г." xfId="588" xr:uid="{00000000-0005-0000-0000-000064020000}"/>
    <cellStyle name="_План на 2009 год с увел. грузообр. 05.12.08 г. 2" xfId="589" xr:uid="{00000000-0005-0000-0000-000065020000}"/>
    <cellStyle name="_план ОРУ 2010г. свод" xfId="590" xr:uid="{00000000-0005-0000-0000-000066020000}"/>
    <cellStyle name="_план ОРУ 2010г. свод 2" xfId="591" xr:uid="{00000000-0005-0000-0000-000067020000}"/>
    <cellStyle name="_план ОРУ 2010г. свод_Копия Xl0000046" xfId="592" xr:uid="{00000000-0005-0000-0000-000068020000}"/>
    <cellStyle name="_план ОРУ 2010г. свод_Копия Xl0000046 2" xfId="593" xr:uid="{00000000-0005-0000-0000-000069020000}"/>
    <cellStyle name="_План по труду с корректр. АО Локомотив (посл. с Лизингом)" xfId="594" xr:uid="{00000000-0005-0000-0000-00006A020000}"/>
    <cellStyle name="_План по труду с корректр. АО Локомотив (посл. с Лизингом) 2" xfId="595" xr:uid="{00000000-0005-0000-0000-00006B020000}"/>
    <cellStyle name="_План развития 2008-2010" xfId="596" xr:uid="{00000000-0005-0000-0000-00006C020000}"/>
    <cellStyle name="_План развития 2008-2010 2" xfId="597" xr:uid="{00000000-0005-0000-0000-00006D020000}"/>
    <cellStyle name="_План развития 2008-2010_Копия Xl0000046" xfId="598" xr:uid="{00000000-0005-0000-0000-00006E020000}"/>
    <cellStyle name="_План развития 2008-2010_Копия Xl0000046 2" xfId="599" xr:uid="{00000000-0005-0000-0000-00006F020000}"/>
    <cellStyle name="_План развития ПТС на 2005-2010 (связи станционной части)" xfId="600" xr:uid="{00000000-0005-0000-0000-000070020000}"/>
    <cellStyle name="_План развития ПТС на 2005-2010 (связи станционной части) 2" xfId="601" xr:uid="{00000000-0005-0000-0000-000071020000}"/>
    <cellStyle name="_План факт ремонт на 1 полугодие по 21 форме" xfId="602" xr:uid="{00000000-0005-0000-0000-000072020000}"/>
    <cellStyle name="_План факт ремонт на 1 полугодие по 21 форме 2" xfId="603" xr:uid="{00000000-0005-0000-0000-000073020000}"/>
    <cellStyle name="_план, ожид. проект по лок-час.  по сущет.ценам,с 1 сент" xfId="604" xr:uid="{00000000-0005-0000-0000-000074020000}"/>
    <cellStyle name="_план, ожид. проект по лок-час.  по сущет.ценам,с 1 сент 2" xfId="605" xr:uid="{00000000-0005-0000-0000-000075020000}"/>
    <cellStyle name="_ПМ Деньги оценка 2007 свод вместе" xfId="606" xr:uid="{00000000-0005-0000-0000-000076020000}"/>
    <cellStyle name="_ПМ Деньги оценка 2007 свод вместе 2" xfId="607" xr:uid="{00000000-0005-0000-0000-000077020000}"/>
    <cellStyle name="_ПМ Деньги оценка 2007 свод вместе_Копия Xl0000046" xfId="608" xr:uid="{00000000-0005-0000-0000-000078020000}"/>
    <cellStyle name="_ПМ Деньги оценка 2007 свод вместе_Копия Xl0000046 2" xfId="609" xr:uid="{00000000-0005-0000-0000-000079020000}"/>
    <cellStyle name="_ПМ свод на 05.03" xfId="610" xr:uid="{00000000-0005-0000-0000-00007A020000}"/>
    <cellStyle name="_ПМ свод на 05.03 2" xfId="611" xr:uid="{00000000-0005-0000-0000-00007B020000}"/>
    <cellStyle name="_ПМ свод на 05.03_Копия Xl0000046" xfId="612" xr:uid="{00000000-0005-0000-0000-00007C020000}"/>
    <cellStyle name="_ПМ свод на 05.03_Копия Xl0000046 2" xfId="613" xr:uid="{00000000-0005-0000-0000-00007D020000}"/>
    <cellStyle name="_по 001 прог за 2013 год" xfId="614" xr:uid="{00000000-0005-0000-0000-00007E020000}"/>
    <cellStyle name="_по 001,002 прог  КИА на 2014 год" xfId="615" xr:uid="{00000000-0005-0000-0000-00007F020000}"/>
    <cellStyle name="_по оплате (2 вар расчета)" xfId="2722" xr:uid="{00000000-0005-0000-0000-000080020000}"/>
    <cellStyle name="_по оплате (изм вариант 30_11_07)" xfId="2723" xr:uid="{00000000-0005-0000-0000-000081020000}"/>
    <cellStyle name="_по структуре бюджета" xfId="616" xr:uid="{00000000-0005-0000-0000-000082020000}"/>
    <cellStyle name="_по структуре бюджета 2" xfId="617" xr:uid="{00000000-0005-0000-0000-000083020000}"/>
    <cellStyle name="_по структуре бюджета 3" xfId="618" xr:uid="{00000000-0005-0000-0000-000084020000}"/>
    <cellStyle name="_по структуре бюджета_МИИР" xfId="619" xr:uid="{00000000-0005-0000-0000-000085020000}"/>
    <cellStyle name="_после корректоров Приложения 1-4, 6-11 (рус)" xfId="2724" xr:uid="{00000000-0005-0000-0000-000086020000}"/>
    <cellStyle name="_после корректоров Приложения 1-4, 6-11 (рус)_распределение по областям 29 пр., 77 пр. (прил.)" xfId="2725" xr:uid="{00000000-0005-0000-0000-000087020000}"/>
    <cellStyle name="_после парламРБ07" xfId="620" xr:uid="{00000000-0005-0000-0000-000088020000}"/>
    <cellStyle name="_после парламРБ07 2" xfId="621" xr:uid="{00000000-0005-0000-0000-000089020000}"/>
    <cellStyle name="_потребность эл.эн. 2008г" xfId="622" xr:uid="{00000000-0005-0000-0000-00008A020000}"/>
    <cellStyle name="_потребность эл.эн. 2008г 2" xfId="623" xr:uid="{00000000-0005-0000-0000-00008B020000}"/>
    <cellStyle name="_ППРИП НА 2006-2008 ГОДЫ 31 Болат" xfId="624" xr:uid="{00000000-0005-0000-0000-00008C020000}"/>
    <cellStyle name="_ППРИП НА 2006-2008 ГОДЫ 31 Болат 2" xfId="625" xr:uid="{00000000-0005-0000-0000-00008D020000}"/>
    <cellStyle name="_при повышении МРЗП" xfId="2726" xr:uid="{00000000-0005-0000-0000-00008E020000}"/>
    <cellStyle name="_Прил 1,16,17" xfId="2727" xr:uid="{00000000-0005-0000-0000-00008F020000}"/>
    <cellStyle name="_Приложение 1,3 от 15.12.2010г." xfId="2728" xr:uid="{00000000-0005-0000-0000-000090020000}"/>
    <cellStyle name="_Приложение 2 от 15.12.2010 г." xfId="2729" xr:uid="{00000000-0005-0000-0000-000091020000}"/>
    <cellStyle name="_приложение 4 (рус)" xfId="2730" xr:uid="{00000000-0005-0000-0000-000092020000}"/>
    <cellStyle name="_приложение 4 (рус)_распределение по областям 29 пр., 77 пр. (прил.)" xfId="2731" xr:uid="{00000000-0005-0000-0000-000093020000}"/>
    <cellStyle name="_приложение №5 ОРУ стор_откоррек 27.01.2010г." xfId="626" xr:uid="{00000000-0005-0000-0000-000094020000}"/>
    <cellStyle name="_приложение №5 ОРУ стор_откоррек 27.01.2010г. 2" xfId="627" xr:uid="{00000000-0005-0000-0000-000095020000}"/>
    <cellStyle name="_приложение №7 ОРУ аффил" xfId="628" xr:uid="{00000000-0005-0000-0000-000096020000}"/>
    <cellStyle name="_приложение №7 ОРУ аффил 2" xfId="629" xr:uid="{00000000-0005-0000-0000-000097020000}"/>
    <cellStyle name="_Приложение в ЦЭП (перечень проектов)2" xfId="630" xr:uid="{00000000-0005-0000-0000-000098020000}"/>
    <cellStyle name="_Приложение в ЦЭП (перечень проектов)2 2" xfId="631" xr:uid="{00000000-0005-0000-0000-000099020000}"/>
    <cellStyle name="_Приложения 1,2,3" xfId="2732" xr:uid="{00000000-0005-0000-0000-00009A020000}"/>
    <cellStyle name="_ПриложКБ2007 КТЖ_Самрук" xfId="632" xr:uid="{00000000-0005-0000-0000-00009B020000}"/>
    <cellStyle name="_ПриложКБ2007 КТЖ_Самрук 2" xfId="633" xr:uid="{00000000-0005-0000-0000-00009C020000}"/>
    <cellStyle name="_ПриложКБ2007 КТЖ_Самрук_Копия Xl0000046" xfId="634" xr:uid="{00000000-0005-0000-0000-00009D020000}"/>
    <cellStyle name="_ПриложКБ2007 КТЖ_Самрук_Копия Xl0000046 2" xfId="635" xr:uid="{00000000-0005-0000-0000-00009E020000}"/>
    <cellStyle name="_Прлиложения БИП рус,каз 1,20,21" xfId="2733" xr:uid="{00000000-0005-0000-0000-00009F020000}"/>
    <cellStyle name="_ПРОБЛЕМНЫЕ  2012-2014 (22.09.11)" xfId="2734" xr:uid="{00000000-0005-0000-0000-0000A0020000}"/>
    <cellStyle name="_Проект АО на 2008год свод все варианты" xfId="636" xr:uid="{00000000-0005-0000-0000-0000A1020000}"/>
    <cellStyle name="_Проект АО на 2008год свод все варианты 2" xfId="637" xr:uid="{00000000-0005-0000-0000-0000A2020000}"/>
    <cellStyle name="_Проект АО на 2008год свод все варианты_Копия Xl0000046" xfId="638" xr:uid="{00000000-0005-0000-0000-0000A3020000}"/>
    <cellStyle name="_Проект АО на 2008год свод все варианты_Копия Xl0000046 2" xfId="639" xr:uid="{00000000-0005-0000-0000-0000A4020000}"/>
    <cellStyle name="_Проект бюджета АОТ на 2010г." xfId="640" xr:uid="{00000000-0005-0000-0000-0000A5020000}"/>
    <cellStyle name="_Проект бюджета АОТ на 2010г. 2" xfId="641" xr:uid="{00000000-0005-0000-0000-0000A6020000}"/>
    <cellStyle name="_Проект бюджета АОТ на 2010г._Копия Xl0000046" xfId="642" xr:uid="{00000000-0005-0000-0000-0000A7020000}"/>
    <cellStyle name="_Проект бюджета АОТ на 2010г._Копия Xl0000046 2" xfId="643" xr:uid="{00000000-0005-0000-0000-0000A8020000}"/>
    <cellStyle name="_проект уточнения РБ 2007_Нурлан" xfId="644" xr:uid="{00000000-0005-0000-0000-0000A9020000}"/>
    <cellStyle name="_проект уточнения РБ 2007_Нурлан 2" xfId="645" xr:uid="{00000000-0005-0000-0000-0000AA020000}"/>
    <cellStyle name="_проект уточнения РБ 2007_Нурлан 3" xfId="646" xr:uid="{00000000-0005-0000-0000-0000AB020000}"/>
    <cellStyle name="_проект уточнения РБ 2007_Нурлан_МИИР" xfId="647" xr:uid="{00000000-0005-0000-0000-0000AC020000}"/>
    <cellStyle name="_Произ. программа на 2009г" xfId="648" xr:uid="{00000000-0005-0000-0000-0000AD020000}"/>
    <cellStyle name="_Произ. программа на 2009г 2" xfId="649" xr:uid="{00000000-0005-0000-0000-0000AE020000}"/>
    <cellStyle name="_разбивка на 2011 год по регионам МЭРТ" xfId="2735" xr:uid="{00000000-0005-0000-0000-0000AF020000}"/>
    <cellStyle name="_Разработочная таблица к НК Самрук 14.11.06" xfId="650" xr:uid="{00000000-0005-0000-0000-0000B0020000}"/>
    <cellStyle name="_Разработочная таблица к НК Самрук 14.11.06 2" xfId="651" xr:uid="{00000000-0005-0000-0000-0000B1020000}"/>
    <cellStyle name="_Разработочная таблица к НК Самрук 14.11.06_Копия Xl0000046" xfId="652" xr:uid="{00000000-0005-0000-0000-0000B2020000}"/>
    <cellStyle name="_Разработочная таблица к НК Самрук 14.11.06_Копия Xl0000046 2" xfId="653" xr:uid="{00000000-0005-0000-0000-0000B3020000}"/>
    <cellStyle name="_Разработочная таблица к НК Самрук 14.11.06_ЛСЦ - 2010-2014" xfId="654" xr:uid="{00000000-0005-0000-0000-0000B4020000}"/>
    <cellStyle name="_Разработочная таблица к НК Самрук 14.11.06_ЛСЦ - 2010-2014 2" xfId="655" xr:uid="{00000000-0005-0000-0000-0000B5020000}"/>
    <cellStyle name="_Разработочная таблица к НК Самрук 14.11.06_ЛСЦ - 2010-2014_Копия Xl0000046" xfId="656" xr:uid="{00000000-0005-0000-0000-0000B6020000}"/>
    <cellStyle name="_Разработочная таблица к НК Самрук 14.11.06_ЛСЦ - 2010-2014_Копия Xl0000046 2" xfId="657" xr:uid="{00000000-0005-0000-0000-0000B7020000}"/>
    <cellStyle name="_Расходы на соц.сферу РБ" xfId="658" xr:uid="{00000000-0005-0000-0000-0000B8020000}"/>
    <cellStyle name="_Расходы на соц.сферу РБ 2" xfId="659" xr:uid="{00000000-0005-0000-0000-0000B9020000}"/>
    <cellStyle name="_Расходы на соц.сферу РБ 3" xfId="660" xr:uid="{00000000-0005-0000-0000-0000BA020000}"/>
    <cellStyle name="_Расходы на соц.сферу РБ_МИИР" xfId="661" xr:uid="{00000000-0005-0000-0000-0000BB020000}"/>
    <cellStyle name="_расходы сравнительная" xfId="662" xr:uid="{00000000-0005-0000-0000-0000BC020000}"/>
    <cellStyle name="_расходы сравнительная 2" xfId="663" xr:uid="{00000000-0005-0000-0000-0000BD020000}"/>
    <cellStyle name="_расходы сравнительная_Копия Xl0000046" xfId="664" xr:uid="{00000000-0005-0000-0000-0000BE020000}"/>
    <cellStyle name="_расходы сравнительная_Копия Xl0000046 2" xfId="665" xr:uid="{00000000-0005-0000-0000-0000BF020000}"/>
    <cellStyle name="_Расчет" xfId="666" xr:uid="{00000000-0005-0000-0000-0000C0020000}"/>
    <cellStyle name="_Расчет 2" xfId="667" xr:uid="{00000000-0005-0000-0000-0000C1020000}"/>
    <cellStyle name="_расчет денег, индик, инвест от 26.04_11.36" xfId="668" xr:uid="{00000000-0005-0000-0000-0000C2020000}"/>
    <cellStyle name="_расчет денег, индик, инвест от 26.04_11.36 2" xfId="669" xr:uid="{00000000-0005-0000-0000-0000C3020000}"/>
    <cellStyle name="_расчет денег, индик, инвест от 26.04_11.36_Копия Xl0000046" xfId="670" xr:uid="{00000000-0005-0000-0000-0000C4020000}"/>
    <cellStyle name="_расчет денег, индик, инвест от 26.04_11.36_Копия Xl0000046 2" xfId="671" xr:uid="{00000000-0005-0000-0000-0000C5020000}"/>
    <cellStyle name="_Расчет программы ремонта уменьшенный с МК" xfId="672" xr:uid="{00000000-0005-0000-0000-0000C6020000}"/>
    <cellStyle name="_Расчет программы ремонта уменьшенный с МК 2" xfId="673" xr:uid="{00000000-0005-0000-0000-0000C7020000}"/>
    <cellStyle name="_Расчет программы ремонта уменьшенный с МК_Копия Xl0000046" xfId="674" xr:uid="{00000000-0005-0000-0000-0000C8020000}"/>
    <cellStyle name="_Расчет программы ремонта уменьшенный с МК_Копия Xl0000046 2" xfId="675" xr:uid="{00000000-0005-0000-0000-0000C9020000}"/>
    <cellStyle name="_Расчеты  на 3 мес (last) (3)" xfId="676" xr:uid="{00000000-0005-0000-0000-0000CA020000}"/>
    <cellStyle name="_Расчеты  на 3 мес (last) (3) 2" xfId="677" xr:uid="{00000000-0005-0000-0000-0000CB020000}"/>
    <cellStyle name="_Расчеты  на 3 мес (last) (3) 3" xfId="678" xr:uid="{00000000-0005-0000-0000-0000CC020000}"/>
    <cellStyle name="_Расчеты  на 3 мес (last) (3)_МИИР" xfId="679" xr:uid="{00000000-0005-0000-0000-0000CD020000}"/>
    <cellStyle name="_Расчеты окупаемости" xfId="680" xr:uid="{00000000-0005-0000-0000-0000CE020000}"/>
    <cellStyle name="_Расчеты окупаемости 2" xfId="681" xr:uid="{00000000-0005-0000-0000-0000CF020000}"/>
    <cellStyle name="_Расшифровка Кап влож и соц сферы 02 11 06" xfId="682" xr:uid="{00000000-0005-0000-0000-0000D0020000}"/>
    <cellStyle name="_Расшифровка Кап влож и соц сферы 02 11 06 2" xfId="683" xr:uid="{00000000-0005-0000-0000-0000D1020000}"/>
    <cellStyle name="_РБ до МИДа" xfId="2736" xr:uid="{00000000-0005-0000-0000-0000D2020000}"/>
    <cellStyle name="_РБ после МИДа" xfId="2737" xr:uid="{00000000-0005-0000-0000-0000D3020000}"/>
    <cellStyle name="_РБ третья" xfId="2738" xr:uid="{00000000-0005-0000-0000-0000D4020000}"/>
    <cellStyle name="_РБ08осн_табл" xfId="684" xr:uid="{00000000-0005-0000-0000-0000D5020000}"/>
    <cellStyle name="_РБ08осн_табл 2" xfId="685" xr:uid="{00000000-0005-0000-0000-0000D6020000}"/>
    <cellStyle name="_РБ08осн_табл 3" xfId="686" xr:uid="{00000000-0005-0000-0000-0000D7020000}"/>
    <cellStyle name="_РБ08осн_табл_МИИР" xfId="687" xr:uid="{00000000-0005-0000-0000-0000D8020000}"/>
    <cellStyle name="_РБ2007_2008 прогноз" xfId="688" xr:uid="{00000000-0005-0000-0000-0000D9020000}"/>
    <cellStyle name="_РБ2007_2008 прогноз 2" xfId="689" xr:uid="{00000000-0005-0000-0000-0000DA020000}"/>
    <cellStyle name="_Ремонт сравнение с утвержденным для топлива" xfId="690" xr:uid="{00000000-0005-0000-0000-0000DB020000}"/>
    <cellStyle name="_Ремонт сравнение с утвержденным для топлива 2" xfId="691" xr:uid="{00000000-0005-0000-0000-0000DC020000}"/>
    <cellStyle name="_рус консолидир" xfId="692" xr:uid="{00000000-0005-0000-0000-0000DD020000}"/>
    <cellStyle name="_рус консолидир 2" xfId="693" xr:uid="{00000000-0005-0000-0000-0000DE020000}"/>
    <cellStyle name="_рус консолидир 3" xfId="694" xr:uid="{00000000-0005-0000-0000-0000DF020000}"/>
    <cellStyle name="_рус консолидир_МИИР" xfId="695" xr:uid="{00000000-0005-0000-0000-0000E0020000}"/>
    <cellStyle name="_рыжик для слайда" xfId="696" xr:uid="{00000000-0005-0000-0000-0000E1020000}"/>
    <cellStyle name="_рыжик для слайда 2" xfId="697" xr:uid="{00000000-0005-0000-0000-0000E2020000}"/>
    <cellStyle name="_рыжик для слайда 3" xfId="698" xr:uid="{00000000-0005-0000-0000-0000E3020000}"/>
    <cellStyle name="_рыжик для слайда_МИИР" xfId="699" xr:uid="{00000000-0005-0000-0000-0000E4020000}"/>
    <cellStyle name="_с 2НК-9НК" xfId="700" xr:uid="{00000000-0005-0000-0000-0000E5020000}"/>
    <cellStyle name="_с 2НК-9НК 2" xfId="701" xr:uid="{00000000-0005-0000-0000-0000E6020000}"/>
    <cellStyle name="_с 2НК-9НК 3" xfId="702" xr:uid="{00000000-0005-0000-0000-0000E7020000}"/>
    <cellStyle name="_с 2НК-9НК_МИИР" xfId="703" xr:uid="{00000000-0005-0000-0000-0000E8020000}"/>
    <cellStyle name="_Свод 10 НК" xfId="704" xr:uid="{00000000-0005-0000-0000-0000E9020000}"/>
    <cellStyle name="_Свод 10 НК 2" xfId="705" xr:uid="{00000000-0005-0000-0000-0000EA020000}"/>
    <cellStyle name="_Свод 10 НК 3" xfId="706" xr:uid="{00000000-0005-0000-0000-0000EB020000}"/>
    <cellStyle name="_Свод 10 НК_МИИР" xfId="707" xr:uid="{00000000-0005-0000-0000-0000EC020000}"/>
    <cellStyle name="_Свод ДДС по АО 5БО_23_11_Бибигуль_24.11.09.31" xfId="708" xr:uid="{00000000-0005-0000-0000-0000ED020000}"/>
    <cellStyle name="_Свод ДДС по АО 5БО_23_11_Бибигуль_24.11.09.31 2" xfId="709" xr:uid="{00000000-0005-0000-0000-0000EE020000}"/>
    <cellStyle name="_Свод ДДС по АО 5БО_23_11_Бибигуль_24.11.09.31_Копия Xl0000046" xfId="710" xr:uid="{00000000-0005-0000-0000-0000EF020000}"/>
    <cellStyle name="_Свод ДДС по АО 5БО_23_11_Бибигуль_24.11.09.31_Копия Xl0000046 2" xfId="711" xr:uid="{00000000-0005-0000-0000-0000F0020000}"/>
    <cellStyle name="_Свод ДДС по АО 5БО_26_11" xfId="712" xr:uid="{00000000-0005-0000-0000-0000F1020000}"/>
    <cellStyle name="_Свод ДДС по АО 5БО_26_11 2" xfId="713" xr:uid="{00000000-0005-0000-0000-0000F2020000}"/>
    <cellStyle name="_Свод ДДС по АО 5БО_26_11_Копия Xl0000046" xfId="714" xr:uid="{00000000-0005-0000-0000-0000F3020000}"/>
    <cellStyle name="_Свод ДДС по АО 5БО_26_11_Копия Xl0000046 2" xfId="715" xr:uid="{00000000-0005-0000-0000-0000F4020000}"/>
    <cellStyle name="_Свод для 6НК" xfId="716" xr:uid="{00000000-0005-0000-0000-0000F5020000}"/>
    <cellStyle name="_Свод для 6НК 2" xfId="717" xr:uid="{00000000-0005-0000-0000-0000F6020000}"/>
    <cellStyle name="_Свод для 6НК_Копия Xl0000046" xfId="718" xr:uid="{00000000-0005-0000-0000-0000F7020000}"/>
    <cellStyle name="_Свод для 6НК_Копия Xl0000046 2" xfId="719" xr:uid="{00000000-0005-0000-0000-0000F8020000}"/>
    <cellStyle name="_Свод для 6НК_ЛСЦ - 2010-2014" xfId="720" xr:uid="{00000000-0005-0000-0000-0000F9020000}"/>
    <cellStyle name="_Свод для 6НК_ЛСЦ - 2010-2014 2" xfId="721" xr:uid="{00000000-0005-0000-0000-0000FA020000}"/>
    <cellStyle name="_Свод для 6НК_ЛСЦ - 2010-2014_Копия Xl0000046" xfId="722" xr:uid="{00000000-0005-0000-0000-0000FB020000}"/>
    <cellStyle name="_Свод для 6НК_ЛСЦ - 2010-2014_Копия Xl0000046 2" xfId="723" xr:uid="{00000000-0005-0000-0000-0000FC020000}"/>
    <cellStyle name="_Свод для А.Ф." xfId="2739" xr:uid="{00000000-0005-0000-0000-0000FD020000}"/>
    <cellStyle name="_Свод для А.Ф._(опт вар) 19.07.10 ожидаемое по СГП" xfId="2740" xr:uid="{00000000-0005-0000-0000-0000FE020000}"/>
    <cellStyle name="_Свод для А.Ф._025  питание на 2011-2013гг" xfId="2741" xr:uid="{00000000-0005-0000-0000-0000FF020000}"/>
    <cellStyle name="_Свод для А.Ф._06.10.10г уточн план" xfId="2742" xr:uid="{00000000-0005-0000-0000-000000030000}"/>
    <cellStyle name="_Свод для А.Ф._07.09.10 ожидаемое по СГП" xfId="2743" xr:uid="{00000000-0005-0000-0000-000001030000}"/>
    <cellStyle name="_Свод для А.Ф._08.09.10 ожидаемое соцпрограммы" xfId="2744" xr:uid="{00000000-0005-0000-0000-000002030000}"/>
    <cellStyle name="_Свод для А.Ф._08.09.10 ожидаемое соцпрограммы_План на 2011 г. 13.10.10гТК" xfId="2745" xr:uid="{00000000-0005-0000-0000-000003030000}"/>
    <cellStyle name="_Свод для А.Ф._08.09.10 ожидаемое соцпрограммы_План на 2011 г. 15.10.10г" xfId="2746" xr:uid="{00000000-0005-0000-0000-000004030000}"/>
    <cellStyle name="_Свод для А.Ф._09.02.10 ожидамое 007 - дети" xfId="2747" xr:uid="{00000000-0005-0000-0000-000005030000}"/>
    <cellStyle name="_Свод для А.Ф._мэбп трансф общ хар-ра 2011-2013 гг" xfId="2748" xr:uid="{00000000-0005-0000-0000-000006030000}"/>
    <cellStyle name="_Свод для А.Ф._Окончат 210510  004 2010-2012 г" xfId="2749" xr:uid="{00000000-0005-0000-0000-000007030000}"/>
    <cellStyle name="_Свод для А.Ф._окончательный вариант" xfId="2750" xr:uid="{00000000-0005-0000-0000-000008030000}"/>
    <cellStyle name="_Свод для А.Ф._окончательный вариант_План на 2011 г. 13.10.10гТК" xfId="4265" xr:uid="{00000000-0005-0000-0000-000009030000}"/>
    <cellStyle name="_Свод для А.Ф._окончательный вариант_План на 2011 г. 15.10.10г" xfId="2751" xr:uid="{00000000-0005-0000-0000-00000A030000}"/>
    <cellStyle name="_Свод для А.Ф._План на 2011 г. 13.10.10гТК" xfId="2752" xr:uid="{00000000-0005-0000-0000-00000B030000}"/>
    <cellStyle name="_Свод для А.Ф._План на 2011 г. 15.10.10г" xfId="2753" xr:uid="{00000000-0005-0000-0000-00000C030000}"/>
    <cellStyle name="_Свод для А.Ф._План с остатками на 2011 г. 06.12.10г " xfId="2754" xr:uid="{00000000-0005-0000-0000-00000D030000}"/>
    <cellStyle name="_Свод для А.Ф._План с остатками на 2011 г. 24.11.10г ТК" xfId="2755" xr:uid="{00000000-0005-0000-0000-00000E030000}"/>
    <cellStyle name="_Свод для А.Ф._План с остатками на 2011 г. 26.10.10г ТК" xfId="2756" xr:uid="{00000000-0005-0000-0000-00000F030000}"/>
    <cellStyle name="_Свод для А.Ф._Расходы РБ на 2010 год, 2011-2013 годы" xfId="2757" xr:uid="{00000000-0005-0000-0000-000010030000}"/>
    <cellStyle name="_Свод для А.Ф._уточнение 2010" xfId="4259" xr:uid="{00000000-0005-0000-0000-000011030000}"/>
    <cellStyle name="_Свод для А.Ф._Формы ГУ к БЗ на 2011-2013гг" xfId="2758" xr:uid="{00000000-0005-0000-0000-000012030000}"/>
    <cellStyle name="_Свод на 2009 год недораб" xfId="724" xr:uid="{00000000-0005-0000-0000-000013030000}"/>
    <cellStyle name="_Свод на 2009 год недораб 2" xfId="725" xr:uid="{00000000-0005-0000-0000-000014030000}"/>
    <cellStyle name="_Свод по силовым" xfId="726" xr:uid="{00000000-0005-0000-0000-000015030000}"/>
    <cellStyle name="_Свод по силовым 2" xfId="727" xr:uid="{00000000-0005-0000-0000-000016030000}"/>
    <cellStyle name="_Свод по силовым 3" xfId="728" xr:uid="{00000000-0005-0000-0000-000017030000}"/>
    <cellStyle name="_Свод по силовым_МИИР" xfId="729" xr:uid="{00000000-0005-0000-0000-000018030000}"/>
    <cellStyle name="_Свод по ФОТ Приложение 2 для Минтруда" xfId="2759" xr:uid="{00000000-0005-0000-0000-000019030000}"/>
    <cellStyle name="_Свод по ФОТ собств-обл. бюджет" xfId="2760" xr:uid="{00000000-0005-0000-0000-00001A030000}"/>
    <cellStyle name="_Свод по ФОТ собств-обл. бюджет_(опт вар) 19.07.10 ожидаемое по СГП" xfId="2761" xr:uid="{00000000-0005-0000-0000-00001B030000}"/>
    <cellStyle name="_Свод по ФОТ собств-обл. бюджет_025  питание на 2011-2013гг" xfId="2762" xr:uid="{00000000-0005-0000-0000-00001C030000}"/>
    <cellStyle name="_Свод по ФОТ собств-обл. бюджет_06.10.10г уточн план" xfId="2763" xr:uid="{00000000-0005-0000-0000-00001D030000}"/>
    <cellStyle name="_Свод по ФОТ собств-обл. бюджет_07.09.10 ожидаемое по СГП" xfId="2764" xr:uid="{00000000-0005-0000-0000-00001E030000}"/>
    <cellStyle name="_Свод по ФОТ собств-обл. бюджет_08.09.10 ожидаемое соцпрограммы" xfId="2765" xr:uid="{00000000-0005-0000-0000-00001F030000}"/>
    <cellStyle name="_Свод по ФОТ собств-обл. бюджет_08.09.10 ожидаемое соцпрограммы_План на 2011 г. 13.10.10гТК" xfId="2766" xr:uid="{00000000-0005-0000-0000-000020030000}"/>
    <cellStyle name="_Свод по ФОТ собств-обл. бюджет_08.09.10 ожидаемое соцпрограммы_План на 2011 г. 15.10.10г" xfId="2767" xr:uid="{00000000-0005-0000-0000-000021030000}"/>
    <cellStyle name="_Свод по ФОТ собств-обл. бюджет_09.02.10 ожидамое 007 - дети" xfId="2768" xr:uid="{00000000-0005-0000-0000-000022030000}"/>
    <cellStyle name="_Свод по ФОТ собств-обл. бюджет_мэбп трансф общ хар-ра 2011-2013 гг" xfId="2769" xr:uid="{00000000-0005-0000-0000-000023030000}"/>
    <cellStyle name="_Свод по ФОТ собств-обл. бюджет_Окончат 210510  004 2010-2012 г" xfId="2770" xr:uid="{00000000-0005-0000-0000-000024030000}"/>
    <cellStyle name="_Свод по ФОТ собств-обл. бюджет_окончательный вариант" xfId="2771" xr:uid="{00000000-0005-0000-0000-000025030000}"/>
    <cellStyle name="_Свод по ФОТ собств-обл. бюджет_окончательный вариант_План на 2011 г. 13.10.10гТК" xfId="2772" xr:uid="{00000000-0005-0000-0000-000026030000}"/>
    <cellStyle name="_Свод по ФОТ собств-обл. бюджет_окончательный вариант_План на 2011 г. 15.10.10г" xfId="2773" xr:uid="{00000000-0005-0000-0000-000027030000}"/>
    <cellStyle name="_Свод по ФОТ собств-обл. бюджет_План на 2011 г. 13.10.10гТК" xfId="2774" xr:uid="{00000000-0005-0000-0000-000028030000}"/>
    <cellStyle name="_Свод по ФОТ собств-обл. бюджет_План на 2011 г. 15.10.10г" xfId="2775" xr:uid="{00000000-0005-0000-0000-000029030000}"/>
    <cellStyle name="_Свод по ФОТ собств-обл. бюджет_План с остатками на 2011 г. 06.12.10г " xfId="2776" xr:uid="{00000000-0005-0000-0000-00002A030000}"/>
    <cellStyle name="_Свод по ФОТ собств-обл. бюджет_План с остатками на 2011 г. 24.11.10г ТК" xfId="2777" xr:uid="{00000000-0005-0000-0000-00002B030000}"/>
    <cellStyle name="_Свод по ФОТ собств-обл. бюджет_План с остатками на 2011 г. 26.10.10г ТК" xfId="2778" xr:uid="{00000000-0005-0000-0000-00002C030000}"/>
    <cellStyle name="_Свод по ФОТ собств-обл. бюджет_Расходы РБ на 2010 год, 2011-2013 годы" xfId="2779" xr:uid="{00000000-0005-0000-0000-00002D030000}"/>
    <cellStyle name="_Свод по ФОТ собств-обл. бюджет_уточнение 2010" xfId="2780" xr:uid="{00000000-0005-0000-0000-00002E030000}"/>
    <cellStyle name="_Свод по ФОТ собств-обл. бюджет_Формы ГУ к БЗ на 2011-2013гг" xfId="2781" xr:uid="{00000000-0005-0000-0000-00002F030000}"/>
    <cellStyle name="_Свод- прогноз 2008 год с изм. цен на ТЭР" xfId="730" xr:uid="{00000000-0005-0000-0000-000030030000}"/>
    <cellStyle name="_Свод- прогноз 2008 год с изм. цен на ТЭР 2" xfId="731" xr:uid="{00000000-0005-0000-0000-000031030000}"/>
    <cellStyle name="_свод расш. 2009г обр с вновь  ввод" xfId="2782" xr:uid="{00000000-0005-0000-0000-000032030000}"/>
    <cellStyle name="_Свод численность на 2011 год 31.07.10" xfId="732" xr:uid="{00000000-0005-0000-0000-000033030000}"/>
    <cellStyle name="_Свод численность на 2011 год 31.07.10 2" xfId="733" xr:uid="{00000000-0005-0000-0000-000034030000}"/>
    <cellStyle name="_Социалка на 2003-2008 годы" xfId="734" xr:uid="{00000000-0005-0000-0000-000035030000}"/>
    <cellStyle name="_Социалка на 2003-2008 годы 2" xfId="735" xr:uid="{00000000-0005-0000-0000-000036030000}"/>
    <cellStyle name="_Социалка на 2003-2008 годы 3" xfId="736" xr:uid="{00000000-0005-0000-0000-000037030000}"/>
    <cellStyle name="_Социалка на 2003-2008 годы_МИИР" xfId="737" xr:uid="{00000000-0005-0000-0000-000038030000}"/>
    <cellStyle name="_Справка 2002-2007 _ГБ_РБ_МБ (01.08.07г.)" xfId="738" xr:uid="{00000000-0005-0000-0000-000039030000}"/>
    <cellStyle name="_Справка 2002-2007 _ГБ_РБ_МБ (01.08.07г.) 2" xfId="739" xr:uid="{00000000-0005-0000-0000-00003A030000}"/>
    <cellStyle name="_Справка 2002-2007 _ГБ_РБ_МБ (01.08.07г.) 3" xfId="740" xr:uid="{00000000-0005-0000-0000-00003B030000}"/>
    <cellStyle name="_Справка 2002-2007 _ГБ_РБ_МБ (01.08.07г.)_МИИР" xfId="741" xr:uid="{00000000-0005-0000-0000-00003C030000}"/>
    <cellStyle name="_Справка 2002-2007 _ГБ_РБ_МБ (01.10.07г.)" xfId="742" xr:uid="{00000000-0005-0000-0000-00003D030000}"/>
    <cellStyle name="_Справка 2002-2007 _ГБ_РБ_МБ (01.10.07г.) 2" xfId="743" xr:uid="{00000000-0005-0000-0000-00003E030000}"/>
    <cellStyle name="_Справка 2002-2007 _ГБ_РБ_МБ (01.10.07г.) 3" xfId="744" xr:uid="{00000000-0005-0000-0000-00003F030000}"/>
    <cellStyle name="_Справка 2002-2007 _ГБ_РБ_МБ (01.10.07г.)_МИИР" xfId="745" xr:uid="{00000000-0005-0000-0000-000040030000}"/>
    <cellStyle name="_Сравнение макро(25 января)" xfId="746" xr:uid="{00000000-0005-0000-0000-000041030000}"/>
    <cellStyle name="_Сравнение макро(25 января) 2" xfId="747" xr:uid="{00000000-0005-0000-0000-000042030000}"/>
    <cellStyle name="_Сравнение макро(25 января) 3" xfId="748" xr:uid="{00000000-0005-0000-0000-000043030000}"/>
    <cellStyle name="_Сравнение макро(25 января)_МИИР" xfId="749" xr:uid="{00000000-0005-0000-0000-000044030000}"/>
    <cellStyle name="_сравнительная таб." xfId="750" xr:uid="{00000000-0005-0000-0000-000045030000}"/>
    <cellStyle name="_сравнительная таб. 2" xfId="751" xr:uid="{00000000-0005-0000-0000-000046030000}"/>
    <cellStyle name="_сравнительная таб. 3" xfId="752" xr:uid="{00000000-0005-0000-0000-000047030000}"/>
    <cellStyle name="_сравнительная таб._МИИР" xfId="753" xr:uid="{00000000-0005-0000-0000-000048030000}"/>
    <cellStyle name="_таблицы к поснительной-1 квартал2010" xfId="754" xr:uid="{00000000-0005-0000-0000-000049030000}"/>
    <cellStyle name="_таблицы к поснительной-1 квартал2010 2" xfId="755" xr:uid="{00000000-0005-0000-0000-00004A030000}"/>
    <cellStyle name="_таблицы к поснительной-1 квартал2010_Копия Xl0000046" xfId="756" xr:uid="{00000000-0005-0000-0000-00004B030000}"/>
    <cellStyle name="_таблицы к поснительной-1 квартал2010_Копия Xl0000046 2" xfId="757" xr:uid="{00000000-0005-0000-0000-00004C030000}"/>
    <cellStyle name="_Таблицы от Галии" xfId="758" xr:uid="{00000000-0005-0000-0000-00004D030000}"/>
    <cellStyle name="_Таблицы от Галии 2" xfId="759" xr:uid="{00000000-0005-0000-0000-00004E030000}"/>
    <cellStyle name="_Топливо на коррек. на 2009 г" xfId="760" xr:uid="{00000000-0005-0000-0000-00004F030000}"/>
    <cellStyle name="_Топливо на коррек. на 2009 г 2" xfId="761" xr:uid="{00000000-0005-0000-0000-000050030000}"/>
    <cellStyle name="_трансферты" xfId="762" xr:uid="{00000000-0005-0000-0000-000051030000}"/>
    <cellStyle name="_трансферты 2" xfId="763" xr:uid="{00000000-0005-0000-0000-000052030000}"/>
    <cellStyle name="_ТЭР  1 квартал " xfId="764" xr:uid="{00000000-0005-0000-0000-000053030000}"/>
    <cellStyle name="_ТЭР  1 квартал  2" xfId="765" xr:uid="{00000000-0005-0000-0000-000054030000}"/>
    <cellStyle name="_тэр на 11 год" xfId="766" xr:uid="{00000000-0005-0000-0000-000055030000}"/>
    <cellStyle name="_тэр на 11 год 2" xfId="767" xr:uid="{00000000-0005-0000-0000-000056030000}"/>
    <cellStyle name="_тэр на 11 год_Копия Xl0000046" xfId="768" xr:uid="{00000000-0005-0000-0000-000057030000}"/>
    <cellStyle name="_тэр на 11 год_Копия Xl0000046 2" xfId="769" xr:uid="{00000000-0005-0000-0000-000058030000}"/>
    <cellStyle name="_ТЭРЫ на 2011 год с измен.ЦЕНАМИ" xfId="770" xr:uid="{00000000-0005-0000-0000-000059030000}"/>
    <cellStyle name="_ТЭРЫ на 2011 год с измен.ЦЕНАМИ 2" xfId="771" xr:uid="{00000000-0005-0000-0000-00005A030000}"/>
    <cellStyle name="_ТЭРЫ на 2011 год с измен.ЦЕНАМИ_Копия Xl0000046" xfId="772" xr:uid="{00000000-0005-0000-0000-00005B030000}"/>
    <cellStyle name="_ТЭРЫ на 2011 год с измен.ЦЕНАМИ_Копия Xl0000046 2" xfId="773" xr:uid="{00000000-0005-0000-0000-00005C030000}"/>
    <cellStyle name="_ТЭРЫ НА 2011 ГОД. " xfId="774" xr:uid="{00000000-0005-0000-0000-00005D030000}"/>
    <cellStyle name="_ТЭРЫ НА 2011 ГОД.  2" xfId="775" xr:uid="{00000000-0005-0000-0000-00005E030000}"/>
    <cellStyle name="_ТЭРЫ НА 2011 ГОД. _Копия Xl0000046" xfId="776" xr:uid="{00000000-0005-0000-0000-00005F030000}"/>
    <cellStyle name="_ТЭРЫ НА 2011 ГОД. _Копия Xl0000046 2" xfId="777" xr:uid="{00000000-0005-0000-0000-000060030000}"/>
    <cellStyle name="_Услуги 2011 26.07.10 Роза" xfId="778" xr:uid="{00000000-0005-0000-0000-000061030000}"/>
    <cellStyle name="_Услуги 2011 26.07.10 Роза 2" xfId="779" xr:uid="{00000000-0005-0000-0000-000062030000}"/>
    <cellStyle name="_Услуги 2011 авто" xfId="780" xr:uid="{00000000-0005-0000-0000-000063030000}"/>
    <cellStyle name="_Услуги 2011 авто 2" xfId="781" xr:uid="{00000000-0005-0000-0000-000064030000}"/>
    <cellStyle name="_Утв СД Бюджет расшиф 29 12 05" xfId="782" xr:uid="{00000000-0005-0000-0000-000065030000}"/>
    <cellStyle name="_Утв СД Бюджет расшиф 29 12 05 2" xfId="783" xr:uid="{00000000-0005-0000-0000-000066030000}"/>
    <cellStyle name="_Утв СД Бюджет расшиф 29 12 05 3" xfId="784" xr:uid="{00000000-0005-0000-0000-000067030000}"/>
    <cellStyle name="_Утв СД Бюджет расшиф 29 12 05_МИИР" xfId="785" xr:uid="{00000000-0005-0000-0000-000068030000}"/>
    <cellStyle name="_уточ06 НФ" xfId="786" xr:uid="{00000000-0005-0000-0000-000069030000}"/>
    <cellStyle name="_уточ06 НФ 2" xfId="787" xr:uid="{00000000-0005-0000-0000-00006A030000}"/>
    <cellStyle name="_уточ06 НФ 3" xfId="788" xr:uid="{00000000-0005-0000-0000-00006B030000}"/>
    <cellStyle name="_уточ06 НФ_МИИР" xfId="789" xr:uid="{00000000-0005-0000-0000-00006C030000}"/>
    <cellStyle name="_Уточ-2 на отправку в Антико и МЮ от 14.10.2011" xfId="2783" xr:uid="{00000000-0005-0000-0000-00006D030000}"/>
    <cellStyle name="_Уточнение СФП-14-05" xfId="790" xr:uid="{00000000-0005-0000-0000-00006E030000}"/>
    <cellStyle name="_Уточнение СФП-14-05 2" xfId="791" xr:uid="{00000000-0005-0000-0000-00006F030000}"/>
    <cellStyle name="_УТОЧНЕНИЕ-2 посл" xfId="4268" xr:uid="{00000000-0005-0000-0000-000070030000}"/>
    <cellStyle name="_уточРБ07осн_табл" xfId="792" xr:uid="{00000000-0005-0000-0000-000071030000}"/>
    <cellStyle name="_уточРБ07осн_табл 2" xfId="793" xr:uid="{00000000-0005-0000-0000-000072030000}"/>
    <cellStyle name="_уточРБ07осн_табл 3" xfId="794" xr:uid="{00000000-0005-0000-0000-000073030000}"/>
    <cellStyle name="_уточРБ07осн_табл_МИИР" xfId="795" xr:uid="{00000000-0005-0000-0000-000074030000}"/>
    <cellStyle name="_факторный 2010-11г. Вагонсервис" xfId="796" xr:uid="{00000000-0005-0000-0000-000075030000}"/>
    <cellStyle name="_факторный 2010-11г. Вагонсервис 2" xfId="797" xr:uid="{00000000-0005-0000-0000-000076030000}"/>
    <cellStyle name="_факторный 2010-11г. Вагонсервис_Копия Xl0000046" xfId="798" xr:uid="{00000000-0005-0000-0000-000077030000}"/>
    <cellStyle name="_факторный 2010-11г. Вагонсервис_Копия Xl0000046 2" xfId="799" xr:uid="{00000000-0005-0000-0000-000078030000}"/>
    <cellStyle name="_Финрезультат 04.04.07" xfId="800" xr:uid="{00000000-0005-0000-0000-000079030000}"/>
    <cellStyle name="_Финрезультат 04.04.07 2" xfId="801" xr:uid="{00000000-0005-0000-0000-00007A030000}"/>
    <cellStyle name="_форма 11НК 2008-2010" xfId="802" xr:uid="{00000000-0005-0000-0000-00007B030000}"/>
    <cellStyle name="_форма 11НК 2008-2010 2" xfId="803" xr:uid="{00000000-0005-0000-0000-00007C030000}"/>
    <cellStyle name="_Форма БД 2003" xfId="804" xr:uid="{00000000-0005-0000-0000-00007D030000}"/>
    <cellStyle name="_Форма БД 2003 2" xfId="805" xr:uid="{00000000-0005-0000-0000-00007E030000}"/>
    <cellStyle name="_Форма БД 2003 3" xfId="806" xr:uid="{00000000-0005-0000-0000-00007F030000}"/>
    <cellStyle name="_Форма БД 2003_МИИР" xfId="807" xr:uid="{00000000-0005-0000-0000-000080030000}"/>
    <cellStyle name="_форма БДДС по форме КТЖ  версия 30.09.08г" xfId="808" xr:uid="{00000000-0005-0000-0000-000081030000}"/>
    <cellStyle name="_форма БДДС по форме КТЖ  версия 30.09.08г 2" xfId="809" xr:uid="{00000000-0005-0000-0000-000082030000}"/>
    <cellStyle name="_форма БДДС по форме КТЖ  версия 30.09.08г_Копия Xl0000046" xfId="810" xr:uid="{00000000-0005-0000-0000-000083030000}"/>
    <cellStyle name="_форма БДДС по форме КТЖ  версия 30.09.08г_Копия Xl0000046 2" xfId="811" xr:uid="{00000000-0005-0000-0000-000084030000}"/>
    <cellStyle name="_Форма БК3 кратк" xfId="812" xr:uid="{00000000-0005-0000-0000-000085030000}"/>
    <cellStyle name="_Форма БК3 кратк 2" xfId="813" xr:uid="{00000000-0005-0000-0000-000086030000}"/>
    <cellStyle name="_Форма Министра" xfId="814" xr:uid="{00000000-0005-0000-0000-000087030000}"/>
    <cellStyle name="_Форма Министра 2" xfId="815" xr:uid="{00000000-0005-0000-0000-000088030000}"/>
    <cellStyle name="_Форма Министра 3" xfId="816" xr:uid="{00000000-0005-0000-0000-000089030000}"/>
    <cellStyle name="_Форма Министра_МИИР" xfId="817" xr:uid="{00000000-0005-0000-0000-00008A030000}"/>
    <cellStyle name="_ФормаБК3послеотккпо новому" xfId="818" xr:uid="{00000000-0005-0000-0000-00008B030000}"/>
    <cellStyle name="_ФормаБК3послеотккпо новому 2" xfId="819" xr:uid="{00000000-0005-0000-0000-00008C030000}"/>
    <cellStyle name="_Формы для АО формирование бюджетов на 2009г  Свод 2" xfId="820" xr:uid="{00000000-0005-0000-0000-00008D030000}"/>
    <cellStyle name="_Формы для АО формирование бюджетов на 2009г  Свод 2 2" xfId="821" xr:uid="{00000000-0005-0000-0000-00008E030000}"/>
    <cellStyle name="_Формы для АО формирование бюджетов на 2009г  Свод 2_Копия Xl0000046" xfId="822" xr:uid="{00000000-0005-0000-0000-00008F030000}"/>
    <cellStyle name="_Формы для АО формирование бюджетов на 2009г  Свод 2_Копия Xl0000046 2" xfId="823" xr:uid="{00000000-0005-0000-0000-000090030000}"/>
    <cellStyle name="_ФОРМЫ для защиты бюджета на 2006 год здрав" xfId="2784" xr:uid="{00000000-0005-0000-0000-000091030000}"/>
    <cellStyle name="_Формы для Самрука 5БО и 6БО 2_00 120707" xfId="824" xr:uid="{00000000-0005-0000-0000-000092030000}"/>
    <cellStyle name="_Формы для Самрука 5БО и 6БО 2_00 120707 2" xfId="825" xr:uid="{00000000-0005-0000-0000-000093030000}"/>
    <cellStyle name="_Формы инвест" xfId="826" xr:uid="{00000000-0005-0000-0000-000094030000}"/>
    <cellStyle name="_Формы инвест 2" xfId="827" xr:uid="{00000000-0005-0000-0000-000095030000}"/>
    <cellStyle name="_формы к регламенту бюджета АОТ" xfId="828" xr:uid="{00000000-0005-0000-0000-000096030000}"/>
    <cellStyle name="_формы к регламенту бюджета АОТ 2" xfId="829" xr:uid="{00000000-0005-0000-0000-000097030000}"/>
    <cellStyle name="_Формы нк 2008" xfId="830" xr:uid="{00000000-0005-0000-0000-000098030000}"/>
    <cellStyle name="_Формы нк 2008 2" xfId="831" xr:uid="{00000000-0005-0000-0000-000099030000}"/>
    <cellStyle name="_Формы нк 2008 3" xfId="832" xr:uid="{00000000-0005-0000-0000-00009A030000}"/>
    <cellStyle name="_Формы нк 2008_МИИР" xfId="833" xr:uid="{00000000-0005-0000-0000-00009B030000}"/>
    <cellStyle name="_Формы НК 21.12.2006" xfId="834" xr:uid="{00000000-0005-0000-0000-00009C030000}"/>
    <cellStyle name="_Формы НК 21.12.2006 2" xfId="835" xr:uid="{00000000-0005-0000-0000-00009D030000}"/>
    <cellStyle name="_Формы НК 21.12.2006 3" xfId="836" xr:uid="{00000000-0005-0000-0000-00009E030000}"/>
    <cellStyle name="_Формы НК 21.12.2006_МИИР" xfId="837" xr:uid="{00000000-0005-0000-0000-00009F030000}"/>
    <cellStyle name="_формы НК к ПР" xfId="838" xr:uid="{00000000-0005-0000-0000-0000A0030000}"/>
    <cellStyle name="_формы НК к ПР 2" xfId="839" xr:uid="{00000000-0005-0000-0000-0000A1030000}"/>
    <cellStyle name="_формы НК к ПР 3" xfId="840" xr:uid="{00000000-0005-0000-0000-0000A2030000}"/>
    <cellStyle name="_формы НК к ПР_МИИР" xfId="841" xr:uid="{00000000-0005-0000-0000-0000A3030000}"/>
    <cellStyle name="_формы НК-АО ВЖДО" xfId="842" xr:uid="{00000000-0005-0000-0000-0000A4030000}"/>
    <cellStyle name="_формы НК-АО ВЖДО 2" xfId="843" xr:uid="{00000000-0005-0000-0000-0000A5030000}"/>
    <cellStyle name="_формы НК-АО ВЖДО 3" xfId="844" xr:uid="{00000000-0005-0000-0000-0000A6030000}"/>
    <cellStyle name="_формы НК-АО ВЖДО_МИИР" xfId="845" xr:uid="{00000000-0005-0000-0000-0000A7030000}"/>
    <cellStyle name="_ФормыБК" xfId="846" xr:uid="{00000000-0005-0000-0000-0000A8030000}"/>
    <cellStyle name="_ФормыБК 2" xfId="847" xr:uid="{00000000-0005-0000-0000-0000A9030000}"/>
    <cellStyle name="_ФормыБК-4" xfId="848" xr:uid="{00000000-0005-0000-0000-0000AA030000}"/>
    <cellStyle name="_ФормыБК-4 2" xfId="849" xr:uid="{00000000-0005-0000-0000-0000AB030000}"/>
    <cellStyle name="_ФОТ 2006 год Костанайская 1" xfId="2785" xr:uid="{00000000-0005-0000-0000-0000AC030000}"/>
    <cellStyle name="_ЦТ + завод План  2008-2016 29.05.07" xfId="850" xr:uid="{00000000-0005-0000-0000-0000AD030000}"/>
    <cellStyle name="_ЦТ + завод План  2008-2016 29.05.07 2" xfId="851" xr:uid="{00000000-0005-0000-0000-0000AE030000}"/>
    <cellStyle name="_ЦФПлан до 2016 года" xfId="852" xr:uid="{00000000-0005-0000-0000-0000AF030000}"/>
    <cellStyle name="_ЦФПлан до 2016 года 2" xfId="853" xr:uid="{00000000-0005-0000-0000-0000B0030000}"/>
    <cellStyle name="_ЦФПлан до 2016 года 3" xfId="854" xr:uid="{00000000-0005-0000-0000-0000B1030000}"/>
    <cellStyle name="_ЦФПлан до 2016 года_МИИР" xfId="855" xr:uid="{00000000-0005-0000-0000-0000B2030000}"/>
    <cellStyle name="_ЦЭП выплаты до 2016  года конс" xfId="856" xr:uid="{00000000-0005-0000-0000-0000B3030000}"/>
    <cellStyle name="_ЦЭП выплаты до 2016  года конс 2" xfId="857" xr:uid="{00000000-0005-0000-0000-0000B4030000}"/>
    <cellStyle name="_ЦЭП выплаты до 2016  года конс 3" xfId="858" xr:uid="{00000000-0005-0000-0000-0000B5030000}"/>
    <cellStyle name="_ЦЭП выплаты до 2016  года конс_МИИР" xfId="859" xr:uid="{00000000-0005-0000-0000-0000B6030000}"/>
    <cellStyle name="_шаблон" xfId="860" xr:uid="{00000000-0005-0000-0000-0000B7030000}"/>
    <cellStyle name="_шаблон 2" xfId="861" xr:uid="{00000000-0005-0000-0000-0000B8030000}"/>
    <cellStyle name="_шаблон_Копия Xl0000046" xfId="862" xr:uid="{00000000-0005-0000-0000-0000B9030000}"/>
    <cellStyle name="_шаблон_Копия Xl0000046 2" xfId="863" xr:uid="{00000000-0005-0000-0000-0000BA030000}"/>
    <cellStyle name="”??ђ?‘?‚›?" xfId="864" xr:uid="{00000000-0005-0000-0000-0000BB030000}"/>
    <cellStyle name="”??ђ?‘?‚›? 2" xfId="865" xr:uid="{00000000-0005-0000-0000-0000BC030000}"/>
    <cellStyle name="”??ђ?‘?‚›? 3" xfId="866" xr:uid="{00000000-0005-0000-0000-0000BD030000}"/>
    <cellStyle name="”??ђ?‘?‚›?_001 Проб Новые специфики.xls 18,01" xfId="867" xr:uid="{00000000-0005-0000-0000-0000BE030000}"/>
    <cellStyle name="”?ќђќ‘ћ‚›‰" xfId="868" xr:uid="{00000000-0005-0000-0000-0000BF030000}"/>
    <cellStyle name="”?ќђќ‘ћ‚›‰ 2" xfId="869" xr:uid="{00000000-0005-0000-0000-0000C0030000}"/>
    <cellStyle name="”?ќђќ‘ћ‚›‰_Свод ГУ БЗ на 2015-2017 годы" xfId="870" xr:uid="{00000000-0005-0000-0000-0000C1030000}"/>
    <cellStyle name="”?қђқ‘һ‚›ү" xfId="871" xr:uid="{00000000-0005-0000-0000-0000C2030000}"/>
    <cellStyle name="”?қђқ‘һ‚›ү 2" xfId="872" xr:uid="{00000000-0005-0000-0000-0000C3030000}"/>
    <cellStyle name="”?қђқ‘һ‚›ү 3" xfId="873" xr:uid="{00000000-0005-0000-0000-0000C4030000}"/>
    <cellStyle name="”?қђқ‘һ‚›ү_001 Проб Новые специфики.xls 18,01" xfId="874" xr:uid="{00000000-0005-0000-0000-0000C5030000}"/>
    <cellStyle name="”?љ‘?ђ?‚ђ??›?" xfId="875" xr:uid="{00000000-0005-0000-0000-0000C6030000}"/>
    <cellStyle name="”?љ‘?ђ?‚ђ??›? 2" xfId="876" xr:uid="{00000000-0005-0000-0000-0000C7030000}"/>
    <cellStyle name="”?љ‘?ђ?‚ђ??›? 3" xfId="877" xr:uid="{00000000-0005-0000-0000-0000C8030000}"/>
    <cellStyle name="”?љ‘?ђ?‚ђ??›?_001 Проб Новые специфики.xls 18,01" xfId="878" xr:uid="{00000000-0005-0000-0000-0000C9030000}"/>
    <cellStyle name="”?љ‘?ђһ‚ђққ›ү" xfId="879" xr:uid="{00000000-0005-0000-0000-0000CA030000}"/>
    <cellStyle name="”?љ‘?ђһ‚ђққ›ү 2" xfId="880" xr:uid="{00000000-0005-0000-0000-0000CB030000}"/>
    <cellStyle name="”?љ‘?ђһ‚ђққ›ү 3" xfId="881" xr:uid="{00000000-0005-0000-0000-0000CC030000}"/>
    <cellStyle name="”?љ‘?ђһ‚ђққ›ү_001 Проб Новые специфики.xls 18,01" xfId="882" xr:uid="{00000000-0005-0000-0000-0000CD030000}"/>
    <cellStyle name="”?љ‘?ђћ‚ђќќ›‰" xfId="883" xr:uid="{00000000-0005-0000-0000-0000CE030000}"/>
    <cellStyle name="”?љ‘?ђћ‚ђќќ›‰ 2" xfId="884" xr:uid="{00000000-0005-0000-0000-0000CF030000}"/>
    <cellStyle name="”?љ‘?ђћ‚ђќќ›‰_Свод ГУ БЗ на 2015-2017 годы" xfId="885" xr:uid="{00000000-0005-0000-0000-0000D0030000}"/>
    <cellStyle name="”€?ђ?‘?‚›?" xfId="886" xr:uid="{00000000-0005-0000-0000-0000D1030000}"/>
    <cellStyle name="”€?ђ?‘?‚›? 2" xfId="887" xr:uid="{00000000-0005-0000-0000-0000D2030000}"/>
    <cellStyle name="”€?ђ?‘?‚›? 3" xfId="888" xr:uid="{00000000-0005-0000-0000-0000D3030000}"/>
    <cellStyle name="”€?ђ?‘?‚›?_001 Проб Новые специфики.xls 18,01" xfId="889" xr:uid="{00000000-0005-0000-0000-0000D4030000}"/>
    <cellStyle name="”€ќђќ‘ћ‚›‰" xfId="890" xr:uid="{00000000-0005-0000-0000-0000D5030000}"/>
    <cellStyle name="”€ќђќ‘ћ‚›‰ 2" xfId="891" xr:uid="{00000000-0005-0000-0000-0000D6030000}"/>
    <cellStyle name="”€ќђќ‘ћ‚›‰ 2 2" xfId="892" xr:uid="{00000000-0005-0000-0000-0000D7030000}"/>
    <cellStyle name="”€ќђќ‘ћ‚›‰ 2_МИИР" xfId="893" xr:uid="{00000000-0005-0000-0000-0000D8030000}"/>
    <cellStyle name="”€ќђќ‘ћ‚›‰_001 Проб Новые специфики.xls 18,01" xfId="894" xr:uid="{00000000-0005-0000-0000-0000D9030000}"/>
    <cellStyle name="”€қђқ‘һ‚›ү" xfId="895" xr:uid="{00000000-0005-0000-0000-0000DA030000}"/>
    <cellStyle name="”€қђқ‘һ‚›ү 2" xfId="896" xr:uid="{00000000-0005-0000-0000-0000DB030000}"/>
    <cellStyle name="”€қђқ‘һ‚›ү 3" xfId="897" xr:uid="{00000000-0005-0000-0000-0000DC030000}"/>
    <cellStyle name="”€қђқ‘һ‚›ү_001 Проб Новые специфики.xls 18,01" xfId="898" xr:uid="{00000000-0005-0000-0000-0000DD030000}"/>
    <cellStyle name="”€љ‘€ђ?‚ђ??›?" xfId="899" xr:uid="{00000000-0005-0000-0000-0000DE030000}"/>
    <cellStyle name="”€љ‘€ђ?‚ђ??›? 2" xfId="900" xr:uid="{00000000-0005-0000-0000-0000DF030000}"/>
    <cellStyle name="”€љ‘€ђ?‚ђ??›? 3" xfId="901" xr:uid="{00000000-0005-0000-0000-0000E0030000}"/>
    <cellStyle name="”€љ‘€ђ?‚ђ??›?_001 Проб Новые специфики.xls 18,01" xfId="902" xr:uid="{00000000-0005-0000-0000-0000E1030000}"/>
    <cellStyle name="”€љ‘€ђһ‚ђққ›ү" xfId="903" xr:uid="{00000000-0005-0000-0000-0000E2030000}"/>
    <cellStyle name="”€љ‘€ђһ‚ђққ›ү 2" xfId="904" xr:uid="{00000000-0005-0000-0000-0000E3030000}"/>
    <cellStyle name="”€љ‘€ђһ‚ђққ›ү 3" xfId="905" xr:uid="{00000000-0005-0000-0000-0000E4030000}"/>
    <cellStyle name="”€љ‘€ђһ‚ђққ›ү_001 Проб Новые специфики.xls 18,01" xfId="906" xr:uid="{00000000-0005-0000-0000-0000E5030000}"/>
    <cellStyle name="”€љ‘€ђћ‚ђќќ›‰" xfId="907" xr:uid="{00000000-0005-0000-0000-0000E6030000}"/>
    <cellStyle name="”€љ‘€ђћ‚ђќќ›‰ 2" xfId="908" xr:uid="{00000000-0005-0000-0000-0000E7030000}"/>
    <cellStyle name="”€љ‘€ђћ‚ђќќ›‰ 2 2" xfId="909" xr:uid="{00000000-0005-0000-0000-0000E8030000}"/>
    <cellStyle name="”€љ‘€ђћ‚ђќќ›‰ 2_МИИР" xfId="910" xr:uid="{00000000-0005-0000-0000-0000E9030000}"/>
    <cellStyle name="”€љ‘€ђћ‚ђќќ›‰_001 Проб Новые специфики.xls 18,01" xfId="911" xr:uid="{00000000-0005-0000-0000-0000EA030000}"/>
    <cellStyle name="”ќђќ‘ћ‚›‰" xfId="912" xr:uid="{00000000-0005-0000-0000-0000EB030000}"/>
    <cellStyle name="”ќђќ‘ћ‚›‰ 2" xfId="913" xr:uid="{00000000-0005-0000-0000-0000EC030000}"/>
    <cellStyle name="”ќђќ‘ћ‚›‰ 3" xfId="914" xr:uid="{00000000-0005-0000-0000-0000ED030000}"/>
    <cellStyle name="”ќђќ‘ћ‚›‰_001 Проб Новые специфики.xls 18,01" xfId="915" xr:uid="{00000000-0005-0000-0000-0000EE030000}"/>
    <cellStyle name="”љ‘ђћ‚ђќќ›‰" xfId="916" xr:uid="{00000000-0005-0000-0000-0000EF030000}"/>
    <cellStyle name="”љ‘ђћ‚ђќќ›‰ 2" xfId="917" xr:uid="{00000000-0005-0000-0000-0000F0030000}"/>
    <cellStyle name="”љ‘ђћ‚ђќќ›‰ 3" xfId="918" xr:uid="{00000000-0005-0000-0000-0000F1030000}"/>
    <cellStyle name="”љ‘ђћ‚ђќќ›‰_001 Проб Новые специфики.xls 18,01" xfId="919" xr:uid="{00000000-0005-0000-0000-0000F2030000}"/>
    <cellStyle name="„…?…†?›?" xfId="920" xr:uid="{00000000-0005-0000-0000-0000F3030000}"/>
    <cellStyle name="„…?…†?›? 2" xfId="921" xr:uid="{00000000-0005-0000-0000-0000F4030000}"/>
    <cellStyle name="„…?…†?›? 3" xfId="922" xr:uid="{00000000-0005-0000-0000-0000F5030000}"/>
    <cellStyle name="„…?…†?›?_001 Проб Новые специфики.xls 18,01" xfId="923" xr:uid="{00000000-0005-0000-0000-0000F6030000}"/>
    <cellStyle name="„…ќ…†ќ›‰" xfId="924" xr:uid="{00000000-0005-0000-0000-0000F7030000}"/>
    <cellStyle name="„…ќ…†ќ›‰ 2" xfId="925" xr:uid="{00000000-0005-0000-0000-0000F8030000}"/>
    <cellStyle name="„…ќ…†ќ›‰_Свод ГУ БЗ на 2015-2017 годы" xfId="926" xr:uid="{00000000-0005-0000-0000-0000F9030000}"/>
    <cellStyle name="„…қ…†қ›ү" xfId="927" xr:uid="{00000000-0005-0000-0000-0000FA030000}"/>
    <cellStyle name="„…қ…†қ›ү 2" xfId="928" xr:uid="{00000000-0005-0000-0000-0000FB030000}"/>
    <cellStyle name="„…қ…†қ›ү 3" xfId="929" xr:uid="{00000000-0005-0000-0000-0000FC030000}"/>
    <cellStyle name="„…қ…†қ›ү_001 Проб Новые специфики.xls 18,01" xfId="930" xr:uid="{00000000-0005-0000-0000-0000FD030000}"/>
    <cellStyle name="€’???‚›?" xfId="931" xr:uid="{00000000-0005-0000-0000-0000FE030000}"/>
    <cellStyle name="€’???‚›? 2" xfId="932" xr:uid="{00000000-0005-0000-0000-0000FF030000}"/>
    <cellStyle name="€’???‚›? 3" xfId="933" xr:uid="{00000000-0005-0000-0000-000000040000}"/>
    <cellStyle name="€’???‚›?_001 Проб Новые специфики.xls 18,01" xfId="934" xr:uid="{00000000-0005-0000-0000-000001040000}"/>
    <cellStyle name="€’һғһ‚›ү" xfId="935" xr:uid="{00000000-0005-0000-0000-000002040000}"/>
    <cellStyle name="€’һғһ‚›ү 2" xfId="936" xr:uid="{00000000-0005-0000-0000-000003040000}"/>
    <cellStyle name="€’һғһ‚›ү 3" xfId="937" xr:uid="{00000000-0005-0000-0000-000004040000}"/>
    <cellStyle name="€’һғһ‚›ү_001 Проб Новые специфики.xls 18,01" xfId="938" xr:uid="{00000000-0005-0000-0000-000005040000}"/>
    <cellStyle name="€’ћѓћ‚›‰" xfId="939" xr:uid="{00000000-0005-0000-0000-000006040000}"/>
    <cellStyle name="€’ћѓћ‚›‰ 2" xfId="940" xr:uid="{00000000-0005-0000-0000-000007040000}"/>
    <cellStyle name="€’ћѓћ‚›‰ 2 2" xfId="941" xr:uid="{00000000-0005-0000-0000-000008040000}"/>
    <cellStyle name="€’ћѓћ‚›‰ 2_МИИР" xfId="942" xr:uid="{00000000-0005-0000-0000-000009040000}"/>
    <cellStyle name="€’ћѓћ‚›‰_001 Проб Новые специфики.xls 18,01" xfId="943" xr:uid="{00000000-0005-0000-0000-00000A040000}"/>
    <cellStyle name="‡ђѓћ‹ћ‚ћљ1" xfId="944" xr:uid="{00000000-0005-0000-0000-00000B040000}"/>
    <cellStyle name="‡ђѓћ‹ћ‚ћљ1 2" xfId="945" xr:uid="{00000000-0005-0000-0000-00000C040000}"/>
    <cellStyle name="‡ђѓћ‹ћ‚ћљ1_Свод ГУ БЗ на 2015-2017 годы" xfId="946" xr:uid="{00000000-0005-0000-0000-00000D040000}"/>
    <cellStyle name="‡ђѓћ‹ћ‚ћљ2" xfId="947" xr:uid="{00000000-0005-0000-0000-00000E040000}"/>
    <cellStyle name="‡ђѓћ‹ћ‚ћљ2 2" xfId="948" xr:uid="{00000000-0005-0000-0000-00000F040000}"/>
    <cellStyle name="‡ђѓћ‹ћ‚ћљ2_Свод ГУ БЗ на 2015-2017 годы" xfId="949" xr:uid="{00000000-0005-0000-0000-000010040000}"/>
    <cellStyle name="’ћѓћ‚›‰" xfId="950" xr:uid="{00000000-0005-0000-0000-000011040000}"/>
    <cellStyle name="’ћѓћ‚›‰ 2" xfId="951" xr:uid="{00000000-0005-0000-0000-000012040000}"/>
    <cellStyle name="’ћѓћ‚›‰ 3" xfId="952" xr:uid="{00000000-0005-0000-0000-000013040000}"/>
    <cellStyle name="’ћѓћ‚›‰_001 Проб Новые специфики.xls 18,01" xfId="953" xr:uid="{00000000-0005-0000-0000-000014040000}"/>
    <cellStyle name="0,0_x000d__x000a_NA_x000d__x000a_" xfId="954" xr:uid="{00000000-0005-0000-0000-000015040000}"/>
    <cellStyle name="0,0_x000d__x000a_NA_x000d__x000a_ 2" xfId="955" xr:uid="{00000000-0005-0000-0000-000016040000}"/>
    <cellStyle name="'000" xfId="956" xr:uid="{00000000-0005-0000-0000-000017040000}"/>
    <cellStyle name="'000 2" xfId="957" xr:uid="{00000000-0005-0000-0000-000018040000}"/>
    <cellStyle name="20% - Accent1" xfId="958" xr:uid="{00000000-0005-0000-0000-000019040000}"/>
    <cellStyle name="20% - Accent1 2" xfId="959" xr:uid="{00000000-0005-0000-0000-00001A040000}"/>
    <cellStyle name="20% - Accent1 2 2" xfId="960" xr:uid="{00000000-0005-0000-0000-00001B040000}"/>
    <cellStyle name="20% - Accent1 2 3" xfId="961" xr:uid="{00000000-0005-0000-0000-00001C040000}"/>
    <cellStyle name="20% - Accent1 3" xfId="962" xr:uid="{00000000-0005-0000-0000-00001D040000}"/>
    <cellStyle name="20% - Accent2" xfId="963" xr:uid="{00000000-0005-0000-0000-00001E040000}"/>
    <cellStyle name="20% - Accent2 2" xfId="964" xr:uid="{00000000-0005-0000-0000-00001F040000}"/>
    <cellStyle name="20% - Accent2 2 2" xfId="965" xr:uid="{00000000-0005-0000-0000-000020040000}"/>
    <cellStyle name="20% - Accent2 2 3" xfId="966" xr:uid="{00000000-0005-0000-0000-000021040000}"/>
    <cellStyle name="20% - Accent2 3" xfId="967" xr:uid="{00000000-0005-0000-0000-000022040000}"/>
    <cellStyle name="20% - Accent3" xfId="968" xr:uid="{00000000-0005-0000-0000-000023040000}"/>
    <cellStyle name="20% - Accent3 2" xfId="969" xr:uid="{00000000-0005-0000-0000-000024040000}"/>
    <cellStyle name="20% - Accent3 2 2" xfId="970" xr:uid="{00000000-0005-0000-0000-000025040000}"/>
    <cellStyle name="20% - Accent3 2 3" xfId="971" xr:uid="{00000000-0005-0000-0000-000026040000}"/>
    <cellStyle name="20% - Accent3 3" xfId="972" xr:uid="{00000000-0005-0000-0000-000027040000}"/>
    <cellStyle name="20% - Accent4" xfId="973" xr:uid="{00000000-0005-0000-0000-000028040000}"/>
    <cellStyle name="20% - Accent4 2" xfId="974" xr:uid="{00000000-0005-0000-0000-000029040000}"/>
    <cellStyle name="20% - Accent4 2 2" xfId="975" xr:uid="{00000000-0005-0000-0000-00002A040000}"/>
    <cellStyle name="20% - Accent4 2 3" xfId="976" xr:uid="{00000000-0005-0000-0000-00002B040000}"/>
    <cellStyle name="20% - Accent4 3" xfId="977" xr:uid="{00000000-0005-0000-0000-00002C040000}"/>
    <cellStyle name="20% - Accent5" xfId="978" xr:uid="{00000000-0005-0000-0000-00002D040000}"/>
    <cellStyle name="20% - Accent5 2" xfId="979" xr:uid="{00000000-0005-0000-0000-00002E040000}"/>
    <cellStyle name="20% - Accent5 2 2" xfId="980" xr:uid="{00000000-0005-0000-0000-00002F040000}"/>
    <cellStyle name="20% - Accent5 2 3" xfId="981" xr:uid="{00000000-0005-0000-0000-000030040000}"/>
    <cellStyle name="20% - Accent5 3" xfId="982" xr:uid="{00000000-0005-0000-0000-000031040000}"/>
    <cellStyle name="20% - Accent6" xfId="983" xr:uid="{00000000-0005-0000-0000-000032040000}"/>
    <cellStyle name="20% - Accent6 2" xfId="984" xr:uid="{00000000-0005-0000-0000-000033040000}"/>
    <cellStyle name="20% - Accent6 2 2" xfId="985" xr:uid="{00000000-0005-0000-0000-000034040000}"/>
    <cellStyle name="20% - Accent6 2 3" xfId="986" xr:uid="{00000000-0005-0000-0000-000035040000}"/>
    <cellStyle name="20% - Accent6 3" xfId="987" xr:uid="{00000000-0005-0000-0000-000036040000}"/>
    <cellStyle name="20% - Акцент1 2" xfId="988" xr:uid="{00000000-0005-0000-0000-000037040000}"/>
    <cellStyle name="20% - Акцент1 2 2" xfId="989" xr:uid="{00000000-0005-0000-0000-000038040000}"/>
    <cellStyle name="20% - Акцент1 2 2 2" xfId="990" xr:uid="{00000000-0005-0000-0000-000039040000}"/>
    <cellStyle name="20% - Акцент1 2 2 2 2" xfId="991" xr:uid="{00000000-0005-0000-0000-00003A040000}"/>
    <cellStyle name="20% - Акцент1 2 3" xfId="992" xr:uid="{00000000-0005-0000-0000-00003B040000}"/>
    <cellStyle name="20% - Акцент1 2 3 2" xfId="993" xr:uid="{00000000-0005-0000-0000-00003C040000}"/>
    <cellStyle name="20% - Акцент1 2 4" xfId="994" xr:uid="{00000000-0005-0000-0000-00003D040000}"/>
    <cellStyle name="20% - Акцент1 2 4 2" xfId="995" xr:uid="{00000000-0005-0000-0000-00003E040000}"/>
    <cellStyle name="20% - Акцент1 2 4 3" xfId="2786" xr:uid="{00000000-0005-0000-0000-00003F040000}"/>
    <cellStyle name="20% - Акцент1 2 4 3 2" xfId="4367" xr:uid="{00000000-0005-0000-0000-000040040000}"/>
    <cellStyle name="20% - Акцент1 2 5" xfId="996" xr:uid="{00000000-0005-0000-0000-000041040000}"/>
    <cellStyle name="20% - Акцент1 3" xfId="997" xr:uid="{00000000-0005-0000-0000-000042040000}"/>
    <cellStyle name="20% - Акцент1 3 2" xfId="998" xr:uid="{00000000-0005-0000-0000-000043040000}"/>
    <cellStyle name="20% - Акцент1 4" xfId="999" xr:uid="{00000000-0005-0000-0000-000044040000}"/>
    <cellStyle name="20% - Акцент1 5" xfId="1000" xr:uid="{00000000-0005-0000-0000-000045040000}"/>
    <cellStyle name="20% - Акцент2 2" xfId="1001" xr:uid="{00000000-0005-0000-0000-000046040000}"/>
    <cellStyle name="20% - Акцент2 2 2" xfId="1002" xr:uid="{00000000-0005-0000-0000-000047040000}"/>
    <cellStyle name="20% - Акцент2 2 2 2" xfId="1003" xr:uid="{00000000-0005-0000-0000-000048040000}"/>
    <cellStyle name="20% - Акцент2 2 2 2 2" xfId="1004" xr:uid="{00000000-0005-0000-0000-000049040000}"/>
    <cellStyle name="20% - Акцент2 2 3" xfId="1005" xr:uid="{00000000-0005-0000-0000-00004A040000}"/>
    <cellStyle name="20% - Акцент2 2 3 2" xfId="1006" xr:uid="{00000000-0005-0000-0000-00004B040000}"/>
    <cellStyle name="20% - Акцент2 2 4" xfId="1007" xr:uid="{00000000-0005-0000-0000-00004C040000}"/>
    <cellStyle name="20% - Акцент2 2 4 2" xfId="1008" xr:uid="{00000000-0005-0000-0000-00004D040000}"/>
    <cellStyle name="20% - Акцент2 2 4 3" xfId="2787" xr:uid="{00000000-0005-0000-0000-00004E040000}"/>
    <cellStyle name="20% - Акцент2 2 4 3 2" xfId="4368" xr:uid="{00000000-0005-0000-0000-00004F040000}"/>
    <cellStyle name="20% - Акцент2 2 5" xfId="1009" xr:uid="{00000000-0005-0000-0000-000050040000}"/>
    <cellStyle name="20% - Акцент2 3" xfId="1010" xr:uid="{00000000-0005-0000-0000-000051040000}"/>
    <cellStyle name="20% - Акцент2 3 2" xfId="1011" xr:uid="{00000000-0005-0000-0000-000052040000}"/>
    <cellStyle name="20% - Акцент2 4" xfId="1012" xr:uid="{00000000-0005-0000-0000-000053040000}"/>
    <cellStyle name="20% - Акцент2 5" xfId="1013" xr:uid="{00000000-0005-0000-0000-000054040000}"/>
    <cellStyle name="20% - Акцент3 2" xfId="1014" xr:uid="{00000000-0005-0000-0000-000055040000}"/>
    <cellStyle name="20% - Акцент3 2 2" xfId="1015" xr:uid="{00000000-0005-0000-0000-000056040000}"/>
    <cellStyle name="20% - Акцент3 2 2 2" xfId="1016" xr:uid="{00000000-0005-0000-0000-000057040000}"/>
    <cellStyle name="20% - Акцент3 2 2 2 2" xfId="1017" xr:uid="{00000000-0005-0000-0000-000058040000}"/>
    <cellStyle name="20% - Акцент3 2 3" xfId="1018" xr:uid="{00000000-0005-0000-0000-000059040000}"/>
    <cellStyle name="20% - Акцент3 2 3 2" xfId="1019" xr:uid="{00000000-0005-0000-0000-00005A040000}"/>
    <cellStyle name="20% - Акцент3 2 4" xfId="1020" xr:uid="{00000000-0005-0000-0000-00005B040000}"/>
    <cellStyle name="20% - Акцент3 2 4 2" xfId="1021" xr:uid="{00000000-0005-0000-0000-00005C040000}"/>
    <cellStyle name="20% - Акцент3 2 4 3" xfId="2788" xr:uid="{00000000-0005-0000-0000-00005D040000}"/>
    <cellStyle name="20% - Акцент3 2 4 3 2" xfId="4369" xr:uid="{00000000-0005-0000-0000-00005E040000}"/>
    <cellStyle name="20% - Акцент3 2 5" xfId="1022" xr:uid="{00000000-0005-0000-0000-00005F040000}"/>
    <cellStyle name="20% - Акцент3 3" xfId="1023" xr:uid="{00000000-0005-0000-0000-000060040000}"/>
    <cellStyle name="20% - Акцент3 3 2" xfId="1024" xr:uid="{00000000-0005-0000-0000-000061040000}"/>
    <cellStyle name="20% - Акцент3 4" xfId="1025" xr:uid="{00000000-0005-0000-0000-000062040000}"/>
    <cellStyle name="20% - Акцент3 5" xfId="1026" xr:uid="{00000000-0005-0000-0000-000063040000}"/>
    <cellStyle name="20% - Акцент4 2" xfId="1027" xr:uid="{00000000-0005-0000-0000-000064040000}"/>
    <cellStyle name="20% - Акцент4 2 2" xfId="1028" xr:uid="{00000000-0005-0000-0000-000065040000}"/>
    <cellStyle name="20% - Акцент4 2 2 2" xfId="1029" xr:uid="{00000000-0005-0000-0000-000066040000}"/>
    <cellStyle name="20% - Акцент4 2 2 2 2" xfId="1030" xr:uid="{00000000-0005-0000-0000-000067040000}"/>
    <cellStyle name="20% - Акцент4 2 3" xfId="1031" xr:uid="{00000000-0005-0000-0000-000068040000}"/>
    <cellStyle name="20% - Акцент4 2 3 2" xfId="1032" xr:uid="{00000000-0005-0000-0000-000069040000}"/>
    <cellStyle name="20% - Акцент4 2 4" xfId="1033" xr:uid="{00000000-0005-0000-0000-00006A040000}"/>
    <cellStyle name="20% - Акцент4 2 4 2" xfId="1034" xr:uid="{00000000-0005-0000-0000-00006B040000}"/>
    <cellStyle name="20% - Акцент4 2 4 3" xfId="2789" xr:uid="{00000000-0005-0000-0000-00006C040000}"/>
    <cellStyle name="20% - Акцент4 2 4 3 2" xfId="4370" xr:uid="{00000000-0005-0000-0000-00006D040000}"/>
    <cellStyle name="20% - Акцент4 2 5" xfId="1035" xr:uid="{00000000-0005-0000-0000-00006E040000}"/>
    <cellStyle name="20% - Акцент4 3" xfId="1036" xr:uid="{00000000-0005-0000-0000-00006F040000}"/>
    <cellStyle name="20% - Акцент4 3 2" xfId="1037" xr:uid="{00000000-0005-0000-0000-000070040000}"/>
    <cellStyle name="20% - Акцент4 4" xfId="1038" xr:uid="{00000000-0005-0000-0000-000071040000}"/>
    <cellStyle name="20% - Акцент4 5" xfId="1039" xr:uid="{00000000-0005-0000-0000-000072040000}"/>
    <cellStyle name="20% - Акцент5 2" xfId="1040" xr:uid="{00000000-0005-0000-0000-000073040000}"/>
    <cellStyle name="20% - Акцент5 2 2" xfId="1041" xr:uid="{00000000-0005-0000-0000-000074040000}"/>
    <cellStyle name="20% - Акцент5 2 2 2" xfId="1042" xr:uid="{00000000-0005-0000-0000-000075040000}"/>
    <cellStyle name="20% - Акцент5 2 2 2 2" xfId="1043" xr:uid="{00000000-0005-0000-0000-000076040000}"/>
    <cellStyle name="20% - Акцент5 2 3" xfId="1044" xr:uid="{00000000-0005-0000-0000-000077040000}"/>
    <cellStyle name="20% - Акцент5 2 3 2" xfId="1045" xr:uid="{00000000-0005-0000-0000-000078040000}"/>
    <cellStyle name="20% - Акцент5 2 4" xfId="1046" xr:uid="{00000000-0005-0000-0000-000079040000}"/>
    <cellStyle name="20% - Акцент5 2 4 2" xfId="1047" xr:uid="{00000000-0005-0000-0000-00007A040000}"/>
    <cellStyle name="20% - Акцент5 2 5" xfId="1048" xr:uid="{00000000-0005-0000-0000-00007B040000}"/>
    <cellStyle name="20% - Акцент5 3" xfId="1049" xr:uid="{00000000-0005-0000-0000-00007C040000}"/>
    <cellStyle name="20% - Акцент5 3 2" xfId="1050" xr:uid="{00000000-0005-0000-0000-00007D040000}"/>
    <cellStyle name="20% - Акцент5 4" xfId="1051" xr:uid="{00000000-0005-0000-0000-00007E040000}"/>
    <cellStyle name="20% - Акцент5 5" xfId="1052" xr:uid="{00000000-0005-0000-0000-00007F040000}"/>
    <cellStyle name="20% - Акцент6 2" xfId="1053" xr:uid="{00000000-0005-0000-0000-000080040000}"/>
    <cellStyle name="20% - Акцент6 2 2" xfId="1054" xr:uid="{00000000-0005-0000-0000-000081040000}"/>
    <cellStyle name="20% - Акцент6 2 2 2" xfId="1055" xr:uid="{00000000-0005-0000-0000-000082040000}"/>
    <cellStyle name="20% - Акцент6 2 2 2 2" xfId="1056" xr:uid="{00000000-0005-0000-0000-000083040000}"/>
    <cellStyle name="20% - Акцент6 2 3" xfId="1057" xr:uid="{00000000-0005-0000-0000-000084040000}"/>
    <cellStyle name="20% - Акцент6 2 3 2" xfId="1058" xr:uid="{00000000-0005-0000-0000-000085040000}"/>
    <cellStyle name="20% - Акцент6 2 4" xfId="1059" xr:uid="{00000000-0005-0000-0000-000086040000}"/>
    <cellStyle name="20% - Акцент6 2 4 2" xfId="1060" xr:uid="{00000000-0005-0000-0000-000087040000}"/>
    <cellStyle name="20% - Акцент6 2 5" xfId="1061" xr:uid="{00000000-0005-0000-0000-000088040000}"/>
    <cellStyle name="20% - Акцент6 3" xfId="1062" xr:uid="{00000000-0005-0000-0000-000089040000}"/>
    <cellStyle name="20% - Акцент6 3 2" xfId="1063" xr:uid="{00000000-0005-0000-0000-00008A040000}"/>
    <cellStyle name="20% - Акцент6 4" xfId="1064" xr:uid="{00000000-0005-0000-0000-00008B040000}"/>
    <cellStyle name="20% - Акцент6 5" xfId="1065" xr:uid="{00000000-0005-0000-0000-00008C040000}"/>
    <cellStyle name="40% - Accent1" xfId="1066" xr:uid="{00000000-0005-0000-0000-00008D040000}"/>
    <cellStyle name="40% - Accent1 2" xfId="1067" xr:uid="{00000000-0005-0000-0000-00008E040000}"/>
    <cellStyle name="40% - Accent1 2 2" xfId="1068" xr:uid="{00000000-0005-0000-0000-00008F040000}"/>
    <cellStyle name="40% - Accent1 2 3" xfId="1069" xr:uid="{00000000-0005-0000-0000-000090040000}"/>
    <cellStyle name="40% - Accent1 3" xfId="1070" xr:uid="{00000000-0005-0000-0000-000091040000}"/>
    <cellStyle name="40% - Accent2" xfId="1071" xr:uid="{00000000-0005-0000-0000-000092040000}"/>
    <cellStyle name="40% - Accent2 2" xfId="1072" xr:uid="{00000000-0005-0000-0000-000093040000}"/>
    <cellStyle name="40% - Accent2 2 2" xfId="1073" xr:uid="{00000000-0005-0000-0000-000094040000}"/>
    <cellStyle name="40% - Accent2 2 3" xfId="1074" xr:uid="{00000000-0005-0000-0000-000095040000}"/>
    <cellStyle name="40% - Accent2 3" xfId="1075" xr:uid="{00000000-0005-0000-0000-000096040000}"/>
    <cellStyle name="40% - Accent3" xfId="1076" xr:uid="{00000000-0005-0000-0000-000097040000}"/>
    <cellStyle name="40% - Accent3 2" xfId="1077" xr:uid="{00000000-0005-0000-0000-000098040000}"/>
    <cellStyle name="40% - Accent3 2 2" xfId="1078" xr:uid="{00000000-0005-0000-0000-000099040000}"/>
    <cellStyle name="40% - Accent3 2 3" xfId="1079" xr:uid="{00000000-0005-0000-0000-00009A040000}"/>
    <cellStyle name="40% - Accent3 3" xfId="1080" xr:uid="{00000000-0005-0000-0000-00009B040000}"/>
    <cellStyle name="40% - Accent4" xfId="1081" xr:uid="{00000000-0005-0000-0000-00009C040000}"/>
    <cellStyle name="40% - Accent4 2" xfId="1082" xr:uid="{00000000-0005-0000-0000-00009D040000}"/>
    <cellStyle name="40% - Accent4 2 2" xfId="1083" xr:uid="{00000000-0005-0000-0000-00009E040000}"/>
    <cellStyle name="40% - Accent4 2 3" xfId="1084" xr:uid="{00000000-0005-0000-0000-00009F040000}"/>
    <cellStyle name="40% - Accent4 3" xfId="1085" xr:uid="{00000000-0005-0000-0000-0000A0040000}"/>
    <cellStyle name="40% - Accent5" xfId="1086" xr:uid="{00000000-0005-0000-0000-0000A1040000}"/>
    <cellStyle name="40% - Accent5 2" xfId="1087" xr:uid="{00000000-0005-0000-0000-0000A2040000}"/>
    <cellStyle name="40% - Accent5 2 2" xfId="1088" xr:uid="{00000000-0005-0000-0000-0000A3040000}"/>
    <cellStyle name="40% - Accent5 2 3" xfId="1089" xr:uid="{00000000-0005-0000-0000-0000A4040000}"/>
    <cellStyle name="40% - Accent5 3" xfId="1090" xr:uid="{00000000-0005-0000-0000-0000A5040000}"/>
    <cellStyle name="40% - Accent6" xfId="1091" xr:uid="{00000000-0005-0000-0000-0000A6040000}"/>
    <cellStyle name="40% - Accent6 2" xfId="1092" xr:uid="{00000000-0005-0000-0000-0000A7040000}"/>
    <cellStyle name="40% - Accent6 2 2" xfId="1093" xr:uid="{00000000-0005-0000-0000-0000A8040000}"/>
    <cellStyle name="40% - Accent6 2 3" xfId="1094" xr:uid="{00000000-0005-0000-0000-0000A9040000}"/>
    <cellStyle name="40% - Accent6 3" xfId="1095" xr:uid="{00000000-0005-0000-0000-0000AA040000}"/>
    <cellStyle name="40% - Акцент1 2" xfId="1096" xr:uid="{00000000-0005-0000-0000-0000AB040000}"/>
    <cellStyle name="40% - Акцент1 2 2" xfId="1097" xr:uid="{00000000-0005-0000-0000-0000AC040000}"/>
    <cellStyle name="40% - Акцент1 2 2 2" xfId="1098" xr:uid="{00000000-0005-0000-0000-0000AD040000}"/>
    <cellStyle name="40% - Акцент1 2 2 2 2" xfId="1099" xr:uid="{00000000-0005-0000-0000-0000AE040000}"/>
    <cellStyle name="40% - Акцент1 2 3" xfId="1100" xr:uid="{00000000-0005-0000-0000-0000AF040000}"/>
    <cellStyle name="40% - Акцент1 2 3 2" xfId="1101" xr:uid="{00000000-0005-0000-0000-0000B0040000}"/>
    <cellStyle name="40% - Акцент1 2 4" xfId="1102" xr:uid="{00000000-0005-0000-0000-0000B1040000}"/>
    <cellStyle name="40% - Акцент1 2 4 2" xfId="1103" xr:uid="{00000000-0005-0000-0000-0000B2040000}"/>
    <cellStyle name="40% - Акцент1 2 5" xfId="1104" xr:uid="{00000000-0005-0000-0000-0000B3040000}"/>
    <cellStyle name="40% - Акцент1 3" xfId="1105" xr:uid="{00000000-0005-0000-0000-0000B4040000}"/>
    <cellStyle name="40% - Акцент1 3 2" xfId="1106" xr:uid="{00000000-0005-0000-0000-0000B5040000}"/>
    <cellStyle name="40% - Акцент1 4" xfId="1107" xr:uid="{00000000-0005-0000-0000-0000B6040000}"/>
    <cellStyle name="40% - Акцент1 5" xfId="1108" xr:uid="{00000000-0005-0000-0000-0000B7040000}"/>
    <cellStyle name="40% - Акцент2 2" xfId="1109" xr:uid="{00000000-0005-0000-0000-0000B8040000}"/>
    <cellStyle name="40% - Акцент2 2 2" xfId="1110" xr:uid="{00000000-0005-0000-0000-0000B9040000}"/>
    <cellStyle name="40% - Акцент2 2 2 2" xfId="1111" xr:uid="{00000000-0005-0000-0000-0000BA040000}"/>
    <cellStyle name="40% - Акцент2 2 2 2 2" xfId="1112" xr:uid="{00000000-0005-0000-0000-0000BB040000}"/>
    <cellStyle name="40% - Акцент2 2 3" xfId="1113" xr:uid="{00000000-0005-0000-0000-0000BC040000}"/>
    <cellStyle name="40% - Акцент2 2 3 2" xfId="1114" xr:uid="{00000000-0005-0000-0000-0000BD040000}"/>
    <cellStyle name="40% - Акцент2 2 4" xfId="1115" xr:uid="{00000000-0005-0000-0000-0000BE040000}"/>
    <cellStyle name="40% - Акцент2 2 4 2" xfId="1116" xr:uid="{00000000-0005-0000-0000-0000BF040000}"/>
    <cellStyle name="40% - Акцент2 2 5" xfId="1117" xr:uid="{00000000-0005-0000-0000-0000C0040000}"/>
    <cellStyle name="40% - Акцент2 3" xfId="1118" xr:uid="{00000000-0005-0000-0000-0000C1040000}"/>
    <cellStyle name="40% - Акцент2 3 2" xfId="1119" xr:uid="{00000000-0005-0000-0000-0000C2040000}"/>
    <cellStyle name="40% - Акцент2 4" xfId="1120" xr:uid="{00000000-0005-0000-0000-0000C3040000}"/>
    <cellStyle name="40% - Акцент2 5" xfId="1121" xr:uid="{00000000-0005-0000-0000-0000C4040000}"/>
    <cellStyle name="40% - Акцент3 2" xfId="1122" xr:uid="{00000000-0005-0000-0000-0000C5040000}"/>
    <cellStyle name="40% - Акцент3 2 2" xfId="1123" xr:uid="{00000000-0005-0000-0000-0000C6040000}"/>
    <cellStyle name="40% - Акцент3 2 2 2" xfId="1124" xr:uid="{00000000-0005-0000-0000-0000C7040000}"/>
    <cellStyle name="40% - Акцент3 2 2 2 2" xfId="1125" xr:uid="{00000000-0005-0000-0000-0000C8040000}"/>
    <cellStyle name="40% - Акцент3 2 3" xfId="1126" xr:uid="{00000000-0005-0000-0000-0000C9040000}"/>
    <cellStyle name="40% - Акцент3 2 3 2" xfId="1127" xr:uid="{00000000-0005-0000-0000-0000CA040000}"/>
    <cellStyle name="40% - Акцент3 2 4" xfId="1128" xr:uid="{00000000-0005-0000-0000-0000CB040000}"/>
    <cellStyle name="40% - Акцент3 2 4 2" xfId="1129" xr:uid="{00000000-0005-0000-0000-0000CC040000}"/>
    <cellStyle name="40% - Акцент3 2 4 3" xfId="4262" xr:uid="{00000000-0005-0000-0000-0000CD040000}"/>
    <cellStyle name="40% - Акцент3 2 4 3 2" xfId="4465" xr:uid="{00000000-0005-0000-0000-0000CE040000}"/>
    <cellStyle name="40% - Акцент3 2 5" xfId="1130" xr:uid="{00000000-0005-0000-0000-0000CF040000}"/>
    <cellStyle name="40% - Акцент3 3" xfId="1131" xr:uid="{00000000-0005-0000-0000-0000D0040000}"/>
    <cellStyle name="40% - Акцент3 3 2" xfId="1132" xr:uid="{00000000-0005-0000-0000-0000D1040000}"/>
    <cellStyle name="40% - Акцент3 4" xfId="1133" xr:uid="{00000000-0005-0000-0000-0000D2040000}"/>
    <cellStyle name="40% - Акцент3 5" xfId="1134" xr:uid="{00000000-0005-0000-0000-0000D3040000}"/>
    <cellStyle name="40% - Акцент4 2" xfId="1135" xr:uid="{00000000-0005-0000-0000-0000D4040000}"/>
    <cellStyle name="40% - Акцент4 2 2" xfId="1136" xr:uid="{00000000-0005-0000-0000-0000D5040000}"/>
    <cellStyle name="40% - Акцент4 2 2 2" xfId="1137" xr:uid="{00000000-0005-0000-0000-0000D6040000}"/>
    <cellStyle name="40% - Акцент4 2 2 2 2" xfId="1138" xr:uid="{00000000-0005-0000-0000-0000D7040000}"/>
    <cellStyle name="40% - Акцент4 2 3" xfId="1139" xr:uid="{00000000-0005-0000-0000-0000D8040000}"/>
    <cellStyle name="40% - Акцент4 2 3 2" xfId="1140" xr:uid="{00000000-0005-0000-0000-0000D9040000}"/>
    <cellStyle name="40% - Акцент4 2 4" xfId="1141" xr:uid="{00000000-0005-0000-0000-0000DA040000}"/>
    <cellStyle name="40% - Акцент4 2 4 2" xfId="1142" xr:uid="{00000000-0005-0000-0000-0000DB040000}"/>
    <cellStyle name="40% - Акцент4 2 5" xfId="1143" xr:uid="{00000000-0005-0000-0000-0000DC040000}"/>
    <cellStyle name="40% - Акцент4 3" xfId="1144" xr:uid="{00000000-0005-0000-0000-0000DD040000}"/>
    <cellStyle name="40% - Акцент4 3 2" xfId="1145" xr:uid="{00000000-0005-0000-0000-0000DE040000}"/>
    <cellStyle name="40% - Акцент4 4" xfId="1146" xr:uid="{00000000-0005-0000-0000-0000DF040000}"/>
    <cellStyle name="40% - Акцент4 5" xfId="1147" xr:uid="{00000000-0005-0000-0000-0000E0040000}"/>
    <cellStyle name="40% - Акцент5 2" xfId="1148" xr:uid="{00000000-0005-0000-0000-0000E1040000}"/>
    <cellStyle name="40% - Акцент5 2 2" xfId="1149" xr:uid="{00000000-0005-0000-0000-0000E2040000}"/>
    <cellStyle name="40% - Акцент5 2 2 2" xfId="1150" xr:uid="{00000000-0005-0000-0000-0000E3040000}"/>
    <cellStyle name="40% - Акцент5 2 2 2 2" xfId="1151" xr:uid="{00000000-0005-0000-0000-0000E4040000}"/>
    <cellStyle name="40% - Акцент5 2 3" xfId="1152" xr:uid="{00000000-0005-0000-0000-0000E5040000}"/>
    <cellStyle name="40% - Акцент5 2 3 2" xfId="1153" xr:uid="{00000000-0005-0000-0000-0000E6040000}"/>
    <cellStyle name="40% - Акцент5 2 4" xfId="1154" xr:uid="{00000000-0005-0000-0000-0000E7040000}"/>
    <cellStyle name="40% - Акцент5 2 4 2" xfId="1155" xr:uid="{00000000-0005-0000-0000-0000E8040000}"/>
    <cellStyle name="40% - Акцент5 2 5" xfId="1156" xr:uid="{00000000-0005-0000-0000-0000E9040000}"/>
    <cellStyle name="40% - Акцент5 3" xfId="1157" xr:uid="{00000000-0005-0000-0000-0000EA040000}"/>
    <cellStyle name="40% - Акцент5 3 2" xfId="1158" xr:uid="{00000000-0005-0000-0000-0000EB040000}"/>
    <cellStyle name="40% - Акцент5 4" xfId="1159" xr:uid="{00000000-0005-0000-0000-0000EC040000}"/>
    <cellStyle name="40% - Акцент5 5" xfId="1160" xr:uid="{00000000-0005-0000-0000-0000ED040000}"/>
    <cellStyle name="40% - Акцент6 2" xfId="1161" xr:uid="{00000000-0005-0000-0000-0000EE040000}"/>
    <cellStyle name="40% - Акцент6 2 2" xfId="1162" xr:uid="{00000000-0005-0000-0000-0000EF040000}"/>
    <cellStyle name="40% - Акцент6 2 2 2" xfId="1163" xr:uid="{00000000-0005-0000-0000-0000F0040000}"/>
    <cellStyle name="40% - Акцент6 2 2 2 2" xfId="1164" xr:uid="{00000000-0005-0000-0000-0000F1040000}"/>
    <cellStyle name="40% - Акцент6 2 3" xfId="1165" xr:uid="{00000000-0005-0000-0000-0000F2040000}"/>
    <cellStyle name="40% - Акцент6 2 3 2" xfId="1166" xr:uid="{00000000-0005-0000-0000-0000F3040000}"/>
    <cellStyle name="40% - Акцент6 2 4" xfId="1167" xr:uid="{00000000-0005-0000-0000-0000F4040000}"/>
    <cellStyle name="40% - Акцент6 2 4 2" xfId="1168" xr:uid="{00000000-0005-0000-0000-0000F5040000}"/>
    <cellStyle name="40% - Акцент6 2 5" xfId="1169" xr:uid="{00000000-0005-0000-0000-0000F6040000}"/>
    <cellStyle name="40% - Акцент6 3" xfId="1170" xr:uid="{00000000-0005-0000-0000-0000F7040000}"/>
    <cellStyle name="40% - Акцент6 3 2" xfId="1171" xr:uid="{00000000-0005-0000-0000-0000F8040000}"/>
    <cellStyle name="40% - Акцент6 4" xfId="1172" xr:uid="{00000000-0005-0000-0000-0000F9040000}"/>
    <cellStyle name="40% - Акцент6 5" xfId="1173" xr:uid="{00000000-0005-0000-0000-0000FA040000}"/>
    <cellStyle name="60% - Accent1" xfId="1174" xr:uid="{00000000-0005-0000-0000-0000FB040000}"/>
    <cellStyle name="60% - Accent1 2" xfId="1175" xr:uid="{00000000-0005-0000-0000-0000FC040000}"/>
    <cellStyle name="60% - Accent2" xfId="1176" xr:uid="{00000000-0005-0000-0000-0000FD040000}"/>
    <cellStyle name="60% - Accent2 2" xfId="1177" xr:uid="{00000000-0005-0000-0000-0000FE040000}"/>
    <cellStyle name="60% - Accent3" xfId="1178" xr:uid="{00000000-0005-0000-0000-0000FF040000}"/>
    <cellStyle name="60% - Accent3 2" xfId="1179" xr:uid="{00000000-0005-0000-0000-000000050000}"/>
    <cellStyle name="60% - Accent4" xfId="1180" xr:uid="{00000000-0005-0000-0000-000001050000}"/>
    <cellStyle name="60% - Accent4 2" xfId="1181" xr:uid="{00000000-0005-0000-0000-000002050000}"/>
    <cellStyle name="60% - Accent5" xfId="1182" xr:uid="{00000000-0005-0000-0000-000003050000}"/>
    <cellStyle name="60% - Accent5 2" xfId="1183" xr:uid="{00000000-0005-0000-0000-000004050000}"/>
    <cellStyle name="60% - Accent6" xfId="1184" xr:uid="{00000000-0005-0000-0000-000005050000}"/>
    <cellStyle name="60% - Accent6 2" xfId="1185" xr:uid="{00000000-0005-0000-0000-000006050000}"/>
    <cellStyle name="60% - Акцент1 2" xfId="1186" xr:uid="{00000000-0005-0000-0000-000007050000}"/>
    <cellStyle name="60% - Акцент1 2 2" xfId="1187" xr:uid="{00000000-0005-0000-0000-000008050000}"/>
    <cellStyle name="60% - Акцент1 2 2 2" xfId="1188" xr:uid="{00000000-0005-0000-0000-000009050000}"/>
    <cellStyle name="60% - Акцент1 2 3" xfId="1189" xr:uid="{00000000-0005-0000-0000-00000A050000}"/>
    <cellStyle name="60% - Акцент1 2 3 2" xfId="1190" xr:uid="{00000000-0005-0000-0000-00000B050000}"/>
    <cellStyle name="60% - Акцент1 2 4" xfId="1191" xr:uid="{00000000-0005-0000-0000-00000C050000}"/>
    <cellStyle name="60% - Акцент1 2 4 2" xfId="1192" xr:uid="{00000000-0005-0000-0000-00000D050000}"/>
    <cellStyle name="60% - Акцент1 2 5" xfId="1193" xr:uid="{00000000-0005-0000-0000-00000E050000}"/>
    <cellStyle name="60% - Акцент1 2 6" xfId="2790" xr:uid="{00000000-0005-0000-0000-00000F050000}"/>
    <cellStyle name="60% - Акцент1 2_16 МСХ 13.09.11 с проблемными" xfId="2791" xr:uid="{00000000-0005-0000-0000-000010050000}"/>
    <cellStyle name="60% - Акцент1 3" xfId="1194" xr:uid="{00000000-0005-0000-0000-000011050000}"/>
    <cellStyle name="60% - Акцент2 2" xfId="1195" xr:uid="{00000000-0005-0000-0000-000012050000}"/>
    <cellStyle name="60% - Акцент2 2 2" xfId="1196" xr:uid="{00000000-0005-0000-0000-000013050000}"/>
    <cellStyle name="60% - Акцент2 2 2 2" xfId="1197" xr:uid="{00000000-0005-0000-0000-000014050000}"/>
    <cellStyle name="60% - Акцент2 2 3" xfId="1198" xr:uid="{00000000-0005-0000-0000-000015050000}"/>
    <cellStyle name="60% - Акцент2 2 3 2" xfId="1199" xr:uid="{00000000-0005-0000-0000-000016050000}"/>
    <cellStyle name="60% - Акцент2 2 4" xfId="1200" xr:uid="{00000000-0005-0000-0000-000017050000}"/>
    <cellStyle name="60% - Акцент2 2 4 2" xfId="1201" xr:uid="{00000000-0005-0000-0000-000018050000}"/>
    <cellStyle name="60% - Акцент2 2 5" xfId="1202" xr:uid="{00000000-0005-0000-0000-000019050000}"/>
    <cellStyle name="60% - Акцент2 2 6" xfId="2792" xr:uid="{00000000-0005-0000-0000-00001A050000}"/>
    <cellStyle name="60% - Акцент2 2_16 МСХ 13.09.11 с проблемными" xfId="2793" xr:uid="{00000000-0005-0000-0000-00001B050000}"/>
    <cellStyle name="60% - Акцент2 3" xfId="1203" xr:uid="{00000000-0005-0000-0000-00001C050000}"/>
    <cellStyle name="60% - Акцент3 2" xfId="1204" xr:uid="{00000000-0005-0000-0000-00001D050000}"/>
    <cellStyle name="60% - Акцент3 2 2" xfId="1205" xr:uid="{00000000-0005-0000-0000-00001E050000}"/>
    <cellStyle name="60% - Акцент3 2 2 2" xfId="1206" xr:uid="{00000000-0005-0000-0000-00001F050000}"/>
    <cellStyle name="60% - Акцент3 2 2 2 2" xfId="2794" xr:uid="{00000000-0005-0000-0000-000020050000}"/>
    <cellStyle name="60% - Акцент3 2 2 3" xfId="1207" xr:uid="{00000000-0005-0000-0000-000021050000}"/>
    <cellStyle name="60% - Акцент3 2 3" xfId="1208" xr:uid="{00000000-0005-0000-0000-000022050000}"/>
    <cellStyle name="60% - Акцент3 2 3 2" xfId="1209" xr:uid="{00000000-0005-0000-0000-000023050000}"/>
    <cellStyle name="60% - Акцент3 2 3 3" xfId="2795" xr:uid="{00000000-0005-0000-0000-000024050000}"/>
    <cellStyle name="60% - Акцент3 2 4" xfId="1210" xr:uid="{00000000-0005-0000-0000-000025050000}"/>
    <cellStyle name="60% - Акцент3 2 4 2" xfId="1211" xr:uid="{00000000-0005-0000-0000-000026050000}"/>
    <cellStyle name="60% - Акцент3 2 5" xfId="1212" xr:uid="{00000000-0005-0000-0000-000027050000}"/>
    <cellStyle name="60% - Акцент3 2 6" xfId="2796" xr:uid="{00000000-0005-0000-0000-000028050000}"/>
    <cellStyle name="60% - Акцент3 2_16 МСХ 13.09.11 с проблемными" xfId="2797" xr:uid="{00000000-0005-0000-0000-000029050000}"/>
    <cellStyle name="60% - Акцент3 3" xfId="1213" xr:uid="{00000000-0005-0000-0000-00002A050000}"/>
    <cellStyle name="60% - Акцент4 2" xfId="1214" xr:uid="{00000000-0005-0000-0000-00002B050000}"/>
    <cellStyle name="60% - Акцент4 2 2" xfId="1215" xr:uid="{00000000-0005-0000-0000-00002C050000}"/>
    <cellStyle name="60% - Акцент4 2 2 2" xfId="1216" xr:uid="{00000000-0005-0000-0000-00002D050000}"/>
    <cellStyle name="60% - Акцент4 2 2 3" xfId="2798" xr:uid="{00000000-0005-0000-0000-00002E050000}"/>
    <cellStyle name="60% - Акцент4 2 3" xfId="1217" xr:uid="{00000000-0005-0000-0000-00002F050000}"/>
    <cellStyle name="60% - Акцент4 2 3 2" xfId="1218" xr:uid="{00000000-0005-0000-0000-000030050000}"/>
    <cellStyle name="60% - Акцент4 2 4" xfId="1219" xr:uid="{00000000-0005-0000-0000-000031050000}"/>
    <cellStyle name="60% - Акцент4 2 4 2" xfId="1220" xr:uid="{00000000-0005-0000-0000-000032050000}"/>
    <cellStyle name="60% - Акцент4 2 5" xfId="1221" xr:uid="{00000000-0005-0000-0000-000033050000}"/>
    <cellStyle name="60% - Акцент4 2 6" xfId="2799" xr:uid="{00000000-0005-0000-0000-000034050000}"/>
    <cellStyle name="60% - Акцент4 2_16 МСХ 13.09.11 с проблемными" xfId="2800" xr:uid="{00000000-0005-0000-0000-000035050000}"/>
    <cellStyle name="60% - Акцент4 3" xfId="1222" xr:uid="{00000000-0005-0000-0000-000036050000}"/>
    <cellStyle name="60% - Акцент5 2" xfId="1223" xr:uid="{00000000-0005-0000-0000-000037050000}"/>
    <cellStyle name="60% - Акцент5 2 2" xfId="1224" xr:uid="{00000000-0005-0000-0000-000038050000}"/>
    <cellStyle name="60% - Акцент5 2 2 2" xfId="1225" xr:uid="{00000000-0005-0000-0000-000039050000}"/>
    <cellStyle name="60% - Акцент5 2 3" xfId="1226" xr:uid="{00000000-0005-0000-0000-00003A050000}"/>
    <cellStyle name="60% - Акцент5 2 3 2" xfId="1227" xr:uid="{00000000-0005-0000-0000-00003B050000}"/>
    <cellStyle name="60% - Акцент5 2 4" xfId="1228" xr:uid="{00000000-0005-0000-0000-00003C050000}"/>
    <cellStyle name="60% - Акцент5 2 4 2" xfId="1229" xr:uid="{00000000-0005-0000-0000-00003D050000}"/>
    <cellStyle name="60% - Акцент5 2 5" xfId="1230" xr:uid="{00000000-0005-0000-0000-00003E050000}"/>
    <cellStyle name="60% - Акцент5 2 6" xfId="2801" xr:uid="{00000000-0005-0000-0000-00003F050000}"/>
    <cellStyle name="60% - Акцент5 2_16 МСХ 13.09.11 с проблемными" xfId="2802" xr:uid="{00000000-0005-0000-0000-000040050000}"/>
    <cellStyle name="60% - Акцент5 3" xfId="1231" xr:uid="{00000000-0005-0000-0000-000041050000}"/>
    <cellStyle name="60% - Акцент6 2" xfId="1232" xr:uid="{00000000-0005-0000-0000-000042050000}"/>
    <cellStyle name="60% - Акцент6 2 2" xfId="1233" xr:uid="{00000000-0005-0000-0000-000043050000}"/>
    <cellStyle name="60% - Акцент6 2 2 2" xfId="1234" xr:uid="{00000000-0005-0000-0000-000044050000}"/>
    <cellStyle name="60% - Акцент6 2 2 3" xfId="2803" xr:uid="{00000000-0005-0000-0000-000045050000}"/>
    <cellStyle name="60% - Акцент6 2 3" xfId="1235" xr:uid="{00000000-0005-0000-0000-000046050000}"/>
    <cellStyle name="60% - Акцент6 2 3 2" xfId="1236" xr:uid="{00000000-0005-0000-0000-000047050000}"/>
    <cellStyle name="60% - Акцент6 2 4" xfId="1237" xr:uid="{00000000-0005-0000-0000-000048050000}"/>
    <cellStyle name="60% - Акцент6 2 4 2" xfId="1238" xr:uid="{00000000-0005-0000-0000-000049050000}"/>
    <cellStyle name="60% - Акцент6 2 5" xfId="1239" xr:uid="{00000000-0005-0000-0000-00004A050000}"/>
    <cellStyle name="60% - Акцент6 2 6" xfId="2804" xr:uid="{00000000-0005-0000-0000-00004B050000}"/>
    <cellStyle name="60% - Акцент6 2_16 МСХ 13.09.11 с проблемными" xfId="2805" xr:uid="{00000000-0005-0000-0000-00004C050000}"/>
    <cellStyle name="60% - Акцент6 3" xfId="1240" xr:uid="{00000000-0005-0000-0000-00004D050000}"/>
    <cellStyle name="Aaia?iue_laroux" xfId="2806" xr:uid="{00000000-0005-0000-0000-00004E050000}"/>
    <cellStyle name="Accent1" xfId="1241" xr:uid="{00000000-0005-0000-0000-00004F050000}"/>
    <cellStyle name="Accent1 2" xfId="1242" xr:uid="{00000000-0005-0000-0000-000050050000}"/>
    <cellStyle name="Accent2" xfId="1243" xr:uid="{00000000-0005-0000-0000-000051050000}"/>
    <cellStyle name="Accent2 2" xfId="1244" xr:uid="{00000000-0005-0000-0000-000052050000}"/>
    <cellStyle name="Accent3" xfId="1245" xr:uid="{00000000-0005-0000-0000-000053050000}"/>
    <cellStyle name="Accent3 2" xfId="1246" xr:uid="{00000000-0005-0000-0000-000054050000}"/>
    <cellStyle name="Accent4" xfId="1247" xr:uid="{00000000-0005-0000-0000-000055050000}"/>
    <cellStyle name="Accent4 2" xfId="1248" xr:uid="{00000000-0005-0000-0000-000056050000}"/>
    <cellStyle name="Accent5" xfId="1249" xr:uid="{00000000-0005-0000-0000-000057050000}"/>
    <cellStyle name="Accent5 2" xfId="1250" xr:uid="{00000000-0005-0000-0000-000058050000}"/>
    <cellStyle name="Accent6" xfId="1251" xr:uid="{00000000-0005-0000-0000-000059050000}"/>
    <cellStyle name="Accent6 2" xfId="1252" xr:uid="{00000000-0005-0000-0000-00005A050000}"/>
    <cellStyle name="Array" xfId="1253" xr:uid="{00000000-0005-0000-0000-00005B050000}"/>
    <cellStyle name="Array 2" xfId="1254" xr:uid="{00000000-0005-0000-0000-00005C050000}"/>
    <cellStyle name="Array 3" xfId="1255" xr:uid="{00000000-0005-0000-0000-00005D050000}"/>
    <cellStyle name="Array Enter" xfId="1256" xr:uid="{00000000-0005-0000-0000-00005E050000}"/>
    <cellStyle name="Array Enter 2" xfId="1257" xr:uid="{00000000-0005-0000-0000-00005F050000}"/>
    <cellStyle name="Array Enter 3" xfId="1258" xr:uid="{00000000-0005-0000-0000-000060050000}"/>
    <cellStyle name="Array_МИИР" xfId="1259" xr:uid="{00000000-0005-0000-0000-000061050000}"/>
    <cellStyle name="Bad" xfId="1260" xr:uid="{00000000-0005-0000-0000-000062050000}"/>
    <cellStyle name="Bad 2" xfId="1261" xr:uid="{00000000-0005-0000-0000-000063050000}"/>
    <cellStyle name="Calc Currency (0)" xfId="1262" xr:uid="{00000000-0005-0000-0000-000064050000}"/>
    <cellStyle name="Calc Currency (0) 2" xfId="1263" xr:uid="{00000000-0005-0000-0000-000065050000}"/>
    <cellStyle name="Calc Currency (0)_МИИР" xfId="1264" xr:uid="{00000000-0005-0000-0000-000066050000}"/>
    <cellStyle name="Calc Currency (2)" xfId="1265" xr:uid="{00000000-0005-0000-0000-000067050000}"/>
    <cellStyle name="Calc Currency (2) 2" xfId="1266" xr:uid="{00000000-0005-0000-0000-000068050000}"/>
    <cellStyle name="Calc Currency (2)_МИИР" xfId="1267" xr:uid="{00000000-0005-0000-0000-000069050000}"/>
    <cellStyle name="Calc Percent (0)" xfId="1268" xr:uid="{00000000-0005-0000-0000-00006A050000}"/>
    <cellStyle name="Calc Percent (0) 2" xfId="1269" xr:uid="{00000000-0005-0000-0000-00006B050000}"/>
    <cellStyle name="Calc Percent (0)_МИИР" xfId="1270" xr:uid="{00000000-0005-0000-0000-00006C050000}"/>
    <cellStyle name="Calc Percent (1)" xfId="1271" xr:uid="{00000000-0005-0000-0000-00006D050000}"/>
    <cellStyle name="Calc Percent (1) 2" xfId="2807" xr:uid="{00000000-0005-0000-0000-00006E050000}"/>
    <cellStyle name="Calc Percent (2)" xfId="1272" xr:uid="{00000000-0005-0000-0000-00006F050000}"/>
    <cellStyle name="Calc Percent (2) 2" xfId="2808" xr:uid="{00000000-0005-0000-0000-000070050000}"/>
    <cellStyle name="Calc Units (0)" xfId="1273" xr:uid="{00000000-0005-0000-0000-000071050000}"/>
    <cellStyle name="Calc Units (0) 2" xfId="1274" xr:uid="{00000000-0005-0000-0000-000072050000}"/>
    <cellStyle name="Calc Units (0)_МИИР" xfId="1275" xr:uid="{00000000-0005-0000-0000-000073050000}"/>
    <cellStyle name="Calc Units (1)" xfId="1276" xr:uid="{00000000-0005-0000-0000-000074050000}"/>
    <cellStyle name="Calc Units (1) 2" xfId="2809" xr:uid="{00000000-0005-0000-0000-000075050000}"/>
    <cellStyle name="Calc Units (2)" xfId="1277" xr:uid="{00000000-0005-0000-0000-000076050000}"/>
    <cellStyle name="Calc Units (2) 2" xfId="1278" xr:uid="{00000000-0005-0000-0000-000077050000}"/>
    <cellStyle name="Calc Units (2)_МИИР" xfId="1279" xr:uid="{00000000-0005-0000-0000-000078050000}"/>
    <cellStyle name="Calculation" xfId="1280" xr:uid="{00000000-0005-0000-0000-000079050000}"/>
    <cellStyle name="Calculation 2" xfId="1281" xr:uid="{00000000-0005-0000-0000-00007A050000}"/>
    <cellStyle name="Cel6" xfId="1282" xr:uid="{00000000-0005-0000-0000-00007B050000}"/>
    <cellStyle name="Cel6 2" xfId="1283" xr:uid="{00000000-0005-0000-0000-00007C050000}"/>
    <cellStyle name="Cel7" xfId="2810" xr:uid="{00000000-0005-0000-0000-00007D050000}"/>
    <cellStyle name="Cell1" xfId="1284" xr:uid="{00000000-0005-0000-0000-00007E050000}"/>
    <cellStyle name="Cell2" xfId="1285" xr:uid="{00000000-0005-0000-0000-00007F050000}"/>
    <cellStyle name="Cell2 2" xfId="2811" xr:uid="{00000000-0005-0000-0000-000080050000}"/>
    <cellStyle name="Cell3" xfId="1286" xr:uid="{00000000-0005-0000-0000-000081050000}"/>
    <cellStyle name="Cell3 2" xfId="2812" xr:uid="{00000000-0005-0000-0000-000082050000}"/>
    <cellStyle name="Cell4" xfId="1287" xr:uid="{00000000-0005-0000-0000-000083050000}"/>
    <cellStyle name="Cell4 2" xfId="2813" xr:uid="{00000000-0005-0000-0000-000084050000}"/>
    <cellStyle name="Cell4 3" xfId="2814" xr:uid="{00000000-0005-0000-0000-000085050000}"/>
    <cellStyle name="Cell5" xfId="1288" xr:uid="{00000000-0005-0000-0000-000086050000}"/>
    <cellStyle name="Cell5 2" xfId="2815" xr:uid="{00000000-0005-0000-0000-000087050000}"/>
    <cellStyle name="Cell5 3" xfId="2816" xr:uid="{00000000-0005-0000-0000-000088050000}"/>
    <cellStyle name="Check Cell" xfId="1289" xr:uid="{00000000-0005-0000-0000-000089050000}"/>
    <cellStyle name="Check Cell 2" xfId="1290" xr:uid="{00000000-0005-0000-0000-00008A050000}"/>
    <cellStyle name="Column1" xfId="1291" xr:uid="{00000000-0005-0000-0000-00008B050000}"/>
    <cellStyle name="Column2" xfId="1292" xr:uid="{00000000-0005-0000-0000-00008C050000}"/>
    <cellStyle name="Column3" xfId="1293" xr:uid="{00000000-0005-0000-0000-00008D050000}"/>
    <cellStyle name="Column4" xfId="1294" xr:uid="{00000000-0005-0000-0000-00008E050000}"/>
    <cellStyle name="Column5" xfId="1295" xr:uid="{00000000-0005-0000-0000-00008F050000}"/>
    <cellStyle name="Column6" xfId="2817" xr:uid="{00000000-0005-0000-0000-000090050000}"/>
    <cellStyle name="Column7" xfId="1296" xr:uid="{00000000-0005-0000-0000-000091050000}"/>
    <cellStyle name="Column7 2" xfId="1297" xr:uid="{00000000-0005-0000-0000-000092050000}"/>
    <cellStyle name="Comma  - Style1" xfId="1298" xr:uid="{00000000-0005-0000-0000-000093050000}"/>
    <cellStyle name="Comma  - Style1 2" xfId="1299" xr:uid="{00000000-0005-0000-0000-000094050000}"/>
    <cellStyle name="Comma  - Style2" xfId="1300" xr:uid="{00000000-0005-0000-0000-000095050000}"/>
    <cellStyle name="Comma  - Style2 2" xfId="1301" xr:uid="{00000000-0005-0000-0000-000096050000}"/>
    <cellStyle name="Comma  - Style3" xfId="1302" xr:uid="{00000000-0005-0000-0000-000097050000}"/>
    <cellStyle name="Comma  - Style3 2" xfId="1303" xr:uid="{00000000-0005-0000-0000-000098050000}"/>
    <cellStyle name="Comma  - Style4" xfId="1304" xr:uid="{00000000-0005-0000-0000-000099050000}"/>
    <cellStyle name="Comma  - Style4 2" xfId="1305" xr:uid="{00000000-0005-0000-0000-00009A050000}"/>
    <cellStyle name="Comma  - Style5" xfId="1306" xr:uid="{00000000-0005-0000-0000-00009B050000}"/>
    <cellStyle name="Comma  - Style5 2" xfId="1307" xr:uid="{00000000-0005-0000-0000-00009C050000}"/>
    <cellStyle name="Comma  - Style6" xfId="1308" xr:uid="{00000000-0005-0000-0000-00009D050000}"/>
    <cellStyle name="Comma  - Style6 2" xfId="1309" xr:uid="{00000000-0005-0000-0000-00009E050000}"/>
    <cellStyle name="Comma  - Style7" xfId="1310" xr:uid="{00000000-0005-0000-0000-00009F050000}"/>
    <cellStyle name="Comma  - Style7 2" xfId="1311" xr:uid="{00000000-0005-0000-0000-0000A0050000}"/>
    <cellStyle name="Comma  - Style8" xfId="1312" xr:uid="{00000000-0005-0000-0000-0000A1050000}"/>
    <cellStyle name="Comma  - Style8 2" xfId="1313" xr:uid="{00000000-0005-0000-0000-0000A2050000}"/>
    <cellStyle name="Comma [0]_#6 Temps &amp; Contractors" xfId="1314" xr:uid="{00000000-0005-0000-0000-0000A3050000}"/>
    <cellStyle name="Comma [00]" xfId="1315" xr:uid="{00000000-0005-0000-0000-0000A4050000}"/>
    <cellStyle name="Comma [00] 2" xfId="1316" xr:uid="{00000000-0005-0000-0000-0000A5050000}"/>
    <cellStyle name="Comma 2" xfId="2818" xr:uid="{00000000-0005-0000-0000-0000A6050000}"/>
    <cellStyle name="Comma_#6 Temps &amp; Contractors" xfId="1317" xr:uid="{00000000-0005-0000-0000-0000A7050000}"/>
    <cellStyle name="Currency [0]" xfId="1318" xr:uid="{00000000-0005-0000-0000-0000A8050000}"/>
    <cellStyle name="Currency [00]" xfId="1319" xr:uid="{00000000-0005-0000-0000-0000A9050000}"/>
    <cellStyle name="Currency [00] 2" xfId="1320" xr:uid="{00000000-0005-0000-0000-0000AA050000}"/>
    <cellStyle name="Currency_#6 Temps &amp; Contractors" xfId="1321" xr:uid="{00000000-0005-0000-0000-0000AB050000}"/>
    <cellStyle name="Date" xfId="1322" xr:uid="{00000000-0005-0000-0000-0000AC050000}"/>
    <cellStyle name="Date 2" xfId="1323" xr:uid="{00000000-0005-0000-0000-0000AD050000}"/>
    <cellStyle name="Date 3" xfId="1324" xr:uid="{00000000-0005-0000-0000-0000AE050000}"/>
    <cellStyle name="Date Short" xfId="1325" xr:uid="{00000000-0005-0000-0000-0000AF050000}"/>
    <cellStyle name="Date Short 2" xfId="1326" xr:uid="{00000000-0005-0000-0000-0000B0050000}"/>
    <cellStyle name="Date Short_МИИР" xfId="1327" xr:uid="{00000000-0005-0000-0000-0000B1050000}"/>
    <cellStyle name="Date without year" xfId="1328" xr:uid="{00000000-0005-0000-0000-0000B2050000}"/>
    <cellStyle name="Date without year 2" xfId="1329" xr:uid="{00000000-0005-0000-0000-0000B3050000}"/>
    <cellStyle name="Date without year 3" xfId="1330" xr:uid="{00000000-0005-0000-0000-0000B4050000}"/>
    <cellStyle name="Date without year_МИИР" xfId="1331" xr:uid="{00000000-0005-0000-0000-0000B5050000}"/>
    <cellStyle name="Date_143" xfId="1332" xr:uid="{00000000-0005-0000-0000-0000B6050000}"/>
    <cellStyle name="DELTA" xfId="1333" xr:uid="{00000000-0005-0000-0000-0000B7050000}"/>
    <cellStyle name="Dezimal [0]_1380" xfId="1334" xr:uid="{00000000-0005-0000-0000-0000B8050000}"/>
    <cellStyle name="Dezimal_1380" xfId="1335" xr:uid="{00000000-0005-0000-0000-0000B9050000}"/>
    <cellStyle name="E&amp;Y House" xfId="1336" xr:uid="{00000000-0005-0000-0000-0000BA050000}"/>
    <cellStyle name="E&amp;Y House 2" xfId="1337" xr:uid="{00000000-0005-0000-0000-0000BB050000}"/>
    <cellStyle name="Enter Currency (0)" xfId="1338" xr:uid="{00000000-0005-0000-0000-0000BC050000}"/>
    <cellStyle name="Enter Currency (0) 2" xfId="1339" xr:uid="{00000000-0005-0000-0000-0000BD050000}"/>
    <cellStyle name="Enter Currency (0)_МИИР" xfId="1340" xr:uid="{00000000-0005-0000-0000-0000BE050000}"/>
    <cellStyle name="Enter Currency (2)" xfId="1341" xr:uid="{00000000-0005-0000-0000-0000BF050000}"/>
    <cellStyle name="Enter Currency (2) 2" xfId="1342" xr:uid="{00000000-0005-0000-0000-0000C0050000}"/>
    <cellStyle name="Enter Currency (2)_МИИР" xfId="1343" xr:uid="{00000000-0005-0000-0000-0000C1050000}"/>
    <cellStyle name="Enter Units (0)" xfId="1344" xr:uid="{00000000-0005-0000-0000-0000C2050000}"/>
    <cellStyle name="Enter Units (0) 2" xfId="1345" xr:uid="{00000000-0005-0000-0000-0000C3050000}"/>
    <cellStyle name="Enter Units (0)_МИИР" xfId="1346" xr:uid="{00000000-0005-0000-0000-0000C4050000}"/>
    <cellStyle name="Enter Units (1)" xfId="1347" xr:uid="{00000000-0005-0000-0000-0000C5050000}"/>
    <cellStyle name="Enter Units (1) 2" xfId="2819" xr:uid="{00000000-0005-0000-0000-0000C6050000}"/>
    <cellStyle name="Enter Units (2)" xfId="1348" xr:uid="{00000000-0005-0000-0000-0000C7050000}"/>
    <cellStyle name="Enter Units (2) 2" xfId="1349" xr:uid="{00000000-0005-0000-0000-0000C8050000}"/>
    <cellStyle name="Enter Units (2)_МИИР" xfId="1350" xr:uid="{00000000-0005-0000-0000-0000C9050000}"/>
    <cellStyle name="Estimate" xfId="1351" xr:uid="{00000000-0005-0000-0000-0000CA050000}"/>
    <cellStyle name="Estimate 2" xfId="1352" xr:uid="{00000000-0005-0000-0000-0000CB050000}"/>
    <cellStyle name="Estimate_МИИР" xfId="1353" xr:uid="{00000000-0005-0000-0000-0000CC050000}"/>
    <cellStyle name="Euro" xfId="1354" xr:uid="{00000000-0005-0000-0000-0000CD050000}"/>
    <cellStyle name="Euro 2" xfId="1355" xr:uid="{00000000-0005-0000-0000-0000CE050000}"/>
    <cellStyle name="Euro 2 2" xfId="1356" xr:uid="{00000000-0005-0000-0000-0000CF050000}"/>
    <cellStyle name="Euro 3" xfId="1357" xr:uid="{00000000-0005-0000-0000-0000D0050000}"/>
    <cellStyle name="Euro 3 2" xfId="1358" xr:uid="{00000000-0005-0000-0000-0000D1050000}"/>
    <cellStyle name="Euro 4" xfId="1359" xr:uid="{00000000-0005-0000-0000-0000D2050000}"/>
    <cellStyle name="Euro 4 2" xfId="1360" xr:uid="{00000000-0005-0000-0000-0000D3050000}"/>
    <cellStyle name="Euro 5" xfId="1361" xr:uid="{00000000-0005-0000-0000-0000D4050000}"/>
    <cellStyle name="Euro_001 Проб Новые специфики.xls 18,01" xfId="1362" xr:uid="{00000000-0005-0000-0000-0000D5050000}"/>
    <cellStyle name="Excel Built-in Normal" xfId="1363" xr:uid="{00000000-0005-0000-0000-0000D6050000}"/>
    <cellStyle name="Excel Built-in Normal 1" xfId="2820" xr:uid="{00000000-0005-0000-0000-0000D7050000}"/>
    <cellStyle name="Excel Built-in Normal 2" xfId="1364" xr:uid="{00000000-0005-0000-0000-0000D8050000}"/>
    <cellStyle name="Excel Built-in Normal 2 2" xfId="1365" xr:uid="{00000000-0005-0000-0000-0000D9050000}"/>
    <cellStyle name="Excel Built-in Normal 3" xfId="2821" xr:uid="{00000000-0005-0000-0000-0000DA050000}"/>
    <cellStyle name="Explanatory Text" xfId="1366" xr:uid="{00000000-0005-0000-0000-0000DB050000}"/>
    <cellStyle name="Explanatory Text 2" xfId="1367" xr:uid="{00000000-0005-0000-0000-0000DC050000}"/>
    <cellStyle name="F2" xfId="1368" xr:uid="{00000000-0005-0000-0000-0000DD050000}"/>
    <cellStyle name="F2 2" xfId="1369" xr:uid="{00000000-0005-0000-0000-0000DE050000}"/>
    <cellStyle name="F2 3" xfId="1370" xr:uid="{00000000-0005-0000-0000-0000DF050000}"/>
    <cellStyle name="F2_МИИР" xfId="1371" xr:uid="{00000000-0005-0000-0000-0000E0050000}"/>
    <cellStyle name="F3" xfId="1372" xr:uid="{00000000-0005-0000-0000-0000E1050000}"/>
    <cellStyle name="F3 2" xfId="1373" xr:uid="{00000000-0005-0000-0000-0000E2050000}"/>
    <cellStyle name="F3 3" xfId="1374" xr:uid="{00000000-0005-0000-0000-0000E3050000}"/>
    <cellStyle name="F3_МИИР" xfId="1375" xr:uid="{00000000-0005-0000-0000-0000E4050000}"/>
    <cellStyle name="F4" xfId="1376" xr:uid="{00000000-0005-0000-0000-0000E5050000}"/>
    <cellStyle name="F4 2" xfId="1377" xr:uid="{00000000-0005-0000-0000-0000E6050000}"/>
    <cellStyle name="F4 3" xfId="1378" xr:uid="{00000000-0005-0000-0000-0000E7050000}"/>
    <cellStyle name="F4_МИИР" xfId="1379" xr:uid="{00000000-0005-0000-0000-0000E8050000}"/>
    <cellStyle name="F5" xfId="1380" xr:uid="{00000000-0005-0000-0000-0000E9050000}"/>
    <cellStyle name="F5 2" xfId="1381" xr:uid="{00000000-0005-0000-0000-0000EA050000}"/>
    <cellStyle name="F5 3" xfId="1382" xr:uid="{00000000-0005-0000-0000-0000EB050000}"/>
    <cellStyle name="F5_МИИР" xfId="1383" xr:uid="{00000000-0005-0000-0000-0000EC050000}"/>
    <cellStyle name="F6" xfId="1384" xr:uid="{00000000-0005-0000-0000-0000ED050000}"/>
    <cellStyle name="F6 2" xfId="1385" xr:uid="{00000000-0005-0000-0000-0000EE050000}"/>
    <cellStyle name="F6 3" xfId="1386" xr:uid="{00000000-0005-0000-0000-0000EF050000}"/>
    <cellStyle name="F6_МИИР" xfId="1387" xr:uid="{00000000-0005-0000-0000-0000F0050000}"/>
    <cellStyle name="F7" xfId="1388" xr:uid="{00000000-0005-0000-0000-0000F1050000}"/>
    <cellStyle name="F7 2" xfId="1389" xr:uid="{00000000-0005-0000-0000-0000F2050000}"/>
    <cellStyle name="F7 3" xfId="1390" xr:uid="{00000000-0005-0000-0000-0000F3050000}"/>
    <cellStyle name="F7_МИИР" xfId="1391" xr:uid="{00000000-0005-0000-0000-0000F4050000}"/>
    <cellStyle name="F8" xfId="1392" xr:uid="{00000000-0005-0000-0000-0000F5050000}"/>
    <cellStyle name="F8 2" xfId="1393" xr:uid="{00000000-0005-0000-0000-0000F6050000}"/>
    <cellStyle name="F8 3" xfId="1394" xr:uid="{00000000-0005-0000-0000-0000F7050000}"/>
    <cellStyle name="F8_МИИР" xfId="1395" xr:uid="{00000000-0005-0000-0000-0000F8050000}"/>
    <cellStyle name="Fixed" xfId="1396" xr:uid="{00000000-0005-0000-0000-0000F9050000}"/>
    <cellStyle name="Flag" xfId="2822" xr:uid="{00000000-0005-0000-0000-0000FA050000}"/>
    <cellStyle name="From" xfId="1397" xr:uid="{00000000-0005-0000-0000-0000FB050000}"/>
    <cellStyle name="From 2" xfId="1398" xr:uid="{00000000-0005-0000-0000-0000FC050000}"/>
    <cellStyle name="From_МИИР" xfId="1399" xr:uid="{00000000-0005-0000-0000-0000FD050000}"/>
    <cellStyle name="Good" xfId="1400" xr:uid="{00000000-0005-0000-0000-0000FE050000}"/>
    <cellStyle name="Good 2" xfId="1401" xr:uid="{00000000-0005-0000-0000-0000FF050000}"/>
    <cellStyle name="Grey" xfId="1402" xr:uid="{00000000-0005-0000-0000-000000060000}"/>
    <cellStyle name="Grey 2" xfId="1403" xr:uid="{00000000-0005-0000-0000-000001060000}"/>
    <cellStyle name="Grey_МИИР" xfId="1404" xr:uid="{00000000-0005-0000-0000-000002060000}"/>
    <cellStyle name="header" xfId="1405" xr:uid="{00000000-0005-0000-0000-000003060000}"/>
    <cellStyle name="header 2" xfId="1406" xr:uid="{00000000-0005-0000-0000-000004060000}"/>
    <cellStyle name="header 3" xfId="1407" xr:uid="{00000000-0005-0000-0000-000005060000}"/>
    <cellStyle name="header_МИИР" xfId="1408" xr:uid="{00000000-0005-0000-0000-000006060000}"/>
    <cellStyle name="Header1" xfId="1409" xr:uid="{00000000-0005-0000-0000-000007060000}"/>
    <cellStyle name="Header1 2" xfId="1410" xr:uid="{00000000-0005-0000-0000-000008060000}"/>
    <cellStyle name="Header1 3" xfId="1411" xr:uid="{00000000-0005-0000-0000-000009060000}"/>
    <cellStyle name="Header1_МИИР" xfId="1412" xr:uid="{00000000-0005-0000-0000-00000A060000}"/>
    <cellStyle name="Header2" xfId="1413" xr:uid="{00000000-0005-0000-0000-00000B060000}"/>
    <cellStyle name="Header2 2" xfId="1414" xr:uid="{00000000-0005-0000-0000-00000C060000}"/>
    <cellStyle name="Header2 3" xfId="1415" xr:uid="{00000000-0005-0000-0000-00000D060000}"/>
    <cellStyle name="Header2_МИИР" xfId="1416" xr:uid="{00000000-0005-0000-0000-00000E060000}"/>
    <cellStyle name="Heading" xfId="1417" xr:uid="{00000000-0005-0000-0000-00000F060000}"/>
    <cellStyle name="Heading 1" xfId="1418" xr:uid="{00000000-0005-0000-0000-000010060000}"/>
    <cellStyle name="Heading 1 2" xfId="1419" xr:uid="{00000000-0005-0000-0000-000011060000}"/>
    <cellStyle name="Heading 2" xfId="1420" xr:uid="{00000000-0005-0000-0000-000012060000}"/>
    <cellStyle name="Heading 2 2" xfId="1421" xr:uid="{00000000-0005-0000-0000-000013060000}"/>
    <cellStyle name="Heading 3" xfId="1422" xr:uid="{00000000-0005-0000-0000-000014060000}"/>
    <cellStyle name="Heading 3 2" xfId="1423" xr:uid="{00000000-0005-0000-0000-000015060000}"/>
    <cellStyle name="Heading 4" xfId="1424" xr:uid="{00000000-0005-0000-0000-000016060000}"/>
    <cellStyle name="Heading 4 2" xfId="1425" xr:uid="{00000000-0005-0000-0000-000017060000}"/>
    <cellStyle name="Heading 5" xfId="1426" xr:uid="{00000000-0005-0000-0000-000018060000}"/>
    <cellStyle name="Heading_Лимит Свод ГУ" xfId="1427" xr:uid="{00000000-0005-0000-0000-000019060000}"/>
    <cellStyle name="Heading1" xfId="1428" xr:uid="{00000000-0005-0000-0000-00001A060000}"/>
    <cellStyle name="Heading1 1" xfId="1429" xr:uid="{00000000-0005-0000-0000-00001B060000}"/>
    <cellStyle name="Heading1 1 2" xfId="1430" xr:uid="{00000000-0005-0000-0000-00001C060000}"/>
    <cellStyle name="Heading1 2" xfId="1431" xr:uid="{00000000-0005-0000-0000-00001D060000}"/>
    <cellStyle name="Heading1_001 Проб Новые специфики.xls 18,01" xfId="1432" xr:uid="{00000000-0005-0000-0000-00001E060000}"/>
    <cellStyle name="Heading2" xfId="1433" xr:uid="{00000000-0005-0000-0000-00001F060000}"/>
    <cellStyle name="Heading2 2" xfId="1434" xr:uid="{00000000-0005-0000-0000-000020060000}"/>
    <cellStyle name="Heading2 3" xfId="2823" xr:uid="{00000000-0005-0000-0000-000021060000}"/>
    <cellStyle name="Heading3" xfId="1435" xr:uid="{00000000-0005-0000-0000-000022060000}"/>
    <cellStyle name="Heading3 2" xfId="1436" xr:uid="{00000000-0005-0000-0000-000023060000}"/>
    <cellStyle name="Heading4" xfId="1437" xr:uid="{00000000-0005-0000-0000-000024060000}"/>
    <cellStyle name="Heading4 2" xfId="1438" xr:uid="{00000000-0005-0000-0000-000025060000}"/>
    <cellStyle name="Heading4 3" xfId="2824" xr:uid="{00000000-0005-0000-0000-000026060000}"/>
    <cellStyle name="Heading5" xfId="2825" xr:uid="{00000000-0005-0000-0000-000027060000}"/>
    <cellStyle name="Heading6" xfId="2826" xr:uid="{00000000-0005-0000-0000-000028060000}"/>
    <cellStyle name="Hiperliga??o" xfId="1439" xr:uid="{00000000-0005-0000-0000-000029060000}"/>
    <cellStyle name="Hiperliga??o visitada" xfId="1440" xr:uid="{00000000-0005-0000-0000-00002A060000}"/>
    <cellStyle name="Hiperligação" xfId="1441" xr:uid="{00000000-0005-0000-0000-00002B060000}"/>
    <cellStyle name="Hiperligação 2" xfId="1442" xr:uid="{00000000-0005-0000-0000-00002C060000}"/>
    <cellStyle name="Hiperligação visitada" xfId="1443" xr:uid="{00000000-0005-0000-0000-00002D060000}"/>
    <cellStyle name="Hiperligação visitada 2" xfId="1444" xr:uid="{00000000-0005-0000-0000-00002E060000}"/>
    <cellStyle name="Horizontal" xfId="2827" xr:uid="{00000000-0005-0000-0000-00002F060000}"/>
    <cellStyle name="Hyperlink" xfId="2828" xr:uid="{00000000-0005-0000-0000-000030060000}"/>
    <cellStyle name="Iau?iue_23_1 " xfId="2829" xr:uid="{00000000-0005-0000-0000-000031060000}"/>
    <cellStyle name="Indefinido" xfId="1445" xr:uid="{00000000-0005-0000-0000-000032060000}"/>
    <cellStyle name="Indefinido 2" xfId="1446" xr:uid="{00000000-0005-0000-0000-000033060000}"/>
    <cellStyle name="Indefinido 3" xfId="1447" xr:uid="{00000000-0005-0000-0000-000034060000}"/>
    <cellStyle name="Indefinido_МИИР" xfId="1448" xr:uid="{00000000-0005-0000-0000-000035060000}"/>
    <cellStyle name="Input" xfId="1449" xr:uid="{00000000-0005-0000-0000-000036060000}"/>
    <cellStyle name="Input [yellow]" xfId="1450" xr:uid="{00000000-0005-0000-0000-000037060000}"/>
    <cellStyle name="Input [yellow] 2" xfId="1451" xr:uid="{00000000-0005-0000-0000-000038060000}"/>
    <cellStyle name="Input [yellow]_МИИР" xfId="1452" xr:uid="{00000000-0005-0000-0000-000039060000}"/>
    <cellStyle name="Input 2" xfId="1453" xr:uid="{00000000-0005-0000-0000-00003A060000}"/>
    <cellStyle name="Input_~4129685" xfId="1454" xr:uid="{00000000-0005-0000-0000-00003B060000}"/>
    <cellStyle name="International" xfId="1455" xr:uid="{00000000-0005-0000-0000-00003C060000}"/>
    <cellStyle name="International 2" xfId="1456" xr:uid="{00000000-0005-0000-0000-00003D060000}"/>
    <cellStyle name="International1" xfId="1457" xr:uid="{00000000-0005-0000-0000-00003E060000}"/>
    <cellStyle name="International1 2" xfId="1458" xr:uid="{00000000-0005-0000-0000-00003F060000}"/>
    <cellStyle name="Link Currency (0)" xfId="1459" xr:uid="{00000000-0005-0000-0000-000040060000}"/>
    <cellStyle name="Link Currency (0) 2" xfId="1460" xr:uid="{00000000-0005-0000-0000-000041060000}"/>
    <cellStyle name="Link Currency (0)_МИИР" xfId="1461" xr:uid="{00000000-0005-0000-0000-000042060000}"/>
    <cellStyle name="Link Currency (2)" xfId="1462" xr:uid="{00000000-0005-0000-0000-000043060000}"/>
    <cellStyle name="Link Currency (2) 2" xfId="1463" xr:uid="{00000000-0005-0000-0000-000044060000}"/>
    <cellStyle name="Link Currency (2)_МИИР" xfId="1464" xr:uid="{00000000-0005-0000-0000-000045060000}"/>
    <cellStyle name="Link Units (0)" xfId="1465" xr:uid="{00000000-0005-0000-0000-000046060000}"/>
    <cellStyle name="Link Units (0) 2" xfId="1466" xr:uid="{00000000-0005-0000-0000-000047060000}"/>
    <cellStyle name="Link Units (0)_МИИР" xfId="1467" xr:uid="{00000000-0005-0000-0000-000048060000}"/>
    <cellStyle name="Link Units (1)" xfId="1468" xr:uid="{00000000-0005-0000-0000-000049060000}"/>
    <cellStyle name="Link Units (1) 2" xfId="2830" xr:uid="{00000000-0005-0000-0000-00004A060000}"/>
    <cellStyle name="Link Units (2)" xfId="1469" xr:uid="{00000000-0005-0000-0000-00004B060000}"/>
    <cellStyle name="Link Units (2) 2" xfId="1470" xr:uid="{00000000-0005-0000-0000-00004C060000}"/>
    <cellStyle name="Link Units (2)_МИИР" xfId="1471" xr:uid="{00000000-0005-0000-0000-00004D060000}"/>
    <cellStyle name="Linked Cell" xfId="1472" xr:uid="{00000000-0005-0000-0000-00004E060000}"/>
    <cellStyle name="Linked Cell 2" xfId="1473" xr:uid="{00000000-0005-0000-0000-00004F060000}"/>
    <cellStyle name="MacroCode" xfId="1474" xr:uid="{00000000-0005-0000-0000-000050060000}"/>
    <cellStyle name="MacroCode 2" xfId="1475" xr:uid="{00000000-0005-0000-0000-000051060000}"/>
    <cellStyle name="MacroCode 3" xfId="1476" xr:uid="{00000000-0005-0000-0000-000052060000}"/>
    <cellStyle name="MacroCode_МИИР" xfId="1477" xr:uid="{00000000-0005-0000-0000-000053060000}"/>
    <cellStyle name="Matrix" xfId="2831" xr:uid="{00000000-0005-0000-0000-000054060000}"/>
    <cellStyle name="Milliers [0]_Feuil1" xfId="1478" xr:uid="{00000000-0005-0000-0000-000055060000}"/>
    <cellStyle name="Milliers_Feuil1" xfId="1479" xr:uid="{00000000-0005-0000-0000-000056060000}"/>
    <cellStyle name="Model" xfId="1480" xr:uid="{00000000-0005-0000-0000-000057060000}"/>
    <cellStyle name="Model 2" xfId="1481" xr:uid="{00000000-0005-0000-0000-000058060000}"/>
    <cellStyle name="Model 3" xfId="1482" xr:uid="{00000000-0005-0000-0000-000059060000}"/>
    <cellStyle name="Model_МИИР" xfId="1483" xr:uid="{00000000-0005-0000-0000-00005A060000}"/>
    <cellStyle name="Mon?taire [0]_Feuil1" xfId="1484" xr:uid="{00000000-0005-0000-0000-00005B060000}"/>
    <cellStyle name="Mon?taire_Feuil1" xfId="1485" xr:uid="{00000000-0005-0000-0000-00005C060000}"/>
    <cellStyle name="Monétaire [0]_Feuil1" xfId="1486" xr:uid="{00000000-0005-0000-0000-00005D060000}"/>
    <cellStyle name="Monétaire_Feuil1" xfId="1487" xr:uid="{00000000-0005-0000-0000-00005E060000}"/>
    <cellStyle name="Name1" xfId="1488" xr:uid="{00000000-0005-0000-0000-00005F060000}"/>
    <cellStyle name="Name1 2" xfId="1489" xr:uid="{00000000-0005-0000-0000-000060060000}"/>
    <cellStyle name="Name2" xfId="1490" xr:uid="{00000000-0005-0000-0000-000061060000}"/>
    <cellStyle name="Name2 2" xfId="1491" xr:uid="{00000000-0005-0000-0000-000062060000}"/>
    <cellStyle name="Name2 3" xfId="2832" xr:uid="{00000000-0005-0000-0000-000063060000}"/>
    <cellStyle name="Name3" xfId="1492" xr:uid="{00000000-0005-0000-0000-000064060000}"/>
    <cellStyle name="Name3 2" xfId="1493" xr:uid="{00000000-0005-0000-0000-000065060000}"/>
    <cellStyle name="Name3 3" xfId="2833" xr:uid="{00000000-0005-0000-0000-000066060000}"/>
    <cellStyle name="Name4" xfId="1494" xr:uid="{00000000-0005-0000-0000-000067060000}"/>
    <cellStyle name="Name4 2" xfId="1495" xr:uid="{00000000-0005-0000-0000-000068060000}"/>
    <cellStyle name="Name4 3" xfId="2834" xr:uid="{00000000-0005-0000-0000-000069060000}"/>
    <cellStyle name="Name5" xfId="1496" xr:uid="{00000000-0005-0000-0000-00006A060000}"/>
    <cellStyle name="Name5 2" xfId="1497" xr:uid="{00000000-0005-0000-0000-00006B060000}"/>
    <cellStyle name="Name5 3" xfId="2835" xr:uid="{00000000-0005-0000-0000-00006C060000}"/>
    <cellStyle name="Neutral" xfId="1498" xr:uid="{00000000-0005-0000-0000-00006D060000}"/>
    <cellStyle name="Neutral 2" xfId="1499" xr:uid="{00000000-0005-0000-0000-00006E060000}"/>
    <cellStyle name="no dec" xfId="1500" xr:uid="{00000000-0005-0000-0000-00006F060000}"/>
    <cellStyle name="Normal - Style1" xfId="1501" xr:uid="{00000000-0005-0000-0000-000070060000}"/>
    <cellStyle name="Normal 2" xfId="1502" xr:uid="{00000000-0005-0000-0000-000071060000}"/>
    <cellStyle name="Normal 2 2" xfId="1503" xr:uid="{00000000-0005-0000-0000-000072060000}"/>
    <cellStyle name="Normal_!Account code_fakt_mart 2004 - с изменением от 10.03.04г." xfId="1504" xr:uid="{00000000-0005-0000-0000-000073060000}"/>
    <cellStyle name="Normal1" xfId="1505" xr:uid="{00000000-0005-0000-0000-000074060000}"/>
    <cellStyle name="Normal1 2" xfId="1506" xr:uid="{00000000-0005-0000-0000-000075060000}"/>
    <cellStyle name="normбlnм_laroux" xfId="1507" xr:uid="{00000000-0005-0000-0000-000076060000}"/>
    <cellStyle name="Note" xfId="1508" xr:uid="{00000000-0005-0000-0000-000077060000}"/>
    <cellStyle name="Note 10" xfId="1509" xr:uid="{00000000-0005-0000-0000-000078060000}"/>
    <cellStyle name="Note 2" xfId="1510" xr:uid="{00000000-0005-0000-0000-000079060000}"/>
    <cellStyle name="Note 2 2" xfId="1511" xr:uid="{00000000-0005-0000-0000-00007A060000}"/>
    <cellStyle name="Note 3" xfId="1512" xr:uid="{00000000-0005-0000-0000-00007B060000}"/>
    <cellStyle name="Note 3 2" xfId="1513" xr:uid="{00000000-0005-0000-0000-00007C060000}"/>
    <cellStyle name="Note 4" xfId="1514" xr:uid="{00000000-0005-0000-0000-00007D060000}"/>
    <cellStyle name="Note 4 2" xfId="1515" xr:uid="{00000000-0005-0000-0000-00007E060000}"/>
    <cellStyle name="Note 5" xfId="1516" xr:uid="{00000000-0005-0000-0000-00007F060000}"/>
    <cellStyle name="Note 5 2" xfId="1517" xr:uid="{00000000-0005-0000-0000-000080060000}"/>
    <cellStyle name="Note 6" xfId="1518" xr:uid="{00000000-0005-0000-0000-000081060000}"/>
    <cellStyle name="Note 6 2" xfId="1519" xr:uid="{00000000-0005-0000-0000-000082060000}"/>
    <cellStyle name="Note 7" xfId="1520" xr:uid="{00000000-0005-0000-0000-000083060000}"/>
    <cellStyle name="Note 7 2" xfId="1521" xr:uid="{00000000-0005-0000-0000-000084060000}"/>
    <cellStyle name="Note 8" xfId="1522" xr:uid="{00000000-0005-0000-0000-000085060000}"/>
    <cellStyle name="Note 8 2" xfId="1523" xr:uid="{00000000-0005-0000-0000-000086060000}"/>
    <cellStyle name="Note 9" xfId="1524" xr:uid="{00000000-0005-0000-0000-000087060000}"/>
    <cellStyle name="Note 9 2" xfId="1525" xr:uid="{00000000-0005-0000-0000-000088060000}"/>
    <cellStyle name="Note_143" xfId="1526" xr:uid="{00000000-0005-0000-0000-000089060000}"/>
    <cellStyle name="numbers" xfId="1527" xr:uid="{00000000-0005-0000-0000-00008A060000}"/>
    <cellStyle name="Ôčíŕíńîâűé [0]_ďđĺäďđ-110_ďđĺäďđ-110 (2)" xfId="1528" xr:uid="{00000000-0005-0000-0000-00008B060000}"/>
    <cellStyle name="Oeiainiaue [0]_laroux" xfId="2836" xr:uid="{00000000-0005-0000-0000-00008C060000}"/>
    <cellStyle name="Oeiainiaue_laroux" xfId="2837" xr:uid="{00000000-0005-0000-0000-00008D060000}"/>
    <cellStyle name="Option" xfId="1529" xr:uid="{00000000-0005-0000-0000-00008E060000}"/>
    <cellStyle name="Option 2" xfId="1530" xr:uid="{00000000-0005-0000-0000-00008F060000}"/>
    <cellStyle name="Option 3" xfId="1531" xr:uid="{00000000-0005-0000-0000-000090060000}"/>
    <cellStyle name="Option_МИИР" xfId="1532" xr:uid="{00000000-0005-0000-0000-000091060000}"/>
    <cellStyle name="OptionHeading" xfId="2838" xr:uid="{00000000-0005-0000-0000-000092060000}"/>
    <cellStyle name="Output" xfId="1533" xr:uid="{00000000-0005-0000-0000-000093060000}"/>
    <cellStyle name="Output 2" xfId="1534" xr:uid="{00000000-0005-0000-0000-000094060000}"/>
    <cellStyle name="paint" xfId="1535" xr:uid="{00000000-0005-0000-0000-000095060000}"/>
    <cellStyle name="paint 2" xfId="1536" xr:uid="{00000000-0005-0000-0000-000096060000}"/>
    <cellStyle name="paint 3" xfId="1537" xr:uid="{00000000-0005-0000-0000-000097060000}"/>
    <cellStyle name="paint_МИИР" xfId="1538" xr:uid="{00000000-0005-0000-0000-000098060000}"/>
    <cellStyle name="Percent (0)" xfId="1539" xr:uid="{00000000-0005-0000-0000-000099060000}"/>
    <cellStyle name="Percent [0]" xfId="1540" xr:uid="{00000000-0005-0000-0000-00009A060000}"/>
    <cellStyle name="Percent [0] 2" xfId="2839" xr:uid="{00000000-0005-0000-0000-00009B060000}"/>
    <cellStyle name="Percent [00]" xfId="1541" xr:uid="{00000000-0005-0000-0000-00009C060000}"/>
    <cellStyle name="Percent [00] 2" xfId="1542" xr:uid="{00000000-0005-0000-0000-00009D060000}"/>
    <cellStyle name="Percent [2]" xfId="1543" xr:uid="{00000000-0005-0000-0000-00009E060000}"/>
    <cellStyle name="Percent_#6 Temps &amp; Contractors" xfId="1544" xr:uid="{00000000-0005-0000-0000-00009F060000}"/>
    <cellStyle name="piw#" xfId="1545" xr:uid="{00000000-0005-0000-0000-0000A0060000}"/>
    <cellStyle name="piw# 2" xfId="1546" xr:uid="{00000000-0005-0000-0000-0000A1060000}"/>
    <cellStyle name="piw#_МИИР" xfId="1547" xr:uid="{00000000-0005-0000-0000-0000A2060000}"/>
    <cellStyle name="piw%" xfId="1548" xr:uid="{00000000-0005-0000-0000-0000A3060000}"/>
    <cellStyle name="piw% 2" xfId="1549" xr:uid="{00000000-0005-0000-0000-0000A4060000}"/>
    <cellStyle name="piw%_МИИР" xfId="1550" xr:uid="{00000000-0005-0000-0000-0000A5060000}"/>
    <cellStyle name="PrePop Currency (0)" xfId="1551" xr:uid="{00000000-0005-0000-0000-0000A6060000}"/>
    <cellStyle name="PrePop Currency (0) 2" xfId="1552" xr:uid="{00000000-0005-0000-0000-0000A7060000}"/>
    <cellStyle name="PrePop Currency (0)_МИИР" xfId="1553" xr:uid="{00000000-0005-0000-0000-0000A8060000}"/>
    <cellStyle name="PrePop Currency (2)" xfId="1554" xr:uid="{00000000-0005-0000-0000-0000A9060000}"/>
    <cellStyle name="PrePop Currency (2) 2" xfId="1555" xr:uid="{00000000-0005-0000-0000-0000AA060000}"/>
    <cellStyle name="PrePop Currency (2)_МИИР" xfId="1556" xr:uid="{00000000-0005-0000-0000-0000AB060000}"/>
    <cellStyle name="PrePop Units (0)" xfId="1557" xr:uid="{00000000-0005-0000-0000-0000AC060000}"/>
    <cellStyle name="PrePop Units (0) 2" xfId="1558" xr:uid="{00000000-0005-0000-0000-0000AD060000}"/>
    <cellStyle name="PrePop Units (0)_МИИР" xfId="1559" xr:uid="{00000000-0005-0000-0000-0000AE060000}"/>
    <cellStyle name="PrePop Units (1)" xfId="1560" xr:uid="{00000000-0005-0000-0000-0000AF060000}"/>
    <cellStyle name="PrePop Units (1) 2" xfId="2840" xr:uid="{00000000-0005-0000-0000-0000B0060000}"/>
    <cellStyle name="PrePop Units (2)" xfId="1561" xr:uid="{00000000-0005-0000-0000-0000B1060000}"/>
    <cellStyle name="PrePop Units (2) 2" xfId="1562" xr:uid="{00000000-0005-0000-0000-0000B2060000}"/>
    <cellStyle name="PrePop Units (2)_МИИР" xfId="1563" xr:uid="{00000000-0005-0000-0000-0000B3060000}"/>
    <cellStyle name="Price" xfId="2841" xr:uid="{00000000-0005-0000-0000-0000B4060000}"/>
    <cellStyle name="Red Text" xfId="1564" xr:uid="{00000000-0005-0000-0000-0000B5060000}"/>
    <cellStyle name="Red Text 2" xfId="1565" xr:uid="{00000000-0005-0000-0000-0000B6060000}"/>
    <cellStyle name="Rubles" xfId="1566" xr:uid="{00000000-0005-0000-0000-0000B7060000}"/>
    <cellStyle name="S0" xfId="1567" xr:uid="{00000000-0005-0000-0000-0000B8060000}"/>
    <cellStyle name="S0 2" xfId="1568" xr:uid="{00000000-0005-0000-0000-0000B9060000}"/>
    <cellStyle name="S0 2 2" xfId="1569" xr:uid="{00000000-0005-0000-0000-0000BA060000}"/>
    <cellStyle name="S0 3" xfId="1570" xr:uid="{00000000-0005-0000-0000-0000BB060000}"/>
    <cellStyle name="S0 4" xfId="2842" xr:uid="{00000000-0005-0000-0000-0000BC060000}"/>
    <cellStyle name="S1" xfId="1571" xr:uid="{00000000-0005-0000-0000-0000BD060000}"/>
    <cellStyle name="S1 2" xfId="1572" xr:uid="{00000000-0005-0000-0000-0000BE060000}"/>
    <cellStyle name="S1 2 2" xfId="1573" xr:uid="{00000000-0005-0000-0000-0000BF060000}"/>
    <cellStyle name="S1 3" xfId="1574" xr:uid="{00000000-0005-0000-0000-0000C0060000}"/>
    <cellStyle name="S1 4" xfId="2843" xr:uid="{00000000-0005-0000-0000-0000C1060000}"/>
    <cellStyle name="S10" xfId="1575" xr:uid="{00000000-0005-0000-0000-0000C2060000}"/>
    <cellStyle name="S10 2" xfId="1576" xr:uid="{00000000-0005-0000-0000-0000C3060000}"/>
    <cellStyle name="S10 2 2" xfId="1577" xr:uid="{00000000-0005-0000-0000-0000C4060000}"/>
    <cellStyle name="S10 3" xfId="1578" xr:uid="{00000000-0005-0000-0000-0000C5060000}"/>
    <cellStyle name="S10 4" xfId="2844" xr:uid="{00000000-0005-0000-0000-0000C6060000}"/>
    <cellStyle name="S11" xfId="2845" xr:uid="{00000000-0005-0000-0000-0000C7060000}"/>
    <cellStyle name="S2" xfId="1579" xr:uid="{00000000-0005-0000-0000-0000C8060000}"/>
    <cellStyle name="S2 2" xfId="1580" xr:uid="{00000000-0005-0000-0000-0000C9060000}"/>
    <cellStyle name="S2 2 2" xfId="1581" xr:uid="{00000000-0005-0000-0000-0000CA060000}"/>
    <cellStyle name="S2 3" xfId="1582" xr:uid="{00000000-0005-0000-0000-0000CB060000}"/>
    <cellStyle name="S2_Слайды в ДБПП от ДПСС (1)" xfId="1583" xr:uid="{00000000-0005-0000-0000-0000CC060000}"/>
    <cellStyle name="S3" xfId="1584" xr:uid="{00000000-0005-0000-0000-0000CD060000}"/>
    <cellStyle name="S3 2" xfId="1585" xr:uid="{00000000-0005-0000-0000-0000CE060000}"/>
    <cellStyle name="S3 2 2" xfId="1586" xr:uid="{00000000-0005-0000-0000-0000CF060000}"/>
    <cellStyle name="S3 3" xfId="1587" xr:uid="{00000000-0005-0000-0000-0000D0060000}"/>
    <cellStyle name="S3_Слайды в ДБПП от ДПСС (1)" xfId="1588" xr:uid="{00000000-0005-0000-0000-0000D1060000}"/>
    <cellStyle name="S4" xfId="1589" xr:uid="{00000000-0005-0000-0000-0000D2060000}"/>
    <cellStyle name="S4 2" xfId="1590" xr:uid="{00000000-0005-0000-0000-0000D3060000}"/>
    <cellStyle name="S4 2 2" xfId="1591" xr:uid="{00000000-0005-0000-0000-0000D4060000}"/>
    <cellStyle name="S4 2 3" xfId="2846" xr:uid="{00000000-0005-0000-0000-0000D5060000}"/>
    <cellStyle name="S4 3" xfId="1592" xr:uid="{00000000-0005-0000-0000-0000D6060000}"/>
    <cellStyle name="S4_143" xfId="1593" xr:uid="{00000000-0005-0000-0000-0000D7060000}"/>
    <cellStyle name="S5" xfId="1594" xr:uid="{00000000-0005-0000-0000-0000D8060000}"/>
    <cellStyle name="S5 2" xfId="1595" xr:uid="{00000000-0005-0000-0000-0000D9060000}"/>
    <cellStyle name="S5 2 2" xfId="1596" xr:uid="{00000000-0005-0000-0000-0000DA060000}"/>
    <cellStyle name="S5 3" xfId="1597" xr:uid="{00000000-0005-0000-0000-0000DB060000}"/>
    <cellStyle name="S5 4" xfId="1598" xr:uid="{00000000-0005-0000-0000-0000DC060000}"/>
    <cellStyle name="S5_16 МСХ 13.09.11 с проблемными" xfId="2847" xr:uid="{00000000-0005-0000-0000-0000DD060000}"/>
    <cellStyle name="S6" xfId="1599" xr:uid="{00000000-0005-0000-0000-0000DE060000}"/>
    <cellStyle name="S6 2" xfId="1600" xr:uid="{00000000-0005-0000-0000-0000DF060000}"/>
    <cellStyle name="S6 2 2" xfId="1601" xr:uid="{00000000-0005-0000-0000-0000E0060000}"/>
    <cellStyle name="S6 3" xfId="1602" xr:uid="{00000000-0005-0000-0000-0000E1060000}"/>
    <cellStyle name="S6 4" xfId="2848" xr:uid="{00000000-0005-0000-0000-0000E2060000}"/>
    <cellStyle name="S6_143" xfId="1603" xr:uid="{00000000-0005-0000-0000-0000E3060000}"/>
    <cellStyle name="S7" xfId="1604" xr:uid="{00000000-0005-0000-0000-0000E4060000}"/>
    <cellStyle name="S7 2" xfId="1605" xr:uid="{00000000-0005-0000-0000-0000E5060000}"/>
    <cellStyle name="S7 2 2" xfId="1606" xr:uid="{00000000-0005-0000-0000-0000E6060000}"/>
    <cellStyle name="S7 3" xfId="1607" xr:uid="{00000000-0005-0000-0000-0000E7060000}"/>
    <cellStyle name="S7 4" xfId="1608" xr:uid="{00000000-0005-0000-0000-0000E8060000}"/>
    <cellStyle name="S7_новый Проблемн" xfId="1609" xr:uid="{00000000-0005-0000-0000-0000E9060000}"/>
    <cellStyle name="S8" xfId="1610" xr:uid="{00000000-0005-0000-0000-0000EA060000}"/>
    <cellStyle name="S8 2" xfId="1611" xr:uid="{00000000-0005-0000-0000-0000EB060000}"/>
    <cellStyle name="S8 2 2" xfId="1612" xr:uid="{00000000-0005-0000-0000-0000EC060000}"/>
    <cellStyle name="S8 3" xfId="1613" xr:uid="{00000000-0005-0000-0000-0000ED060000}"/>
    <cellStyle name="S8 4" xfId="1614" xr:uid="{00000000-0005-0000-0000-0000EE060000}"/>
    <cellStyle name="S9" xfId="1615" xr:uid="{00000000-0005-0000-0000-0000EF060000}"/>
    <cellStyle name="S9 2" xfId="1616" xr:uid="{00000000-0005-0000-0000-0000F0060000}"/>
    <cellStyle name="S9 2 2" xfId="1617" xr:uid="{00000000-0005-0000-0000-0000F1060000}"/>
    <cellStyle name="S9 3" xfId="1618" xr:uid="{00000000-0005-0000-0000-0000F2060000}"/>
    <cellStyle name="S9 4" xfId="1619" xr:uid="{00000000-0005-0000-0000-0000F3060000}"/>
    <cellStyle name="S9_215,601,602" xfId="1620" xr:uid="{00000000-0005-0000-0000-0000F4060000}"/>
    <cellStyle name="SAPBEXaggData" xfId="1621" xr:uid="{00000000-0005-0000-0000-0000F5060000}"/>
    <cellStyle name="SAPBEXaggData 2" xfId="1622" xr:uid="{00000000-0005-0000-0000-0000F6060000}"/>
    <cellStyle name="SAPBEXaggData_МИИР" xfId="1623" xr:uid="{00000000-0005-0000-0000-0000F7060000}"/>
    <cellStyle name="SAPBEXaggDataEmph" xfId="1624" xr:uid="{00000000-0005-0000-0000-0000F8060000}"/>
    <cellStyle name="SAPBEXaggDataEmph 2" xfId="1625" xr:uid="{00000000-0005-0000-0000-0000F9060000}"/>
    <cellStyle name="SAPBEXaggDataEmph_МИИР" xfId="1626" xr:uid="{00000000-0005-0000-0000-0000FA060000}"/>
    <cellStyle name="SAPBEXaggItem" xfId="1627" xr:uid="{00000000-0005-0000-0000-0000FB060000}"/>
    <cellStyle name="SAPBEXaggItem 2" xfId="1628" xr:uid="{00000000-0005-0000-0000-0000FC060000}"/>
    <cellStyle name="SAPBEXaggItem_МИИР" xfId="1629" xr:uid="{00000000-0005-0000-0000-0000FD060000}"/>
    <cellStyle name="SAPBEXchaText" xfId="1630" xr:uid="{00000000-0005-0000-0000-0000FE060000}"/>
    <cellStyle name="SAPBEXchaText 2" xfId="1631" xr:uid="{00000000-0005-0000-0000-0000FF060000}"/>
    <cellStyle name="SAPBEXchaText 3" xfId="1632" xr:uid="{00000000-0005-0000-0000-000000070000}"/>
    <cellStyle name="SAPBEXchaText_МИИР" xfId="1633" xr:uid="{00000000-0005-0000-0000-000001070000}"/>
    <cellStyle name="SAPBEXexcBad" xfId="1634" xr:uid="{00000000-0005-0000-0000-000002070000}"/>
    <cellStyle name="SAPBEXexcBad 2" xfId="1635" xr:uid="{00000000-0005-0000-0000-000003070000}"/>
    <cellStyle name="SAPBEXexcBad_МИИР" xfId="1636" xr:uid="{00000000-0005-0000-0000-000004070000}"/>
    <cellStyle name="SAPBEXexcCritical" xfId="1637" xr:uid="{00000000-0005-0000-0000-000005070000}"/>
    <cellStyle name="SAPBEXexcCritical 2" xfId="1638" xr:uid="{00000000-0005-0000-0000-000006070000}"/>
    <cellStyle name="SAPBEXexcCritical_МИИР" xfId="1639" xr:uid="{00000000-0005-0000-0000-000007070000}"/>
    <cellStyle name="SAPBEXexcGood" xfId="1640" xr:uid="{00000000-0005-0000-0000-000008070000}"/>
    <cellStyle name="SAPBEXexcGood 2" xfId="1641" xr:uid="{00000000-0005-0000-0000-000009070000}"/>
    <cellStyle name="SAPBEXexcGood_МИИР" xfId="1642" xr:uid="{00000000-0005-0000-0000-00000A070000}"/>
    <cellStyle name="SAPBEXexcVeryBad" xfId="1643" xr:uid="{00000000-0005-0000-0000-00000B070000}"/>
    <cellStyle name="SAPBEXexcVeryBad 2" xfId="1644" xr:uid="{00000000-0005-0000-0000-00000C070000}"/>
    <cellStyle name="SAPBEXexcVeryBad_МИИР" xfId="1645" xr:uid="{00000000-0005-0000-0000-00000D070000}"/>
    <cellStyle name="SAPBEXfilterDrill" xfId="1646" xr:uid="{00000000-0005-0000-0000-00000E070000}"/>
    <cellStyle name="SAPBEXfilterDrill 2" xfId="1647" xr:uid="{00000000-0005-0000-0000-00000F070000}"/>
    <cellStyle name="SAPBEXfilterDrill_МИИР" xfId="1648" xr:uid="{00000000-0005-0000-0000-000010070000}"/>
    <cellStyle name="SAPBEXfilterItem" xfId="1649" xr:uid="{00000000-0005-0000-0000-000011070000}"/>
    <cellStyle name="SAPBEXfilterItem 2" xfId="1650" xr:uid="{00000000-0005-0000-0000-000012070000}"/>
    <cellStyle name="SAPBEXfilterItem_МИИР" xfId="1651" xr:uid="{00000000-0005-0000-0000-000013070000}"/>
    <cellStyle name="SAPBEXfilterText" xfId="1652" xr:uid="{00000000-0005-0000-0000-000014070000}"/>
    <cellStyle name="SAPBEXfilterText 2" xfId="1653" xr:uid="{00000000-0005-0000-0000-000015070000}"/>
    <cellStyle name="SAPBEXfilterText_МИИР" xfId="1654" xr:uid="{00000000-0005-0000-0000-000016070000}"/>
    <cellStyle name="SAPBEXformats" xfId="1655" xr:uid="{00000000-0005-0000-0000-000017070000}"/>
    <cellStyle name="SAPBEXformats 2" xfId="1656" xr:uid="{00000000-0005-0000-0000-000018070000}"/>
    <cellStyle name="SAPBEXformats_МИИР" xfId="1657" xr:uid="{00000000-0005-0000-0000-000019070000}"/>
    <cellStyle name="SAPBEXheaderData" xfId="1658" xr:uid="{00000000-0005-0000-0000-00001A070000}"/>
    <cellStyle name="SAPBEXheaderData 2" xfId="1659" xr:uid="{00000000-0005-0000-0000-00001B070000}"/>
    <cellStyle name="SAPBEXheaderData_МИИР" xfId="1660" xr:uid="{00000000-0005-0000-0000-00001C070000}"/>
    <cellStyle name="SAPBEXheaderItem" xfId="1661" xr:uid="{00000000-0005-0000-0000-00001D070000}"/>
    <cellStyle name="SAPBEXheaderItem 2" xfId="1662" xr:uid="{00000000-0005-0000-0000-00001E070000}"/>
    <cellStyle name="SAPBEXheaderItem_МИИР" xfId="1663" xr:uid="{00000000-0005-0000-0000-00001F070000}"/>
    <cellStyle name="SAPBEXheaderText" xfId="1664" xr:uid="{00000000-0005-0000-0000-000020070000}"/>
    <cellStyle name="SAPBEXheaderText 2" xfId="1665" xr:uid="{00000000-0005-0000-0000-000021070000}"/>
    <cellStyle name="SAPBEXheaderText_МИИР" xfId="1666" xr:uid="{00000000-0005-0000-0000-000022070000}"/>
    <cellStyle name="SAPBEXHLevel2" xfId="1667" xr:uid="{00000000-0005-0000-0000-000023070000}"/>
    <cellStyle name="SAPBEXHLevel2 2" xfId="1668" xr:uid="{00000000-0005-0000-0000-000024070000}"/>
    <cellStyle name="SAPBEXHLevel2 3" xfId="1669" xr:uid="{00000000-0005-0000-0000-000025070000}"/>
    <cellStyle name="SAPBEXHLevel2_МИИР" xfId="1670" xr:uid="{00000000-0005-0000-0000-000026070000}"/>
    <cellStyle name="SAPBEXHLevel3" xfId="1671" xr:uid="{00000000-0005-0000-0000-000027070000}"/>
    <cellStyle name="SAPBEXHLevel3 2" xfId="1672" xr:uid="{00000000-0005-0000-0000-000028070000}"/>
    <cellStyle name="SAPBEXHLevel3 3" xfId="1673" xr:uid="{00000000-0005-0000-0000-000029070000}"/>
    <cellStyle name="SAPBEXHLevel3_МИИР" xfId="1674" xr:uid="{00000000-0005-0000-0000-00002A070000}"/>
    <cellStyle name="SAPBEXresData" xfId="1675" xr:uid="{00000000-0005-0000-0000-00002B070000}"/>
    <cellStyle name="SAPBEXresData 2" xfId="1676" xr:uid="{00000000-0005-0000-0000-00002C070000}"/>
    <cellStyle name="SAPBEXresData_МИИР" xfId="1677" xr:uid="{00000000-0005-0000-0000-00002D070000}"/>
    <cellStyle name="SAPBEXresDataEmph" xfId="1678" xr:uid="{00000000-0005-0000-0000-00002E070000}"/>
    <cellStyle name="SAPBEXresDataEmph 2" xfId="1679" xr:uid="{00000000-0005-0000-0000-00002F070000}"/>
    <cellStyle name="SAPBEXresDataEmph_МИИР" xfId="1680" xr:uid="{00000000-0005-0000-0000-000030070000}"/>
    <cellStyle name="SAPBEXresItem" xfId="1681" xr:uid="{00000000-0005-0000-0000-000031070000}"/>
    <cellStyle name="SAPBEXresItem 2" xfId="1682" xr:uid="{00000000-0005-0000-0000-000032070000}"/>
    <cellStyle name="SAPBEXresItem_МИИР" xfId="1683" xr:uid="{00000000-0005-0000-0000-000033070000}"/>
    <cellStyle name="SAPBEXstdData" xfId="1684" xr:uid="{00000000-0005-0000-0000-000034070000}"/>
    <cellStyle name="SAPBEXstdData 2" xfId="1685" xr:uid="{00000000-0005-0000-0000-000035070000}"/>
    <cellStyle name="SAPBEXstdData_МИИР" xfId="1686" xr:uid="{00000000-0005-0000-0000-000036070000}"/>
    <cellStyle name="SAPBEXstdDataEmph" xfId="1687" xr:uid="{00000000-0005-0000-0000-000037070000}"/>
    <cellStyle name="SAPBEXstdDataEmph 2" xfId="1688" xr:uid="{00000000-0005-0000-0000-000038070000}"/>
    <cellStyle name="SAPBEXstdDataEmph_МИИР" xfId="1689" xr:uid="{00000000-0005-0000-0000-000039070000}"/>
    <cellStyle name="SAPBEXstdItem" xfId="1690" xr:uid="{00000000-0005-0000-0000-00003A070000}"/>
    <cellStyle name="SAPBEXstdItem 2" xfId="1691" xr:uid="{00000000-0005-0000-0000-00003B070000}"/>
    <cellStyle name="SAPBEXstdItem_МИИР" xfId="1692" xr:uid="{00000000-0005-0000-0000-00003C070000}"/>
    <cellStyle name="SAPBEXstdItemX" xfId="1693" xr:uid="{00000000-0005-0000-0000-00003D070000}"/>
    <cellStyle name="SAPBEXstdItemX 2" xfId="1694" xr:uid="{00000000-0005-0000-0000-00003E070000}"/>
    <cellStyle name="SAPBEXstdItemX 3" xfId="1695" xr:uid="{00000000-0005-0000-0000-00003F070000}"/>
    <cellStyle name="SAPBEXstdItemX_МИИР" xfId="1696" xr:uid="{00000000-0005-0000-0000-000040070000}"/>
    <cellStyle name="SAPBEXsubData" xfId="1697" xr:uid="{00000000-0005-0000-0000-000041070000}"/>
    <cellStyle name="SAPBEXsubData 2" xfId="1698" xr:uid="{00000000-0005-0000-0000-000042070000}"/>
    <cellStyle name="SAPBEXsubData_МИИР" xfId="1699" xr:uid="{00000000-0005-0000-0000-000043070000}"/>
    <cellStyle name="SAPBEXsubDataEmph" xfId="1700" xr:uid="{00000000-0005-0000-0000-000044070000}"/>
    <cellStyle name="SAPBEXsubDataEmph 2" xfId="1701" xr:uid="{00000000-0005-0000-0000-000045070000}"/>
    <cellStyle name="SAPBEXsubDataEmph_МИИР" xfId="1702" xr:uid="{00000000-0005-0000-0000-000046070000}"/>
    <cellStyle name="SAPBEXsubItem" xfId="1703" xr:uid="{00000000-0005-0000-0000-000047070000}"/>
    <cellStyle name="SAPBEXsubItem 2" xfId="1704" xr:uid="{00000000-0005-0000-0000-000048070000}"/>
    <cellStyle name="SAPBEXsubItem_МИИР" xfId="1705" xr:uid="{00000000-0005-0000-0000-000049070000}"/>
    <cellStyle name="SAPBEXtitle" xfId="1706" xr:uid="{00000000-0005-0000-0000-00004A070000}"/>
    <cellStyle name="SAPBEXtitle 2" xfId="1707" xr:uid="{00000000-0005-0000-0000-00004B070000}"/>
    <cellStyle name="SAPBEXtitle_МИИР" xfId="1708" xr:uid="{00000000-0005-0000-0000-00004C070000}"/>
    <cellStyle name="SAPBEXundefined" xfId="1709" xr:uid="{00000000-0005-0000-0000-00004D070000}"/>
    <cellStyle name="SAPBEXundefined 2" xfId="1710" xr:uid="{00000000-0005-0000-0000-00004E070000}"/>
    <cellStyle name="SAPBEXundefined_МИИР" xfId="1711" xr:uid="{00000000-0005-0000-0000-00004F070000}"/>
    <cellStyle name="SHEET" xfId="1712" xr:uid="{00000000-0005-0000-0000-000050070000}"/>
    <cellStyle name="SHEET 2" xfId="1713" xr:uid="{00000000-0005-0000-0000-000051070000}"/>
    <cellStyle name="SHEET 3" xfId="1714" xr:uid="{00000000-0005-0000-0000-000052070000}"/>
    <cellStyle name="SHEET_МИИР" xfId="1715" xr:uid="{00000000-0005-0000-0000-000053070000}"/>
    <cellStyle name="stand_bord" xfId="1716" xr:uid="{00000000-0005-0000-0000-000054070000}"/>
    <cellStyle name="Style 1" xfId="1717" xr:uid="{00000000-0005-0000-0000-000055070000}"/>
    <cellStyle name="Style 1 2" xfId="1718" xr:uid="{00000000-0005-0000-0000-000056070000}"/>
    <cellStyle name="Style 1 3" xfId="1719" xr:uid="{00000000-0005-0000-0000-000057070000}"/>
    <cellStyle name="Style 1_МИИР" xfId="1720" xr:uid="{00000000-0005-0000-0000-000058070000}"/>
    <cellStyle name="Tausender" xfId="1721" xr:uid="{00000000-0005-0000-0000-000059070000}"/>
    <cellStyle name="Text Indent A" xfId="1722" xr:uid="{00000000-0005-0000-0000-00005A070000}"/>
    <cellStyle name="Text Indent A 2" xfId="1723" xr:uid="{00000000-0005-0000-0000-00005B070000}"/>
    <cellStyle name="Text Indent A_МИИР" xfId="1724" xr:uid="{00000000-0005-0000-0000-00005C070000}"/>
    <cellStyle name="Text Indent B" xfId="1725" xr:uid="{00000000-0005-0000-0000-00005D070000}"/>
    <cellStyle name="Text Indent B 2" xfId="2849" xr:uid="{00000000-0005-0000-0000-00005E070000}"/>
    <cellStyle name="Text Indent C" xfId="1726" xr:uid="{00000000-0005-0000-0000-00005F070000}"/>
    <cellStyle name="Text Indent C 2" xfId="2850" xr:uid="{00000000-0005-0000-0000-000060070000}"/>
    <cellStyle name="Tickmark" xfId="1727" xr:uid="{00000000-0005-0000-0000-000061070000}"/>
    <cellStyle name="Tickmark 2" xfId="1728" xr:uid="{00000000-0005-0000-0000-000062070000}"/>
    <cellStyle name="Tickmark 3" xfId="1729" xr:uid="{00000000-0005-0000-0000-000063070000}"/>
    <cellStyle name="Tickmark_МИИР" xfId="1730" xr:uid="{00000000-0005-0000-0000-000064070000}"/>
    <cellStyle name="Title" xfId="1731" xr:uid="{00000000-0005-0000-0000-000065070000}"/>
    <cellStyle name="Title 2" xfId="1732" xr:uid="{00000000-0005-0000-0000-000066070000}"/>
    <cellStyle name="Title1" xfId="1733" xr:uid="{00000000-0005-0000-0000-000067070000}"/>
    <cellStyle name="Title1 2" xfId="1734" xr:uid="{00000000-0005-0000-0000-000068070000}"/>
    <cellStyle name="Title2" xfId="2851" xr:uid="{00000000-0005-0000-0000-000069070000}"/>
    <cellStyle name="TopGrey" xfId="1735" xr:uid="{00000000-0005-0000-0000-00006A070000}"/>
    <cellStyle name="TopGrey 2" xfId="1736" xr:uid="{00000000-0005-0000-0000-00006B070000}"/>
    <cellStyle name="TopGrey 3" xfId="1737" xr:uid="{00000000-0005-0000-0000-00006C070000}"/>
    <cellStyle name="TopGrey_МИИР" xfId="1738" xr:uid="{00000000-0005-0000-0000-00006D070000}"/>
    <cellStyle name="Total" xfId="1739" xr:uid="{00000000-0005-0000-0000-00006E070000}"/>
    <cellStyle name="Total 2" xfId="1740" xr:uid="{00000000-0005-0000-0000-00006F070000}"/>
    <cellStyle name="Tusenskille_Redusert penetrasjonsmodell" xfId="1741" xr:uid="{00000000-0005-0000-0000-000070070000}"/>
    <cellStyle name="Überschrift 1" xfId="1742" xr:uid="{00000000-0005-0000-0000-000071070000}"/>
    <cellStyle name="Überschrift 1 2" xfId="1743" xr:uid="{00000000-0005-0000-0000-000072070000}"/>
    <cellStyle name="Überschrift 1_МИИР" xfId="1744" xr:uid="{00000000-0005-0000-0000-000073070000}"/>
    <cellStyle name="Überschrift 2" xfId="1745" xr:uid="{00000000-0005-0000-0000-000074070000}"/>
    <cellStyle name="Überschrift 2 2" xfId="1746" xr:uid="{00000000-0005-0000-0000-000075070000}"/>
    <cellStyle name="Überschrift 2_МИИР" xfId="1747" xr:uid="{00000000-0005-0000-0000-000076070000}"/>
    <cellStyle name="Überschrift 3" xfId="1748" xr:uid="{00000000-0005-0000-0000-000077070000}"/>
    <cellStyle name="Überschrift 3 2" xfId="1749" xr:uid="{00000000-0005-0000-0000-000078070000}"/>
    <cellStyle name="Überschrift 3_МИИР" xfId="1750" xr:uid="{00000000-0005-0000-0000-000079070000}"/>
    <cellStyle name="Unit" xfId="1751" xr:uid="{00000000-0005-0000-0000-00007A070000}"/>
    <cellStyle name="Unit 2" xfId="1752" xr:uid="{00000000-0005-0000-0000-00007B070000}"/>
    <cellStyle name="Unit 3" xfId="1753" xr:uid="{00000000-0005-0000-0000-00007C070000}"/>
    <cellStyle name="Unit_МИИР" xfId="1754" xr:uid="{00000000-0005-0000-0000-00007D070000}"/>
    <cellStyle name="Valuta [0]_NEGS" xfId="1755" xr:uid="{00000000-0005-0000-0000-00007E070000}"/>
    <cellStyle name="Valuta_NEGS" xfId="1756" xr:uid="{00000000-0005-0000-0000-00007F070000}"/>
    <cellStyle name="Vertical" xfId="2852" xr:uid="{00000000-0005-0000-0000-000080070000}"/>
    <cellStyle name="W?hrung [0]_1380" xfId="1757" xr:uid="{00000000-0005-0000-0000-000081070000}"/>
    <cellStyle name="W?hrung_1380" xfId="1758" xr:uid="{00000000-0005-0000-0000-000082070000}"/>
    <cellStyle name="Währung [0]_1380" xfId="1759" xr:uid="{00000000-0005-0000-0000-000083070000}"/>
    <cellStyle name="Währung_1380" xfId="1760" xr:uid="{00000000-0005-0000-0000-000084070000}"/>
    <cellStyle name="Warning Text" xfId="1761" xr:uid="{00000000-0005-0000-0000-000085070000}"/>
    <cellStyle name="Warning Text 2" xfId="1762" xr:uid="{00000000-0005-0000-0000-000086070000}"/>
    <cellStyle name="White1" xfId="1763" xr:uid="{00000000-0005-0000-0000-000087070000}"/>
    <cellStyle name="White2" xfId="1764" xr:uid="{00000000-0005-0000-0000-000088070000}"/>
    <cellStyle name="White2 2" xfId="2853" xr:uid="{00000000-0005-0000-0000-000089070000}"/>
    <cellStyle name="White3" xfId="1765" xr:uid="{00000000-0005-0000-0000-00008A070000}"/>
    <cellStyle name="White3 2" xfId="2854" xr:uid="{00000000-0005-0000-0000-00008B070000}"/>
    <cellStyle name="White4" xfId="1766" xr:uid="{00000000-0005-0000-0000-00008C070000}"/>
    <cellStyle name="White4 2" xfId="2855" xr:uid="{00000000-0005-0000-0000-00008D070000}"/>
    <cellStyle name="White4 3" xfId="2856" xr:uid="{00000000-0005-0000-0000-00008E070000}"/>
    <cellStyle name="White5" xfId="1767" xr:uid="{00000000-0005-0000-0000-00008F070000}"/>
    <cellStyle name="White5 2" xfId="2857" xr:uid="{00000000-0005-0000-0000-000090070000}"/>
    <cellStyle name="White5 3" xfId="2858" xr:uid="{00000000-0005-0000-0000-000091070000}"/>
    <cellStyle name="Акцент1 2" xfId="1768" xr:uid="{00000000-0005-0000-0000-000092070000}"/>
    <cellStyle name="Акцент1 2 2" xfId="1769" xr:uid="{00000000-0005-0000-0000-000093070000}"/>
    <cellStyle name="Акцент1 2 2 2" xfId="1770" xr:uid="{00000000-0005-0000-0000-000094070000}"/>
    <cellStyle name="Акцент1 2 3" xfId="1771" xr:uid="{00000000-0005-0000-0000-000095070000}"/>
    <cellStyle name="Акцент1 2 3 2" xfId="1772" xr:uid="{00000000-0005-0000-0000-000096070000}"/>
    <cellStyle name="Акцент1 2 4" xfId="1773" xr:uid="{00000000-0005-0000-0000-000097070000}"/>
    <cellStyle name="Акцент1 2 4 2" xfId="1774" xr:uid="{00000000-0005-0000-0000-000098070000}"/>
    <cellStyle name="Акцент1 2 5" xfId="1775" xr:uid="{00000000-0005-0000-0000-000099070000}"/>
    <cellStyle name="Акцент1 2 6" xfId="2859" xr:uid="{00000000-0005-0000-0000-00009A070000}"/>
    <cellStyle name="Акцент1 2_16 МСХ 13.09.11 с проблемными" xfId="2860" xr:uid="{00000000-0005-0000-0000-00009B070000}"/>
    <cellStyle name="Акцент1 3" xfId="1776" xr:uid="{00000000-0005-0000-0000-00009C070000}"/>
    <cellStyle name="Акцент1 3 2" xfId="2861" xr:uid="{00000000-0005-0000-0000-00009D070000}"/>
    <cellStyle name="Акцент2 2" xfId="1777" xr:uid="{00000000-0005-0000-0000-00009E070000}"/>
    <cellStyle name="Акцент2 2 2" xfId="1778" xr:uid="{00000000-0005-0000-0000-00009F070000}"/>
    <cellStyle name="Акцент2 2 2 2" xfId="1779" xr:uid="{00000000-0005-0000-0000-0000A0070000}"/>
    <cellStyle name="Акцент2 2 3" xfId="1780" xr:uid="{00000000-0005-0000-0000-0000A1070000}"/>
    <cellStyle name="Акцент2 2 3 2" xfId="1781" xr:uid="{00000000-0005-0000-0000-0000A2070000}"/>
    <cellStyle name="Акцент2 2 4" xfId="1782" xr:uid="{00000000-0005-0000-0000-0000A3070000}"/>
    <cellStyle name="Акцент2 2 4 2" xfId="1783" xr:uid="{00000000-0005-0000-0000-0000A4070000}"/>
    <cellStyle name="Акцент2 2 5" xfId="1784" xr:uid="{00000000-0005-0000-0000-0000A5070000}"/>
    <cellStyle name="Акцент2 2 6" xfId="2862" xr:uid="{00000000-0005-0000-0000-0000A6070000}"/>
    <cellStyle name="Акцент2 2_16 МСХ 13.09.11 с проблемными" xfId="2863" xr:uid="{00000000-0005-0000-0000-0000A7070000}"/>
    <cellStyle name="Акцент2 3" xfId="1785" xr:uid="{00000000-0005-0000-0000-0000A8070000}"/>
    <cellStyle name="Акцент2 3 2" xfId="2864" xr:uid="{00000000-0005-0000-0000-0000A9070000}"/>
    <cellStyle name="Акцент3 2" xfId="1786" xr:uid="{00000000-0005-0000-0000-0000AA070000}"/>
    <cellStyle name="Акцент3 2 2" xfId="1787" xr:uid="{00000000-0005-0000-0000-0000AB070000}"/>
    <cellStyle name="Акцент3 2 2 2" xfId="1788" xr:uid="{00000000-0005-0000-0000-0000AC070000}"/>
    <cellStyle name="Акцент3 2 3" xfId="1789" xr:uid="{00000000-0005-0000-0000-0000AD070000}"/>
    <cellStyle name="Акцент3 2 3 2" xfId="1790" xr:uid="{00000000-0005-0000-0000-0000AE070000}"/>
    <cellStyle name="Акцент3 2 4" xfId="1791" xr:uid="{00000000-0005-0000-0000-0000AF070000}"/>
    <cellStyle name="Акцент3 2 4 2" xfId="1792" xr:uid="{00000000-0005-0000-0000-0000B0070000}"/>
    <cellStyle name="Акцент3 2 5" xfId="1793" xr:uid="{00000000-0005-0000-0000-0000B1070000}"/>
    <cellStyle name="Акцент3 2 6" xfId="2865" xr:uid="{00000000-0005-0000-0000-0000B2070000}"/>
    <cellStyle name="Акцент3 2_16 МСХ 13.09.11 с проблемными" xfId="2866" xr:uid="{00000000-0005-0000-0000-0000B3070000}"/>
    <cellStyle name="Акцент3 3" xfId="1794" xr:uid="{00000000-0005-0000-0000-0000B4070000}"/>
    <cellStyle name="Акцент3 3 2" xfId="2867" xr:uid="{00000000-0005-0000-0000-0000B5070000}"/>
    <cellStyle name="Акцент4 2" xfId="1795" xr:uid="{00000000-0005-0000-0000-0000B6070000}"/>
    <cellStyle name="Акцент4 2 2" xfId="1796" xr:uid="{00000000-0005-0000-0000-0000B7070000}"/>
    <cellStyle name="Акцент4 2 2 2" xfId="1797" xr:uid="{00000000-0005-0000-0000-0000B8070000}"/>
    <cellStyle name="Акцент4 2 3" xfId="1798" xr:uid="{00000000-0005-0000-0000-0000B9070000}"/>
    <cellStyle name="Акцент4 2 3 2" xfId="1799" xr:uid="{00000000-0005-0000-0000-0000BA070000}"/>
    <cellStyle name="Акцент4 2 4" xfId="1800" xr:uid="{00000000-0005-0000-0000-0000BB070000}"/>
    <cellStyle name="Акцент4 2 4 2" xfId="1801" xr:uid="{00000000-0005-0000-0000-0000BC070000}"/>
    <cellStyle name="Акцент4 2 5" xfId="1802" xr:uid="{00000000-0005-0000-0000-0000BD070000}"/>
    <cellStyle name="Акцент4 2 6" xfId="2868" xr:uid="{00000000-0005-0000-0000-0000BE070000}"/>
    <cellStyle name="Акцент4 2_16 МСХ 13.09.11 с проблемными" xfId="2869" xr:uid="{00000000-0005-0000-0000-0000BF070000}"/>
    <cellStyle name="Акцент4 3" xfId="1803" xr:uid="{00000000-0005-0000-0000-0000C0070000}"/>
    <cellStyle name="Акцент4 3 2" xfId="2870" xr:uid="{00000000-0005-0000-0000-0000C1070000}"/>
    <cellStyle name="Акцент5 2" xfId="1804" xr:uid="{00000000-0005-0000-0000-0000C2070000}"/>
    <cellStyle name="Акцент5 2 2" xfId="1805" xr:uid="{00000000-0005-0000-0000-0000C3070000}"/>
    <cellStyle name="Акцент5 2 2 2" xfId="1806" xr:uid="{00000000-0005-0000-0000-0000C4070000}"/>
    <cellStyle name="Акцент5 2 3" xfId="1807" xr:uid="{00000000-0005-0000-0000-0000C5070000}"/>
    <cellStyle name="Акцент5 2 3 2" xfId="1808" xr:uid="{00000000-0005-0000-0000-0000C6070000}"/>
    <cellStyle name="Акцент5 2 4" xfId="1809" xr:uid="{00000000-0005-0000-0000-0000C7070000}"/>
    <cellStyle name="Акцент5 2 4 2" xfId="1810" xr:uid="{00000000-0005-0000-0000-0000C8070000}"/>
    <cellStyle name="Акцент5 2 5" xfId="1811" xr:uid="{00000000-0005-0000-0000-0000C9070000}"/>
    <cellStyle name="Акцент5 2 6" xfId="2871" xr:uid="{00000000-0005-0000-0000-0000CA070000}"/>
    <cellStyle name="Акцент5 2_16 МСХ 13.09.11 с проблемными" xfId="2872" xr:uid="{00000000-0005-0000-0000-0000CB070000}"/>
    <cellStyle name="Акцент5 3" xfId="1812" xr:uid="{00000000-0005-0000-0000-0000CC070000}"/>
    <cellStyle name="Акцент5 3 2" xfId="2873" xr:uid="{00000000-0005-0000-0000-0000CD070000}"/>
    <cellStyle name="Акцент6 2" xfId="1813" xr:uid="{00000000-0005-0000-0000-0000CE070000}"/>
    <cellStyle name="Акцент6 2 2" xfId="1814" xr:uid="{00000000-0005-0000-0000-0000CF070000}"/>
    <cellStyle name="Акцент6 2 2 2" xfId="1815" xr:uid="{00000000-0005-0000-0000-0000D0070000}"/>
    <cellStyle name="Акцент6 2 3" xfId="1816" xr:uid="{00000000-0005-0000-0000-0000D1070000}"/>
    <cellStyle name="Акцент6 2 3 2" xfId="1817" xr:uid="{00000000-0005-0000-0000-0000D2070000}"/>
    <cellStyle name="Акцент6 2 4" xfId="1818" xr:uid="{00000000-0005-0000-0000-0000D3070000}"/>
    <cellStyle name="Акцент6 2 4 2" xfId="1819" xr:uid="{00000000-0005-0000-0000-0000D4070000}"/>
    <cellStyle name="Акцент6 2 5" xfId="1820" xr:uid="{00000000-0005-0000-0000-0000D5070000}"/>
    <cellStyle name="Акцент6 2 6" xfId="2874" xr:uid="{00000000-0005-0000-0000-0000D6070000}"/>
    <cellStyle name="Акцент6 2_16 МСХ 13.09.11 с проблемными" xfId="2875" xr:uid="{00000000-0005-0000-0000-0000D7070000}"/>
    <cellStyle name="Акцент6 3" xfId="1821" xr:uid="{00000000-0005-0000-0000-0000D8070000}"/>
    <cellStyle name="Акцент6 3 2" xfId="2876" xr:uid="{00000000-0005-0000-0000-0000D9070000}"/>
    <cellStyle name="Беззащитный" xfId="1822" xr:uid="{00000000-0005-0000-0000-0000DA070000}"/>
    <cellStyle name="Ввод  2" xfId="1823" xr:uid="{00000000-0005-0000-0000-0000DB070000}"/>
    <cellStyle name="Ввод  2 2" xfId="1824" xr:uid="{00000000-0005-0000-0000-0000DC070000}"/>
    <cellStyle name="Ввод  2 2 2" xfId="1825" xr:uid="{00000000-0005-0000-0000-0000DD070000}"/>
    <cellStyle name="Ввод  2 3" xfId="1826" xr:uid="{00000000-0005-0000-0000-0000DE070000}"/>
    <cellStyle name="Ввод  2 3 2" xfId="1827" xr:uid="{00000000-0005-0000-0000-0000DF070000}"/>
    <cellStyle name="Ввод  2 4" xfId="1828" xr:uid="{00000000-0005-0000-0000-0000E0070000}"/>
    <cellStyle name="Ввод  2 4 2" xfId="1829" xr:uid="{00000000-0005-0000-0000-0000E1070000}"/>
    <cellStyle name="Ввод  2 5" xfId="1830" xr:uid="{00000000-0005-0000-0000-0000E2070000}"/>
    <cellStyle name="Ввод  3" xfId="1831" xr:uid="{00000000-0005-0000-0000-0000E3070000}"/>
    <cellStyle name="Ввод  3 2" xfId="2877" xr:uid="{00000000-0005-0000-0000-0000E4070000}"/>
    <cellStyle name="Виталий" xfId="1832" xr:uid="{00000000-0005-0000-0000-0000E5070000}"/>
    <cellStyle name="Виталий 2" xfId="1833" xr:uid="{00000000-0005-0000-0000-0000E6070000}"/>
    <cellStyle name="Виталий_Свод ГУ БЗ на 2015-2017 годы" xfId="1834" xr:uid="{00000000-0005-0000-0000-0000E7070000}"/>
    <cellStyle name="Вывод 2" xfId="1835" xr:uid="{00000000-0005-0000-0000-0000E8070000}"/>
    <cellStyle name="Вывод 2 2" xfId="1836" xr:uid="{00000000-0005-0000-0000-0000E9070000}"/>
    <cellStyle name="Вывод 2 2 2" xfId="1837" xr:uid="{00000000-0005-0000-0000-0000EA070000}"/>
    <cellStyle name="Вывод 2 3" xfId="1838" xr:uid="{00000000-0005-0000-0000-0000EB070000}"/>
    <cellStyle name="Вывод 2 3 2" xfId="1839" xr:uid="{00000000-0005-0000-0000-0000EC070000}"/>
    <cellStyle name="Вывод 2 4" xfId="1840" xr:uid="{00000000-0005-0000-0000-0000ED070000}"/>
    <cellStyle name="Вывод 2 4 2" xfId="1841" xr:uid="{00000000-0005-0000-0000-0000EE070000}"/>
    <cellStyle name="Вывод 2 5" xfId="1842" xr:uid="{00000000-0005-0000-0000-0000EF070000}"/>
    <cellStyle name="Вывод 3" xfId="1843" xr:uid="{00000000-0005-0000-0000-0000F0070000}"/>
    <cellStyle name="Вывод 3 2" xfId="2878" xr:uid="{00000000-0005-0000-0000-0000F1070000}"/>
    <cellStyle name="Вычисление 2" xfId="1844" xr:uid="{00000000-0005-0000-0000-0000F2070000}"/>
    <cellStyle name="Вычисление 2 2" xfId="1845" xr:uid="{00000000-0005-0000-0000-0000F3070000}"/>
    <cellStyle name="Вычисление 2 2 2" xfId="1846" xr:uid="{00000000-0005-0000-0000-0000F4070000}"/>
    <cellStyle name="Вычисление 2 3" xfId="1847" xr:uid="{00000000-0005-0000-0000-0000F5070000}"/>
    <cellStyle name="Вычисление 2 3 2" xfId="1848" xr:uid="{00000000-0005-0000-0000-0000F6070000}"/>
    <cellStyle name="Вычисление 2 4" xfId="1849" xr:uid="{00000000-0005-0000-0000-0000F7070000}"/>
    <cellStyle name="Вычисление 2 4 2" xfId="1850" xr:uid="{00000000-0005-0000-0000-0000F8070000}"/>
    <cellStyle name="Вычисление 2 5" xfId="1851" xr:uid="{00000000-0005-0000-0000-0000F9070000}"/>
    <cellStyle name="Вычисление 3" xfId="1852" xr:uid="{00000000-0005-0000-0000-0000FA070000}"/>
    <cellStyle name="Вычисление 3 2" xfId="2879" xr:uid="{00000000-0005-0000-0000-0000FB070000}"/>
    <cellStyle name="Гиперссылка 2" xfId="1853" xr:uid="{00000000-0005-0000-0000-0000FC070000}"/>
    <cellStyle name="Гиперссылка 2 2" xfId="1854" xr:uid="{00000000-0005-0000-0000-0000FD070000}"/>
    <cellStyle name="Гиперссылка 2 2 2" xfId="1855" xr:uid="{00000000-0005-0000-0000-0000FE070000}"/>
    <cellStyle name="Гиперссылка 2 3" xfId="2880" xr:uid="{00000000-0005-0000-0000-0000FF070000}"/>
    <cellStyle name="Гиперссылка 3" xfId="1856" xr:uid="{00000000-0005-0000-0000-000000080000}"/>
    <cellStyle name="Гиперссылка 3 2" xfId="1857" xr:uid="{00000000-0005-0000-0000-000001080000}"/>
    <cellStyle name="Группа" xfId="1858" xr:uid="{00000000-0005-0000-0000-000002080000}"/>
    <cellStyle name="Группа 2" xfId="1859" xr:uid="{00000000-0005-0000-0000-000003080000}"/>
    <cellStyle name="Дата" xfId="1860" xr:uid="{00000000-0005-0000-0000-000004080000}"/>
    <cellStyle name="Денежный [0] 2" xfId="1861" xr:uid="{00000000-0005-0000-0000-000005080000}"/>
    <cellStyle name="Денежный [0] 2 2" xfId="1862" xr:uid="{00000000-0005-0000-0000-000006080000}"/>
    <cellStyle name="Денежный [0] 2 2 2" xfId="1863" xr:uid="{00000000-0005-0000-0000-000007080000}"/>
    <cellStyle name="Денежный [0] 2 2 3" xfId="1864" xr:uid="{00000000-0005-0000-0000-000008080000}"/>
    <cellStyle name="Денежный [0] 3" xfId="1865" xr:uid="{00000000-0005-0000-0000-000009080000}"/>
    <cellStyle name="Денежный [0] 3 2" xfId="1866" xr:uid="{00000000-0005-0000-0000-00000A080000}"/>
    <cellStyle name="Денежный [0] 4" xfId="1867" xr:uid="{00000000-0005-0000-0000-00000B080000}"/>
    <cellStyle name="Денежный 2" xfId="1868" xr:uid="{00000000-0005-0000-0000-00000C080000}"/>
    <cellStyle name="Денежный 2 10" xfId="2881" xr:uid="{00000000-0005-0000-0000-00000D080000}"/>
    <cellStyle name="Денежный 2 11" xfId="2882" xr:uid="{00000000-0005-0000-0000-00000E080000}"/>
    <cellStyle name="Денежный 2 12" xfId="2883" xr:uid="{00000000-0005-0000-0000-00000F080000}"/>
    <cellStyle name="Денежный 2 13" xfId="2884" xr:uid="{00000000-0005-0000-0000-000010080000}"/>
    <cellStyle name="Денежный 2 14" xfId="2885" xr:uid="{00000000-0005-0000-0000-000011080000}"/>
    <cellStyle name="Денежный 2 15" xfId="2886" xr:uid="{00000000-0005-0000-0000-000012080000}"/>
    <cellStyle name="Денежный 2 16" xfId="2887" xr:uid="{00000000-0005-0000-0000-000013080000}"/>
    <cellStyle name="Денежный 2 17" xfId="2888" xr:uid="{00000000-0005-0000-0000-000014080000}"/>
    <cellStyle name="Денежный 2 18" xfId="2889" xr:uid="{00000000-0005-0000-0000-000015080000}"/>
    <cellStyle name="Денежный 2 19" xfId="2890" xr:uid="{00000000-0005-0000-0000-000016080000}"/>
    <cellStyle name="Денежный 2 2" xfId="1869" xr:uid="{00000000-0005-0000-0000-000017080000}"/>
    <cellStyle name="Денежный 2 2 2" xfId="1870" xr:uid="{00000000-0005-0000-0000-000018080000}"/>
    <cellStyle name="Денежный 2 2 2 2" xfId="1871" xr:uid="{00000000-0005-0000-0000-000019080000}"/>
    <cellStyle name="Денежный 2 2 2 3" xfId="1872" xr:uid="{00000000-0005-0000-0000-00001A080000}"/>
    <cellStyle name="Денежный 2 2 3" xfId="2891" xr:uid="{00000000-0005-0000-0000-00001B080000}"/>
    <cellStyle name="Денежный 2 20" xfId="2892" xr:uid="{00000000-0005-0000-0000-00001C080000}"/>
    <cellStyle name="Денежный 2 21" xfId="2893" xr:uid="{00000000-0005-0000-0000-00001D080000}"/>
    <cellStyle name="Денежный 2 22" xfId="2894" xr:uid="{00000000-0005-0000-0000-00001E080000}"/>
    <cellStyle name="Денежный 2 23" xfId="2895" xr:uid="{00000000-0005-0000-0000-00001F080000}"/>
    <cellStyle name="Денежный 2 24" xfId="2896" xr:uid="{00000000-0005-0000-0000-000020080000}"/>
    <cellStyle name="Денежный 2 25" xfId="2897" xr:uid="{00000000-0005-0000-0000-000021080000}"/>
    <cellStyle name="Денежный 2 26" xfId="2898" xr:uid="{00000000-0005-0000-0000-000022080000}"/>
    <cellStyle name="Денежный 2 27" xfId="2899" xr:uid="{00000000-0005-0000-0000-000023080000}"/>
    <cellStyle name="Денежный 2 28" xfId="2900" xr:uid="{00000000-0005-0000-0000-000024080000}"/>
    <cellStyle name="Денежный 2 29" xfId="2901" xr:uid="{00000000-0005-0000-0000-000025080000}"/>
    <cellStyle name="Денежный 2 3" xfId="1873" xr:uid="{00000000-0005-0000-0000-000026080000}"/>
    <cellStyle name="Денежный 2 3 2" xfId="1874" xr:uid="{00000000-0005-0000-0000-000027080000}"/>
    <cellStyle name="Денежный 2 3 3" xfId="1875" xr:uid="{00000000-0005-0000-0000-000028080000}"/>
    <cellStyle name="Денежный 2 3 4" xfId="2902" xr:uid="{00000000-0005-0000-0000-000029080000}"/>
    <cellStyle name="Денежный 2 30" xfId="2903" xr:uid="{00000000-0005-0000-0000-00002A080000}"/>
    <cellStyle name="Денежный 2 31" xfId="2904" xr:uid="{00000000-0005-0000-0000-00002B080000}"/>
    <cellStyle name="Денежный 2 32" xfId="2905" xr:uid="{00000000-0005-0000-0000-00002C080000}"/>
    <cellStyle name="Денежный 2 33" xfId="2906" xr:uid="{00000000-0005-0000-0000-00002D080000}"/>
    <cellStyle name="Денежный 2 34" xfId="2907" xr:uid="{00000000-0005-0000-0000-00002E080000}"/>
    <cellStyle name="Денежный 2 35" xfId="2908" xr:uid="{00000000-0005-0000-0000-00002F080000}"/>
    <cellStyle name="Денежный 2 36" xfId="2909" xr:uid="{00000000-0005-0000-0000-000030080000}"/>
    <cellStyle name="Денежный 2 37" xfId="2910" xr:uid="{00000000-0005-0000-0000-000031080000}"/>
    <cellStyle name="Денежный 2 38" xfId="2911" xr:uid="{00000000-0005-0000-0000-000032080000}"/>
    <cellStyle name="Денежный 2 39" xfId="2912" xr:uid="{00000000-0005-0000-0000-000033080000}"/>
    <cellStyle name="Денежный 2 4" xfId="2913" xr:uid="{00000000-0005-0000-0000-000034080000}"/>
    <cellStyle name="Денежный 2 40" xfId="2914" xr:uid="{00000000-0005-0000-0000-000035080000}"/>
    <cellStyle name="Денежный 2 41" xfId="2915" xr:uid="{00000000-0005-0000-0000-000036080000}"/>
    <cellStyle name="Денежный 2 42" xfId="2916" xr:uid="{00000000-0005-0000-0000-000037080000}"/>
    <cellStyle name="Денежный 2 43" xfId="2917" xr:uid="{00000000-0005-0000-0000-000038080000}"/>
    <cellStyle name="Денежный 2 44" xfId="2918" xr:uid="{00000000-0005-0000-0000-000039080000}"/>
    <cellStyle name="Денежный 2 45" xfId="2919" xr:uid="{00000000-0005-0000-0000-00003A080000}"/>
    <cellStyle name="Денежный 2 46" xfId="2920" xr:uid="{00000000-0005-0000-0000-00003B080000}"/>
    <cellStyle name="Денежный 2 47" xfId="2921" xr:uid="{00000000-0005-0000-0000-00003C080000}"/>
    <cellStyle name="Денежный 2 48" xfId="2922" xr:uid="{00000000-0005-0000-0000-00003D080000}"/>
    <cellStyle name="Денежный 2 49" xfId="2923" xr:uid="{00000000-0005-0000-0000-00003E080000}"/>
    <cellStyle name="Денежный 2 5" xfId="2924" xr:uid="{00000000-0005-0000-0000-00003F080000}"/>
    <cellStyle name="Денежный 2 50" xfId="2925" xr:uid="{00000000-0005-0000-0000-000040080000}"/>
    <cellStyle name="Денежный 2 51" xfId="2926" xr:uid="{00000000-0005-0000-0000-000041080000}"/>
    <cellStyle name="Денежный 2 52" xfId="2927" xr:uid="{00000000-0005-0000-0000-000042080000}"/>
    <cellStyle name="Денежный 2 53" xfId="2928" xr:uid="{00000000-0005-0000-0000-000043080000}"/>
    <cellStyle name="Денежный 2 54" xfId="2929" xr:uid="{00000000-0005-0000-0000-000044080000}"/>
    <cellStyle name="Денежный 2 55" xfId="2930" xr:uid="{00000000-0005-0000-0000-000045080000}"/>
    <cellStyle name="Денежный 2 56" xfId="2931" xr:uid="{00000000-0005-0000-0000-000046080000}"/>
    <cellStyle name="Денежный 2 57" xfId="2932" xr:uid="{00000000-0005-0000-0000-000047080000}"/>
    <cellStyle name="Денежный 2 58" xfId="2933" xr:uid="{00000000-0005-0000-0000-000048080000}"/>
    <cellStyle name="Денежный 2 59" xfId="2934" xr:uid="{00000000-0005-0000-0000-000049080000}"/>
    <cellStyle name="Денежный 2 6" xfId="2935" xr:uid="{00000000-0005-0000-0000-00004A080000}"/>
    <cellStyle name="Денежный 2 7" xfId="2936" xr:uid="{00000000-0005-0000-0000-00004B080000}"/>
    <cellStyle name="Денежный 2 8" xfId="2937" xr:uid="{00000000-0005-0000-0000-00004C080000}"/>
    <cellStyle name="Денежный 2 9" xfId="2938" xr:uid="{00000000-0005-0000-0000-00004D080000}"/>
    <cellStyle name="Денежный 2_001 Проб Новые специфики.xls 18,01" xfId="1876" xr:uid="{00000000-0005-0000-0000-00004E080000}"/>
    <cellStyle name="Денежный 3" xfId="1877" xr:uid="{00000000-0005-0000-0000-00004F080000}"/>
    <cellStyle name="Денежный 3 2" xfId="1878" xr:uid="{00000000-0005-0000-0000-000050080000}"/>
    <cellStyle name="Заголовок 1 2" xfId="1879" xr:uid="{00000000-0005-0000-0000-000051080000}"/>
    <cellStyle name="Заголовок 1 2 2" xfId="1880" xr:uid="{00000000-0005-0000-0000-000052080000}"/>
    <cellStyle name="Заголовок 1 2 2 2" xfId="1881" xr:uid="{00000000-0005-0000-0000-000053080000}"/>
    <cellStyle name="Заголовок 1 2 3" xfId="1882" xr:uid="{00000000-0005-0000-0000-000054080000}"/>
    <cellStyle name="Заголовок 1 2 3 2" xfId="1883" xr:uid="{00000000-0005-0000-0000-000055080000}"/>
    <cellStyle name="Заголовок 1 2 4" xfId="1884" xr:uid="{00000000-0005-0000-0000-000056080000}"/>
    <cellStyle name="Заголовок 1 2 4 2" xfId="1885" xr:uid="{00000000-0005-0000-0000-000057080000}"/>
    <cellStyle name="Заголовок 1 2 5" xfId="1886" xr:uid="{00000000-0005-0000-0000-000058080000}"/>
    <cellStyle name="Заголовок 1 3" xfId="1887" xr:uid="{00000000-0005-0000-0000-000059080000}"/>
    <cellStyle name="Заголовок 1 3 2" xfId="2939" xr:uid="{00000000-0005-0000-0000-00005A080000}"/>
    <cellStyle name="Заголовок 2 2" xfId="1888" xr:uid="{00000000-0005-0000-0000-00005B080000}"/>
    <cellStyle name="Заголовок 2 2 2" xfId="1889" xr:uid="{00000000-0005-0000-0000-00005C080000}"/>
    <cellStyle name="Заголовок 2 2 2 2" xfId="1890" xr:uid="{00000000-0005-0000-0000-00005D080000}"/>
    <cellStyle name="Заголовок 2 2 3" xfId="1891" xr:uid="{00000000-0005-0000-0000-00005E080000}"/>
    <cellStyle name="Заголовок 2 2 3 2" xfId="1892" xr:uid="{00000000-0005-0000-0000-00005F080000}"/>
    <cellStyle name="Заголовок 2 2 4" xfId="1893" xr:uid="{00000000-0005-0000-0000-000060080000}"/>
    <cellStyle name="Заголовок 2 2 4 2" xfId="1894" xr:uid="{00000000-0005-0000-0000-000061080000}"/>
    <cellStyle name="Заголовок 2 2 5" xfId="1895" xr:uid="{00000000-0005-0000-0000-000062080000}"/>
    <cellStyle name="Заголовок 2 3" xfId="1896" xr:uid="{00000000-0005-0000-0000-000063080000}"/>
    <cellStyle name="Заголовок 2 3 2" xfId="2940" xr:uid="{00000000-0005-0000-0000-000064080000}"/>
    <cellStyle name="Заголовок 3 2" xfId="1897" xr:uid="{00000000-0005-0000-0000-000065080000}"/>
    <cellStyle name="Заголовок 3 2 2" xfId="1898" xr:uid="{00000000-0005-0000-0000-000066080000}"/>
    <cellStyle name="Заголовок 3 2 2 2" xfId="1899" xr:uid="{00000000-0005-0000-0000-000067080000}"/>
    <cellStyle name="Заголовок 3 2 3" xfId="1900" xr:uid="{00000000-0005-0000-0000-000068080000}"/>
    <cellStyle name="Заголовок 3 2 3 2" xfId="1901" xr:uid="{00000000-0005-0000-0000-000069080000}"/>
    <cellStyle name="Заголовок 3 2 4" xfId="1902" xr:uid="{00000000-0005-0000-0000-00006A080000}"/>
    <cellStyle name="Заголовок 3 2 4 2" xfId="1903" xr:uid="{00000000-0005-0000-0000-00006B080000}"/>
    <cellStyle name="Заголовок 3 2 5" xfId="1904" xr:uid="{00000000-0005-0000-0000-00006C080000}"/>
    <cellStyle name="Заголовок 3 3" xfId="1905" xr:uid="{00000000-0005-0000-0000-00006D080000}"/>
    <cellStyle name="Заголовок 3 3 2" xfId="2941" xr:uid="{00000000-0005-0000-0000-00006E080000}"/>
    <cellStyle name="Заголовок 4 2" xfId="1906" xr:uid="{00000000-0005-0000-0000-00006F080000}"/>
    <cellStyle name="Заголовок 4 2 2" xfId="1907" xr:uid="{00000000-0005-0000-0000-000070080000}"/>
    <cellStyle name="Заголовок 4 2 2 2" xfId="1908" xr:uid="{00000000-0005-0000-0000-000071080000}"/>
    <cellStyle name="Заголовок 4 2 3" xfId="1909" xr:uid="{00000000-0005-0000-0000-000072080000}"/>
    <cellStyle name="Заголовок 4 2 3 2" xfId="1910" xr:uid="{00000000-0005-0000-0000-000073080000}"/>
    <cellStyle name="Заголовок 4 2 4" xfId="1911" xr:uid="{00000000-0005-0000-0000-000074080000}"/>
    <cellStyle name="Заголовок 4 2 4 2" xfId="1912" xr:uid="{00000000-0005-0000-0000-000075080000}"/>
    <cellStyle name="Заголовок 4 2 5" xfId="1913" xr:uid="{00000000-0005-0000-0000-000076080000}"/>
    <cellStyle name="Заголовок 4 3" xfId="1914" xr:uid="{00000000-0005-0000-0000-000077080000}"/>
    <cellStyle name="Заголовок 4 3 2" xfId="2942" xr:uid="{00000000-0005-0000-0000-000078080000}"/>
    <cellStyle name="ЗаголовокТаблицы" xfId="1915" xr:uid="{00000000-0005-0000-0000-000079080000}"/>
    <cellStyle name="ЗаголовокТаблицы 2" xfId="1916" xr:uid="{00000000-0005-0000-0000-00007A080000}"/>
    <cellStyle name="Защитный" xfId="1917" xr:uid="{00000000-0005-0000-0000-00007B080000}"/>
    <cellStyle name="Звезды" xfId="1918" xr:uid="{00000000-0005-0000-0000-00007C080000}"/>
    <cellStyle name="Звезды 2" xfId="1919" xr:uid="{00000000-0005-0000-0000-00007D080000}"/>
    <cellStyle name="Итог 2" xfId="1920" xr:uid="{00000000-0005-0000-0000-00007E080000}"/>
    <cellStyle name="Итог 2 2" xfId="1921" xr:uid="{00000000-0005-0000-0000-00007F080000}"/>
    <cellStyle name="Итог 2 2 2" xfId="1922" xr:uid="{00000000-0005-0000-0000-000080080000}"/>
    <cellStyle name="Итог 2 3" xfId="1923" xr:uid="{00000000-0005-0000-0000-000081080000}"/>
    <cellStyle name="Итог 2 3 2" xfId="1924" xr:uid="{00000000-0005-0000-0000-000082080000}"/>
    <cellStyle name="Итог 2 4" xfId="1925" xr:uid="{00000000-0005-0000-0000-000083080000}"/>
    <cellStyle name="Итог 2 4 2" xfId="1926" xr:uid="{00000000-0005-0000-0000-000084080000}"/>
    <cellStyle name="Итог 2 5" xfId="1927" xr:uid="{00000000-0005-0000-0000-000085080000}"/>
    <cellStyle name="Итог 3" xfId="1928" xr:uid="{00000000-0005-0000-0000-000086080000}"/>
    <cellStyle name="Итог 3 2" xfId="2943" xr:uid="{00000000-0005-0000-0000-000087080000}"/>
    <cellStyle name="КАНДАГАЧ тел3-33-96" xfId="1929" xr:uid="{00000000-0005-0000-0000-000088080000}"/>
    <cellStyle name="КАНДАГАЧ тел3-33-96 2" xfId="1930" xr:uid="{00000000-0005-0000-0000-000089080000}"/>
    <cellStyle name="КАНДАГАЧ тел3-33-96 2 2" xfId="1931" xr:uid="{00000000-0005-0000-0000-00008A080000}"/>
    <cellStyle name="КАНДАГАЧ тел3-33-96 2 2 2" xfId="1932" xr:uid="{00000000-0005-0000-0000-00008B080000}"/>
    <cellStyle name="КАНДАГАЧ тел3-33-96 2 3" xfId="1933" xr:uid="{00000000-0005-0000-0000-00008C080000}"/>
    <cellStyle name="КАНДАГАЧ тел3-33-96 2 3 2" xfId="1934" xr:uid="{00000000-0005-0000-0000-00008D080000}"/>
    <cellStyle name="КАНДАГАЧ тел3-33-96 2 3 2 2" xfId="1935" xr:uid="{00000000-0005-0000-0000-00008E080000}"/>
    <cellStyle name="КАНДАГАЧ тел3-33-96 2 3 3" xfId="1936" xr:uid="{00000000-0005-0000-0000-00008F080000}"/>
    <cellStyle name="КАНДАГАЧ тел3-33-96 2 4" xfId="1937" xr:uid="{00000000-0005-0000-0000-000090080000}"/>
    <cellStyle name="КАНДАГАЧ тел3-33-96 2_Копия Xl0000046" xfId="1938" xr:uid="{00000000-0005-0000-0000-000091080000}"/>
    <cellStyle name="КАНДАГАЧ тел3-33-96 3" xfId="1939" xr:uid="{00000000-0005-0000-0000-000092080000}"/>
    <cellStyle name="КАНДАГАЧ тел3-33-96 3 2" xfId="1940" xr:uid="{00000000-0005-0000-0000-000093080000}"/>
    <cellStyle name="КАНДАГАЧ тел3-33-96 3 2 2" xfId="1941" xr:uid="{00000000-0005-0000-0000-000094080000}"/>
    <cellStyle name="КАНДАГАЧ тел3-33-96 3 3" xfId="1942" xr:uid="{00000000-0005-0000-0000-000095080000}"/>
    <cellStyle name="КАНДАГАЧ тел3-33-96 4" xfId="1943" xr:uid="{00000000-0005-0000-0000-000096080000}"/>
    <cellStyle name="КАНДАГАЧ тел3-33-96_116-услуги СЭС" xfId="1944" xr:uid="{00000000-0005-0000-0000-000097080000}"/>
    <cellStyle name="Контрольная ячейка 2" xfId="1945" xr:uid="{00000000-0005-0000-0000-000098080000}"/>
    <cellStyle name="Контрольная ячейка 2 2" xfId="1946" xr:uid="{00000000-0005-0000-0000-000099080000}"/>
    <cellStyle name="Контрольная ячейка 2 2 2" xfId="1947" xr:uid="{00000000-0005-0000-0000-00009A080000}"/>
    <cellStyle name="Контрольная ячейка 2 3" xfId="1948" xr:uid="{00000000-0005-0000-0000-00009B080000}"/>
    <cellStyle name="Контрольная ячейка 2 3 2" xfId="1949" xr:uid="{00000000-0005-0000-0000-00009C080000}"/>
    <cellStyle name="Контрольная ячейка 2 4" xfId="1950" xr:uid="{00000000-0005-0000-0000-00009D080000}"/>
    <cellStyle name="Контрольная ячейка 2 4 2" xfId="1951" xr:uid="{00000000-0005-0000-0000-00009E080000}"/>
    <cellStyle name="Контрольная ячейка 2 5" xfId="1952" xr:uid="{00000000-0005-0000-0000-00009F080000}"/>
    <cellStyle name="Контрольная ячейка 3" xfId="1953" xr:uid="{00000000-0005-0000-0000-0000A0080000}"/>
    <cellStyle name="Контрольная ячейка 3 2" xfId="2944" xr:uid="{00000000-0005-0000-0000-0000A1080000}"/>
    <cellStyle name="мой заголовок" xfId="1954" xr:uid="{00000000-0005-0000-0000-0000A2080000}"/>
    <cellStyle name="мой обычный" xfId="1955" xr:uid="{00000000-0005-0000-0000-0000A3080000}"/>
    <cellStyle name="Название 2" xfId="1956" xr:uid="{00000000-0005-0000-0000-0000A4080000}"/>
    <cellStyle name="Название 2 2" xfId="1957" xr:uid="{00000000-0005-0000-0000-0000A5080000}"/>
    <cellStyle name="Название 2 2 2" xfId="1958" xr:uid="{00000000-0005-0000-0000-0000A6080000}"/>
    <cellStyle name="Название 2 3" xfId="1959" xr:uid="{00000000-0005-0000-0000-0000A7080000}"/>
    <cellStyle name="Название 2 3 2" xfId="1960" xr:uid="{00000000-0005-0000-0000-0000A8080000}"/>
    <cellStyle name="Название 2 4" xfId="1961" xr:uid="{00000000-0005-0000-0000-0000A9080000}"/>
    <cellStyle name="Название 2 4 2" xfId="1962" xr:uid="{00000000-0005-0000-0000-0000AA080000}"/>
    <cellStyle name="Название 2 5" xfId="1963" xr:uid="{00000000-0005-0000-0000-0000AB080000}"/>
    <cellStyle name="Название 3" xfId="1964" xr:uid="{00000000-0005-0000-0000-0000AC080000}"/>
    <cellStyle name="Нейтральный 2" xfId="1965" xr:uid="{00000000-0005-0000-0000-0000AD080000}"/>
    <cellStyle name="Нейтральный 2 2" xfId="1966" xr:uid="{00000000-0005-0000-0000-0000AE080000}"/>
    <cellStyle name="Нейтральный 2 2 2" xfId="1967" xr:uid="{00000000-0005-0000-0000-0000AF080000}"/>
    <cellStyle name="Нейтральный 2 3" xfId="1968" xr:uid="{00000000-0005-0000-0000-0000B0080000}"/>
    <cellStyle name="Нейтральный 2 3 2" xfId="1969" xr:uid="{00000000-0005-0000-0000-0000B1080000}"/>
    <cellStyle name="Нейтральный 2 4" xfId="1970" xr:uid="{00000000-0005-0000-0000-0000B2080000}"/>
    <cellStyle name="Нейтральный 2 4 2" xfId="1971" xr:uid="{00000000-0005-0000-0000-0000B3080000}"/>
    <cellStyle name="Нейтральный 2 5" xfId="1972" xr:uid="{00000000-0005-0000-0000-0000B4080000}"/>
    <cellStyle name="Нейтральный 3" xfId="1973" xr:uid="{00000000-0005-0000-0000-0000B5080000}"/>
    <cellStyle name="Нейтральный 3 2" xfId="2945" xr:uid="{00000000-0005-0000-0000-0000B6080000}"/>
    <cellStyle name="Обычный" xfId="0" builtinId="0"/>
    <cellStyle name="Обычный 10" xfId="1974" xr:uid="{00000000-0005-0000-0000-0000B8080000}"/>
    <cellStyle name="Обычный 10 2" xfId="1975" xr:uid="{00000000-0005-0000-0000-0000B9080000}"/>
    <cellStyle name="Обычный 10 2 2" xfId="1976" xr:uid="{00000000-0005-0000-0000-0000BA080000}"/>
    <cellStyle name="Обычный 10 2 2 2" xfId="1977" xr:uid="{00000000-0005-0000-0000-0000BB080000}"/>
    <cellStyle name="Обычный 10 2 2 2 2" xfId="1978" xr:uid="{00000000-0005-0000-0000-0000BC080000}"/>
    <cellStyle name="Обычный 10 2 2 2 2 2" xfId="4179" xr:uid="{00000000-0005-0000-0000-0000BD080000}"/>
    <cellStyle name="Обычный 10 2 2 2 2 2 2" xfId="4388" xr:uid="{00000000-0005-0000-0000-0000BE080000}"/>
    <cellStyle name="Обычный 10 2 2 2 2 3" xfId="4275" xr:uid="{00000000-0005-0000-0000-0000BF080000}"/>
    <cellStyle name="Обычный 10 2 2 3" xfId="1979" xr:uid="{00000000-0005-0000-0000-0000C0080000}"/>
    <cellStyle name="Обычный 10 2 2 3 2" xfId="4180" xr:uid="{00000000-0005-0000-0000-0000C1080000}"/>
    <cellStyle name="Обычный 10 2 2 3 2 2" xfId="4389" xr:uid="{00000000-0005-0000-0000-0000C2080000}"/>
    <cellStyle name="Обычный 10 2 2 3 3" xfId="4276" xr:uid="{00000000-0005-0000-0000-0000C3080000}"/>
    <cellStyle name="Обычный 10 2 2 4" xfId="1980" xr:uid="{00000000-0005-0000-0000-0000C4080000}"/>
    <cellStyle name="Обычный 10 2 3" xfId="1981" xr:uid="{00000000-0005-0000-0000-0000C5080000}"/>
    <cellStyle name="Обычный 10 2 3 2" xfId="1982" xr:uid="{00000000-0005-0000-0000-0000C6080000}"/>
    <cellStyle name="Обычный 10 2 3 2 2" xfId="4181" xr:uid="{00000000-0005-0000-0000-0000C7080000}"/>
    <cellStyle name="Обычный 10 2 3 2 2 2" xfId="4390" xr:uid="{00000000-0005-0000-0000-0000C8080000}"/>
    <cellStyle name="Обычный 10 2 3 2 3" xfId="4277" xr:uid="{00000000-0005-0000-0000-0000C9080000}"/>
    <cellStyle name="Обычный 10 2 4" xfId="1983" xr:uid="{00000000-0005-0000-0000-0000CA080000}"/>
    <cellStyle name="Обычный 10 2 4 2" xfId="4182" xr:uid="{00000000-0005-0000-0000-0000CB080000}"/>
    <cellStyle name="Обычный 10 2 4 2 2" xfId="4391" xr:uid="{00000000-0005-0000-0000-0000CC080000}"/>
    <cellStyle name="Обычный 10 2 4 3" xfId="4278" xr:uid="{00000000-0005-0000-0000-0000CD080000}"/>
    <cellStyle name="Обычный 10 2 5" xfId="1984" xr:uid="{00000000-0005-0000-0000-0000CE080000}"/>
    <cellStyle name="Обычный 10 2 5 2" xfId="4183" xr:uid="{00000000-0005-0000-0000-0000CF080000}"/>
    <cellStyle name="Обычный 10 2 5 2 2" xfId="4392" xr:uid="{00000000-0005-0000-0000-0000D0080000}"/>
    <cellStyle name="Обычный 10 2 5 3" xfId="4279" xr:uid="{00000000-0005-0000-0000-0000D1080000}"/>
    <cellStyle name="Обычный 10 2 6" xfId="2946" xr:uid="{00000000-0005-0000-0000-0000D2080000}"/>
    <cellStyle name="Обычный 10 26" xfId="1985" xr:uid="{00000000-0005-0000-0000-0000D3080000}"/>
    <cellStyle name="Обычный 10 3" xfId="1986" xr:uid="{00000000-0005-0000-0000-0000D4080000}"/>
    <cellStyle name="Обычный 10 3 2" xfId="1987" xr:uid="{00000000-0005-0000-0000-0000D5080000}"/>
    <cellStyle name="Обычный 10 3 3" xfId="1988" xr:uid="{00000000-0005-0000-0000-0000D6080000}"/>
    <cellStyle name="Обычный 10 4" xfId="1989" xr:uid="{00000000-0005-0000-0000-0000D7080000}"/>
    <cellStyle name="Обычный 10 5" xfId="1990" xr:uid="{00000000-0005-0000-0000-0000D8080000}"/>
    <cellStyle name="Обычный 10_Готовый 029 на 14-15 гг (1)" xfId="1991" xr:uid="{00000000-0005-0000-0000-0000D9080000}"/>
    <cellStyle name="Обычный 11" xfId="1992" xr:uid="{00000000-0005-0000-0000-0000DA080000}"/>
    <cellStyle name="Обычный 11 2" xfId="1993" xr:uid="{00000000-0005-0000-0000-0000DB080000}"/>
    <cellStyle name="Обычный 11 2 2" xfId="1994" xr:uid="{00000000-0005-0000-0000-0000DC080000}"/>
    <cellStyle name="Обычный 11 2 2 2" xfId="1995" xr:uid="{00000000-0005-0000-0000-0000DD080000}"/>
    <cellStyle name="Обычный 11 2 2 3" xfId="1996" xr:uid="{00000000-0005-0000-0000-0000DE080000}"/>
    <cellStyle name="Обычный 11 2 2 3 2" xfId="4184" xr:uid="{00000000-0005-0000-0000-0000DF080000}"/>
    <cellStyle name="Обычный 11 2 2 3 2 2" xfId="4393" xr:uid="{00000000-0005-0000-0000-0000E0080000}"/>
    <cellStyle name="Обычный 11 2 2 3 3" xfId="4280" xr:uid="{00000000-0005-0000-0000-0000E1080000}"/>
    <cellStyle name="Обычный 11 2 2 4" xfId="1997" xr:uid="{00000000-0005-0000-0000-0000E2080000}"/>
    <cellStyle name="Обычный 11 2 3" xfId="1998" xr:uid="{00000000-0005-0000-0000-0000E3080000}"/>
    <cellStyle name="Обычный 11 2 4" xfId="1999" xr:uid="{00000000-0005-0000-0000-0000E4080000}"/>
    <cellStyle name="Обычный 11 2 4 2" xfId="4185" xr:uid="{00000000-0005-0000-0000-0000E5080000}"/>
    <cellStyle name="Обычный 11 2 4 2 2" xfId="4394" xr:uid="{00000000-0005-0000-0000-0000E6080000}"/>
    <cellStyle name="Обычный 11 2 4 3" xfId="4281" xr:uid="{00000000-0005-0000-0000-0000E7080000}"/>
    <cellStyle name="Обычный 11 2 5" xfId="2947" xr:uid="{00000000-0005-0000-0000-0000E8080000}"/>
    <cellStyle name="Обычный 11 3" xfId="2000" xr:uid="{00000000-0005-0000-0000-0000E9080000}"/>
    <cellStyle name="Обычный 11 3 2" xfId="2001" xr:uid="{00000000-0005-0000-0000-0000EA080000}"/>
    <cellStyle name="Обычный 11 3 2 2" xfId="2002" xr:uid="{00000000-0005-0000-0000-0000EB080000}"/>
    <cellStyle name="Обычный 11 3 2 2 2" xfId="4186" xr:uid="{00000000-0005-0000-0000-0000EC080000}"/>
    <cellStyle name="Обычный 11 3 2 2 2 2" xfId="4395" xr:uid="{00000000-0005-0000-0000-0000ED080000}"/>
    <cellStyle name="Обычный 11 3 2 2 3" xfId="4282" xr:uid="{00000000-0005-0000-0000-0000EE080000}"/>
    <cellStyle name="Обычный 11 3 3" xfId="2003" xr:uid="{00000000-0005-0000-0000-0000EF080000}"/>
    <cellStyle name="Обычный 11 3 3 2" xfId="4187" xr:uid="{00000000-0005-0000-0000-0000F0080000}"/>
    <cellStyle name="Обычный 11 3 3 2 2" xfId="4396" xr:uid="{00000000-0005-0000-0000-0000F1080000}"/>
    <cellStyle name="Обычный 11 3 3 3" xfId="4283" xr:uid="{00000000-0005-0000-0000-0000F2080000}"/>
    <cellStyle name="Обычный 11 3 4" xfId="2004" xr:uid="{00000000-0005-0000-0000-0000F3080000}"/>
    <cellStyle name="Обычный 11 4" xfId="2005" xr:uid="{00000000-0005-0000-0000-0000F4080000}"/>
    <cellStyle name="Обычный 11 4 2" xfId="2006" xr:uid="{00000000-0005-0000-0000-0000F5080000}"/>
    <cellStyle name="Обычный 11 4 2 2" xfId="4188" xr:uid="{00000000-0005-0000-0000-0000F6080000}"/>
    <cellStyle name="Обычный 11 4 2 2 2" xfId="4397" xr:uid="{00000000-0005-0000-0000-0000F7080000}"/>
    <cellStyle name="Обычный 11 4 2 3" xfId="4284" xr:uid="{00000000-0005-0000-0000-0000F8080000}"/>
    <cellStyle name="Обычный 11 4 3" xfId="2007" xr:uid="{00000000-0005-0000-0000-0000F9080000}"/>
    <cellStyle name="Обычный 11 4 3 2" xfId="4189" xr:uid="{00000000-0005-0000-0000-0000FA080000}"/>
    <cellStyle name="Обычный 11 4 3 2 2" xfId="4398" xr:uid="{00000000-0005-0000-0000-0000FB080000}"/>
    <cellStyle name="Обычный 11 4 3 3" xfId="4285" xr:uid="{00000000-0005-0000-0000-0000FC080000}"/>
    <cellStyle name="Обычный 11 5" xfId="2008" xr:uid="{00000000-0005-0000-0000-0000FD080000}"/>
    <cellStyle name="Обычный 11 5 2" xfId="2009" xr:uid="{00000000-0005-0000-0000-0000FE080000}"/>
    <cellStyle name="Обычный 11 5 2 2" xfId="4191" xr:uid="{00000000-0005-0000-0000-0000FF080000}"/>
    <cellStyle name="Обычный 11 5 2 2 2" xfId="4400" xr:uid="{00000000-0005-0000-0000-000000090000}"/>
    <cellStyle name="Обычный 11 5 2 3" xfId="4287" xr:uid="{00000000-0005-0000-0000-000001090000}"/>
    <cellStyle name="Обычный 11 5 3" xfId="2010" xr:uid="{00000000-0005-0000-0000-000002090000}"/>
    <cellStyle name="Обычный 11 5 3 2" xfId="4192" xr:uid="{00000000-0005-0000-0000-000003090000}"/>
    <cellStyle name="Обычный 11 5 3 2 2" xfId="4401" xr:uid="{00000000-0005-0000-0000-000004090000}"/>
    <cellStyle name="Обычный 11 5 3 3" xfId="4288" xr:uid="{00000000-0005-0000-0000-000005090000}"/>
    <cellStyle name="Обычный 11 5 4" xfId="4190" xr:uid="{00000000-0005-0000-0000-000006090000}"/>
    <cellStyle name="Обычный 11 5 4 2" xfId="4399" xr:uid="{00000000-0005-0000-0000-000007090000}"/>
    <cellStyle name="Обычный 11 5 5" xfId="4286" xr:uid="{00000000-0005-0000-0000-000008090000}"/>
    <cellStyle name="Обычный 11 6" xfId="2011" xr:uid="{00000000-0005-0000-0000-000009090000}"/>
    <cellStyle name="Обычный 11 6 2" xfId="4193" xr:uid="{00000000-0005-0000-0000-00000A090000}"/>
    <cellStyle name="Обычный 11 6 2 2" xfId="4402" xr:uid="{00000000-0005-0000-0000-00000B090000}"/>
    <cellStyle name="Обычный 11 6 3" xfId="2012" xr:uid="{00000000-0005-0000-0000-00000C090000}"/>
    <cellStyle name="Обычный 11 6 3 2" xfId="2013" xr:uid="{00000000-0005-0000-0000-00000D090000}"/>
    <cellStyle name="Обычный 11 6 3 2 2" xfId="4195" xr:uid="{00000000-0005-0000-0000-00000E090000}"/>
    <cellStyle name="Обычный 11 6 3 2 2 2" xfId="4404" xr:uid="{00000000-0005-0000-0000-00000F090000}"/>
    <cellStyle name="Обычный 11 6 3 2 3" xfId="4291" xr:uid="{00000000-0005-0000-0000-000010090000}"/>
    <cellStyle name="Обычный 11 6 3 3" xfId="4194" xr:uid="{00000000-0005-0000-0000-000011090000}"/>
    <cellStyle name="Обычный 11 6 3 3 2" xfId="4403" xr:uid="{00000000-0005-0000-0000-000012090000}"/>
    <cellStyle name="Обычный 11 6 3 4" xfId="4290" xr:uid="{00000000-0005-0000-0000-000013090000}"/>
    <cellStyle name="Обычный 11 6 4" xfId="2014" xr:uid="{00000000-0005-0000-0000-000014090000}"/>
    <cellStyle name="Обычный 11 6 4 2" xfId="4196" xr:uid="{00000000-0005-0000-0000-000015090000}"/>
    <cellStyle name="Обычный 11 6 4 2 2" xfId="4405" xr:uid="{00000000-0005-0000-0000-000016090000}"/>
    <cellStyle name="Обычный 11 6 4 3" xfId="4292" xr:uid="{00000000-0005-0000-0000-000017090000}"/>
    <cellStyle name="Обычный 11 6 5" xfId="4289" xr:uid="{00000000-0005-0000-0000-000018090000}"/>
    <cellStyle name="Обычный 11 7" xfId="2015" xr:uid="{00000000-0005-0000-0000-000019090000}"/>
    <cellStyle name="Обычный 11 8" xfId="2948" xr:uid="{00000000-0005-0000-0000-00001A090000}"/>
    <cellStyle name="Обычный 11_Готовый 029 на 14-15 гг (1)" xfId="2016" xr:uid="{00000000-0005-0000-0000-00001B090000}"/>
    <cellStyle name="Обычный 12" xfId="2017" xr:uid="{00000000-0005-0000-0000-00001C090000}"/>
    <cellStyle name="Обычный 12 2" xfId="2018" xr:uid="{00000000-0005-0000-0000-00001D090000}"/>
    <cellStyle name="Обычный 12 2 2" xfId="2019" xr:uid="{00000000-0005-0000-0000-00001E090000}"/>
    <cellStyle name="Обычный 12 2 2 2" xfId="4197" xr:uid="{00000000-0005-0000-0000-00001F090000}"/>
    <cellStyle name="Обычный 12 2 2 2 2" xfId="4406" xr:uid="{00000000-0005-0000-0000-000020090000}"/>
    <cellStyle name="Обычный 12 2 2 3" xfId="4293" xr:uid="{00000000-0005-0000-0000-000021090000}"/>
    <cellStyle name="Обычный 12 2 3" xfId="2020" xr:uid="{00000000-0005-0000-0000-000022090000}"/>
    <cellStyle name="Обычный 12 2 4" xfId="2021" xr:uid="{00000000-0005-0000-0000-000023090000}"/>
    <cellStyle name="Обычный 12 2 4 2" xfId="4198" xr:uid="{00000000-0005-0000-0000-000024090000}"/>
    <cellStyle name="Обычный 12 2 4 2 2" xfId="4407" xr:uid="{00000000-0005-0000-0000-000025090000}"/>
    <cellStyle name="Обычный 12 2 4 3" xfId="4294" xr:uid="{00000000-0005-0000-0000-000026090000}"/>
    <cellStyle name="Обычный 12 3" xfId="2022" xr:uid="{00000000-0005-0000-0000-000027090000}"/>
    <cellStyle name="Обычный 12 3 2" xfId="2023" xr:uid="{00000000-0005-0000-0000-000028090000}"/>
    <cellStyle name="Обычный 12 4" xfId="2024" xr:uid="{00000000-0005-0000-0000-000029090000}"/>
    <cellStyle name="Обычный 12 5" xfId="2949" xr:uid="{00000000-0005-0000-0000-00002A090000}"/>
    <cellStyle name="Обычный 12 6" xfId="2950" xr:uid="{00000000-0005-0000-0000-00002B090000}"/>
    <cellStyle name="Обычный 121" xfId="2951" xr:uid="{00000000-0005-0000-0000-00002C090000}"/>
    <cellStyle name="Обычный 122" xfId="2952" xr:uid="{00000000-0005-0000-0000-00002D090000}"/>
    <cellStyle name="Обычный 13" xfId="2025" xr:uid="{00000000-0005-0000-0000-00002E090000}"/>
    <cellStyle name="Обычный 13 2" xfId="2026" xr:uid="{00000000-0005-0000-0000-00002F090000}"/>
    <cellStyle name="Обычный 13 2 2" xfId="2027" xr:uid="{00000000-0005-0000-0000-000030090000}"/>
    <cellStyle name="Обычный 13 3" xfId="2028" xr:uid="{00000000-0005-0000-0000-000031090000}"/>
    <cellStyle name="Обычный 13_Копия Xl0000046" xfId="2029" xr:uid="{00000000-0005-0000-0000-000032090000}"/>
    <cellStyle name="Обычный 131" xfId="2953" xr:uid="{00000000-0005-0000-0000-000033090000}"/>
    <cellStyle name="Обычный 131 10" xfId="2954" xr:uid="{00000000-0005-0000-0000-000034090000}"/>
    <cellStyle name="Обычный 131 11" xfId="2955" xr:uid="{00000000-0005-0000-0000-000035090000}"/>
    <cellStyle name="Обычный 131 12" xfId="2956" xr:uid="{00000000-0005-0000-0000-000036090000}"/>
    <cellStyle name="Обычный 131 13" xfId="2957" xr:uid="{00000000-0005-0000-0000-000037090000}"/>
    <cellStyle name="Обычный 131 14" xfId="2958" xr:uid="{00000000-0005-0000-0000-000038090000}"/>
    <cellStyle name="Обычный 131 15" xfId="4264" xr:uid="{00000000-0005-0000-0000-000039090000}"/>
    <cellStyle name="Обычный 131 16" xfId="2959" xr:uid="{00000000-0005-0000-0000-00003A090000}"/>
    <cellStyle name="Обычный 131 17" xfId="2960" xr:uid="{00000000-0005-0000-0000-00003B090000}"/>
    <cellStyle name="Обычный 131 18" xfId="2961" xr:uid="{00000000-0005-0000-0000-00003C090000}"/>
    <cellStyle name="Обычный 131 19" xfId="2962" xr:uid="{00000000-0005-0000-0000-00003D090000}"/>
    <cellStyle name="Обычный 131 2" xfId="2963" xr:uid="{00000000-0005-0000-0000-00003E090000}"/>
    <cellStyle name="Обычный 131 20" xfId="4258" xr:uid="{00000000-0005-0000-0000-00003F090000}"/>
    <cellStyle name="Обычный 131 21" xfId="2964" xr:uid="{00000000-0005-0000-0000-000040090000}"/>
    <cellStyle name="Обычный 131 22" xfId="2965" xr:uid="{00000000-0005-0000-0000-000041090000}"/>
    <cellStyle name="Обычный 131 23" xfId="2966" xr:uid="{00000000-0005-0000-0000-000042090000}"/>
    <cellStyle name="Обычный 131 24" xfId="2967" xr:uid="{00000000-0005-0000-0000-000043090000}"/>
    <cellStyle name="Обычный 131 25" xfId="2968" xr:uid="{00000000-0005-0000-0000-000044090000}"/>
    <cellStyle name="Обычный 131 26" xfId="2969" xr:uid="{00000000-0005-0000-0000-000045090000}"/>
    <cellStyle name="Обычный 131 27" xfId="2970" xr:uid="{00000000-0005-0000-0000-000046090000}"/>
    <cellStyle name="Обычный 131 28" xfId="2971" xr:uid="{00000000-0005-0000-0000-000047090000}"/>
    <cellStyle name="Обычный 131 29" xfId="2972" xr:uid="{00000000-0005-0000-0000-000048090000}"/>
    <cellStyle name="Обычный 131 3" xfId="2973" xr:uid="{00000000-0005-0000-0000-000049090000}"/>
    <cellStyle name="Обычный 131 30" xfId="2974" xr:uid="{00000000-0005-0000-0000-00004A090000}"/>
    <cellStyle name="Обычный 131 31" xfId="2975" xr:uid="{00000000-0005-0000-0000-00004B090000}"/>
    <cellStyle name="Обычный 131 32" xfId="2976" xr:uid="{00000000-0005-0000-0000-00004C090000}"/>
    <cellStyle name="Обычный 131 33" xfId="2977" xr:uid="{00000000-0005-0000-0000-00004D090000}"/>
    <cellStyle name="Обычный 131 34" xfId="2978" xr:uid="{00000000-0005-0000-0000-00004E090000}"/>
    <cellStyle name="Обычный 131 35" xfId="2979" xr:uid="{00000000-0005-0000-0000-00004F090000}"/>
    <cellStyle name="Обычный 131 36" xfId="2980" xr:uid="{00000000-0005-0000-0000-000050090000}"/>
    <cellStyle name="Обычный 131 37" xfId="2981" xr:uid="{00000000-0005-0000-0000-000051090000}"/>
    <cellStyle name="Обычный 131 38" xfId="2982" xr:uid="{00000000-0005-0000-0000-000052090000}"/>
    <cellStyle name="Обычный 131 39" xfId="2983" xr:uid="{00000000-0005-0000-0000-000053090000}"/>
    <cellStyle name="Обычный 131 4" xfId="2984" xr:uid="{00000000-0005-0000-0000-000054090000}"/>
    <cellStyle name="Обычный 131 40" xfId="2985" xr:uid="{00000000-0005-0000-0000-000055090000}"/>
    <cellStyle name="Обычный 131 41" xfId="2986" xr:uid="{00000000-0005-0000-0000-000056090000}"/>
    <cellStyle name="Обычный 131 42" xfId="2987" xr:uid="{00000000-0005-0000-0000-000057090000}"/>
    <cellStyle name="Обычный 131 43" xfId="2988" xr:uid="{00000000-0005-0000-0000-000058090000}"/>
    <cellStyle name="Обычный 131 44" xfId="2989" xr:uid="{00000000-0005-0000-0000-000059090000}"/>
    <cellStyle name="Обычный 131 45" xfId="2990" xr:uid="{00000000-0005-0000-0000-00005A090000}"/>
    <cellStyle name="Обычный 131 46" xfId="2991" xr:uid="{00000000-0005-0000-0000-00005B090000}"/>
    <cellStyle name="Обычный 131 47" xfId="2992" xr:uid="{00000000-0005-0000-0000-00005C090000}"/>
    <cellStyle name="Обычный 131 48" xfId="2993" xr:uid="{00000000-0005-0000-0000-00005D090000}"/>
    <cellStyle name="Обычный 131 49" xfId="2994" xr:uid="{00000000-0005-0000-0000-00005E090000}"/>
    <cellStyle name="Обычный 131 5" xfId="2995" xr:uid="{00000000-0005-0000-0000-00005F090000}"/>
    <cellStyle name="Обычный 131 50" xfId="2996" xr:uid="{00000000-0005-0000-0000-000060090000}"/>
    <cellStyle name="Обычный 131 51" xfId="2997" xr:uid="{00000000-0005-0000-0000-000061090000}"/>
    <cellStyle name="Обычный 131 52" xfId="2998" xr:uid="{00000000-0005-0000-0000-000062090000}"/>
    <cellStyle name="Обычный 131 53" xfId="2999" xr:uid="{00000000-0005-0000-0000-000063090000}"/>
    <cellStyle name="Обычный 131 54" xfId="3000" xr:uid="{00000000-0005-0000-0000-000064090000}"/>
    <cellStyle name="Обычный 131 55" xfId="3001" xr:uid="{00000000-0005-0000-0000-000065090000}"/>
    <cellStyle name="Обычный 131 56" xfId="3002" xr:uid="{00000000-0005-0000-0000-000066090000}"/>
    <cellStyle name="Обычный 131 57" xfId="3003" xr:uid="{00000000-0005-0000-0000-000067090000}"/>
    <cellStyle name="Обычный 131 6" xfId="3004" xr:uid="{00000000-0005-0000-0000-000068090000}"/>
    <cellStyle name="Обычный 131 7" xfId="3005" xr:uid="{00000000-0005-0000-0000-000069090000}"/>
    <cellStyle name="Обычный 131 8" xfId="3006" xr:uid="{00000000-0005-0000-0000-00006A090000}"/>
    <cellStyle name="Обычный 131 9" xfId="3007" xr:uid="{00000000-0005-0000-0000-00006B090000}"/>
    <cellStyle name="Обычный 132" xfId="3008" xr:uid="{00000000-0005-0000-0000-00006C090000}"/>
    <cellStyle name="Обычный 133" xfId="3009" xr:uid="{00000000-0005-0000-0000-00006D090000}"/>
    <cellStyle name="Обычный 134" xfId="3010" xr:uid="{00000000-0005-0000-0000-00006E090000}"/>
    <cellStyle name="Обычный 134 10" xfId="3011" xr:uid="{00000000-0005-0000-0000-00006F090000}"/>
    <cellStyle name="Обычный 134 11" xfId="3012" xr:uid="{00000000-0005-0000-0000-000070090000}"/>
    <cellStyle name="Обычный 134 12" xfId="3013" xr:uid="{00000000-0005-0000-0000-000071090000}"/>
    <cellStyle name="Обычный 134 13" xfId="3014" xr:uid="{00000000-0005-0000-0000-000072090000}"/>
    <cellStyle name="Обычный 134 14" xfId="3015" xr:uid="{00000000-0005-0000-0000-000073090000}"/>
    <cellStyle name="Обычный 134 15" xfId="3016" xr:uid="{00000000-0005-0000-0000-000074090000}"/>
    <cellStyle name="Обычный 134 16" xfId="3017" xr:uid="{00000000-0005-0000-0000-000075090000}"/>
    <cellStyle name="Обычный 134 17" xfId="3018" xr:uid="{00000000-0005-0000-0000-000076090000}"/>
    <cellStyle name="Обычный 134 18" xfId="3019" xr:uid="{00000000-0005-0000-0000-000077090000}"/>
    <cellStyle name="Обычный 134 19" xfId="3020" xr:uid="{00000000-0005-0000-0000-000078090000}"/>
    <cellStyle name="Обычный 134 2" xfId="3021" xr:uid="{00000000-0005-0000-0000-000079090000}"/>
    <cellStyle name="Обычный 134 20" xfId="3022" xr:uid="{00000000-0005-0000-0000-00007A090000}"/>
    <cellStyle name="Обычный 134 21" xfId="3023" xr:uid="{00000000-0005-0000-0000-00007B090000}"/>
    <cellStyle name="Обычный 134 22" xfId="3024" xr:uid="{00000000-0005-0000-0000-00007C090000}"/>
    <cellStyle name="Обычный 134 23" xfId="3025" xr:uid="{00000000-0005-0000-0000-00007D090000}"/>
    <cellStyle name="Обычный 134 24" xfId="3026" xr:uid="{00000000-0005-0000-0000-00007E090000}"/>
    <cellStyle name="Обычный 134 25" xfId="3027" xr:uid="{00000000-0005-0000-0000-00007F090000}"/>
    <cellStyle name="Обычный 134 26" xfId="3028" xr:uid="{00000000-0005-0000-0000-000080090000}"/>
    <cellStyle name="Обычный 134 27" xfId="3029" xr:uid="{00000000-0005-0000-0000-000081090000}"/>
    <cellStyle name="Обычный 134 28" xfId="3030" xr:uid="{00000000-0005-0000-0000-000082090000}"/>
    <cellStyle name="Обычный 134 29" xfId="3031" xr:uid="{00000000-0005-0000-0000-000083090000}"/>
    <cellStyle name="Обычный 134 3" xfId="3032" xr:uid="{00000000-0005-0000-0000-000084090000}"/>
    <cellStyle name="Обычный 134 30" xfId="3033" xr:uid="{00000000-0005-0000-0000-000085090000}"/>
    <cellStyle name="Обычный 134 31" xfId="3034" xr:uid="{00000000-0005-0000-0000-000086090000}"/>
    <cellStyle name="Обычный 134 32" xfId="3035" xr:uid="{00000000-0005-0000-0000-000087090000}"/>
    <cellStyle name="Обычный 134 33" xfId="3036" xr:uid="{00000000-0005-0000-0000-000088090000}"/>
    <cellStyle name="Обычный 134 34" xfId="3037" xr:uid="{00000000-0005-0000-0000-000089090000}"/>
    <cellStyle name="Обычный 134 35" xfId="3038" xr:uid="{00000000-0005-0000-0000-00008A090000}"/>
    <cellStyle name="Обычный 134 36" xfId="3039" xr:uid="{00000000-0005-0000-0000-00008B090000}"/>
    <cellStyle name="Обычный 134 37" xfId="3040" xr:uid="{00000000-0005-0000-0000-00008C090000}"/>
    <cellStyle name="Обычный 134 38" xfId="3041" xr:uid="{00000000-0005-0000-0000-00008D090000}"/>
    <cellStyle name="Обычный 134 39" xfId="3042" xr:uid="{00000000-0005-0000-0000-00008E090000}"/>
    <cellStyle name="Обычный 134 4" xfId="3043" xr:uid="{00000000-0005-0000-0000-00008F090000}"/>
    <cellStyle name="Обычный 134 40" xfId="3044" xr:uid="{00000000-0005-0000-0000-000090090000}"/>
    <cellStyle name="Обычный 134 41" xfId="3045" xr:uid="{00000000-0005-0000-0000-000091090000}"/>
    <cellStyle name="Обычный 134 42" xfId="3046" xr:uid="{00000000-0005-0000-0000-000092090000}"/>
    <cellStyle name="Обычный 134 43" xfId="3047" xr:uid="{00000000-0005-0000-0000-000093090000}"/>
    <cellStyle name="Обычный 134 44" xfId="3048" xr:uid="{00000000-0005-0000-0000-000094090000}"/>
    <cellStyle name="Обычный 134 45" xfId="3049" xr:uid="{00000000-0005-0000-0000-000095090000}"/>
    <cellStyle name="Обычный 134 46" xfId="3050" xr:uid="{00000000-0005-0000-0000-000096090000}"/>
    <cellStyle name="Обычный 134 47" xfId="3051" xr:uid="{00000000-0005-0000-0000-000097090000}"/>
    <cellStyle name="Обычный 134 48" xfId="3052" xr:uid="{00000000-0005-0000-0000-000098090000}"/>
    <cellStyle name="Обычный 134 49" xfId="3053" xr:uid="{00000000-0005-0000-0000-000099090000}"/>
    <cellStyle name="Обычный 134 5" xfId="3054" xr:uid="{00000000-0005-0000-0000-00009A090000}"/>
    <cellStyle name="Обычный 134 50" xfId="3055" xr:uid="{00000000-0005-0000-0000-00009B090000}"/>
    <cellStyle name="Обычный 134 51" xfId="3056" xr:uid="{00000000-0005-0000-0000-00009C090000}"/>
    <cellStyle name="Обычный 134 52" xfId="3057" xr:uid="{00000000-0005-0000-0000-00009D090000}"/>
    <cellStyle name="Обычный 134 53" xfId="3058" xr:uid="{00000000-0005-0000-0000-00009E090000}"/>
    <cellStyle name="Обычный 134 54" xfId="3059" xr:uid="{00000000-0005-0000-0000-00009F090000}"/>
    <cellStyle name="Обычный 134 55" xfId="3060" xr:uid="{00000000-0005-0000-0000-0000A0090000}"/>
    <cellStyle name="Обычный 134 56" xfId="3061" xr:uid="{00000000-0005-0000-0000-0000A1090000}"/>
    <cellStyle name="Обычный 134 57" xfId="3062" xr:uid="{00000000-0005-0000-0000-0000A2090000}"/>
    <cellStyle name="Обычный 134 6" xfId="3063" xr:uid="{00000000-0005-0000-0000-0000A3090000}"/>
    <cellStyle name="Обычный 134 7" xfId="3064" xr:uid="{00000000-0005-0000-0000-0000A4090000}"/>
    <cellStyle name="Обычный 134 8" xfId="3065" xr:uid="{00000000-0005-0000-0000-0000A5090000}"/>
    <cellStyle name="Обычный 134 9" xfId="3066" xr:uid="{00000000-0005-0000-0000-0000A6090000}"/>
    <cellStyle name="Обычный 135" xfId="3067" xr:uid="{00000000-0005-0000-0000-0000A7090000}"/>
    <cellStyle name="Обычный 136" xfId="3068" xr:uid="{00000000-0005-0000-0000-0000A8090000}"/>
    <cellStyle name="Обычный 136 10" xfId="3069" xr:uid="{00000000-0005-0000-0000-0000A9090000}"/>
    <cellStyle name="Обычный 136 11" xfId="3070" xr:uid="{00000000-0005-0000-0000-0000AA090000}"/>
    <cellStyle name="Обычный 136 12" xfId="3071" xr:uid="{00000000-0005-0000-0000-0000AB090000}"/>
    <cellStyle name="Обычный 136 13" xfId="3072" xr:uid="{00000000-0005-0000-0000-0000AC090000}"/>
    <cellStyle name="Обычный 136 14" xfId="3073" xr:uid="{00000000-0005-0000-0000-0000AD090000}"/>
    <cellStyle name="Обычный 136 15" xfId="3074" xr:uid="{00000000-0005-0000-0000-0000AE090000}"/>
    <cellStyle name="Обычный 136 16" xfId="3075" xr:uid="{00000000-0005-0000-0000-0000AF090000}"/>
    <cellStyle name="Обычный 136 17" xfId="3076" xr:uid="{00000000-0005-0000-0000-0000B0090000}"/>
    <cellStyle name="Обычный 136 18" xfId="3077" xr:uid="{00000000-0005-0000-0000-0000B1090000}"/>
    <cellStyle name="Обычный 136 19" xfId="3078" xr:uid="{00000000-0005-0000-0000-0000B2090000}"/>
    <cellStyle name="Обычный 136 2" xfId="3079" xr:uid="{00000000-0005-0000-0000-0000B3090000}"/>
    <cellStyle name="Обычный 136 20" xfId="3080" xr:uid="{00000000-0005-0000-0000-0000B4090000}"/>
    <cellStyle name="Обычный 136 21" xfId="3081" xr:uid="{00000000-0005-0000-0000-0000B5090000}"/>
    <cellStyle name="Обычный 136 22" xfId="3082" xr:uid="{00000000-0005-0000-0000-0000B6090000}"/>
    <cellStyle name="Обычный 136 23" xfId="3083" xr:uid="{00000000-0005-0000-0000-0000B7090000}"/>
    <cellStyle name="Обычный 136 24" xfId="3084" xr:uid="{00000000-0005-0000-0000-0000B8090000}"/>
    <cellStyle name="Обычный 136 25" xfId="3085" xr:uid="{00000000-0005-0000-0000-0000B9090000}"/>
    <cellStyle name="Обычный 136 26" xfId="3086" xr:uid="{00000000-0005-0000-0000-0000BA090000}"/>
    <cellStyle name="Обычный 136 27" xfId="3087" xr:uid="{00000000-0005-0000-0000-0000BB090000}"/>
    <cellStyle name="Обычный 136 28" xfId="3088" xr:uid="{00000000-0005-0000-0000-0000BC090000}"/>
    <cellStyle name="Обычный 136 29" xfId="3089" xr:uid="{00000000-0005-0000-0000-0000BD090000}"/>
    <cellStyle name="Обычный 136 3" xfId="3090" xr:uid="{00000000-0005-0000-0000-0000BE090000}"/>
    <cellStyle name="Обычный 136 30" xfId="3091" xr:uid="{00000000-0005-0000-0000-0000BF090000}"/>
    <cellStyle name="Обычный 136 31" xfId="3092" xr:uid="{00000000-0005-0000-0000-0000C0090000}"/>
    <cellStyle name="Обычный 136 32" xfId="3093" xr:uid="{00000000-0005-0000-0000-0000C1090000}"/>
    <cellStyle name="Обычный 136 33" xfId="3094" xr:uid="{00000000-0005-0000-0000-0000C2090000}"/>
    <cellStyle name="Обычный 136 34" xfId="3095" xr:uid="{00000000-0005-0000-0000-0000C3090000}"/>
    <cellStyle name="Обычный 136 35" xfId="3096" xr:uid="{00000000-0005-0000-0000-0000C4090000}"/>
    <cellStyle name="Обычный 136 36" xfId="3097" xr:uid="{00000000-0005-0000-0000-0000C5090000}"/>
    <cellStyle name="Обычный 136 37" xfId="3098" xr:uid="{00000000-0005-0000-0000-0000C6090000}"/>
    <cellStyle name="Обычный 136 38" xfId="3099" xr:uid="{00000000-0005-0000-0000-0000C7090000}"/>
    <cellStyle name="Обычный 136 39" xfId="3100" xr:uid="{00000000-0005-0000-0000-0000C8090000}"/>
    <cellStyle name="Обычный 136 4" xfId="3101" xr:uid="{00000000-0005-0000-0000-0000C9090000}"/>
    <cellStyle name="Обычный 136 40" xfId="3102" xr:uid="{00000000-0005-0000-0000-0000CA090000}"/>
    <cellStyle name="Обычный 136 41" xfId="3103" xr:uid="{00000000-0005-0000-0000-0000CB090000}"/>
    <cellStyle name="Обычный 136 42" xfId="3104" xr:uid="{00000000-0005-0000-0000-0000CC090000}"/>
    <cellStyle name="Обычный 136 43" xfId="3105" xr:uid="{00000000-0005-0000-0000-0000CD090000}"/>
    <cellStyle name="Обычный 136 44" xfId="3106" xr:uid="{00000000-0005-0000-0000-0000CE090000}"/>
    <cellStyle name="Обычный 136 45" xfId="3107" xr:uid="{00000000-0005-0000-0000-0000CF090000}"/>
    <cellStyle name="Обычный 136 46" xfId="3108" xr:uid="{00000000-0005-0000-0000-0000D0090000}"/>
    <cellStyle name="Обычный 136 47" xfId="3109" xr:uid="{00000000-0005-0000-0000-0000D1090000}"/>
    <cellStyle name="Обычный 136 48" xfId="3110" xr:uid="{00000000-0005-0000-0000-0000D2090000}"/>
    <cellStyle name="Обычный 136 49" xfId="3111" xr:uid="{00000000-0005-0000-0000-0000D3090000}"/>
    <cellStyle name="Обычный 136 5" xfId="3112" xr:uid="{00000000-0005-0000-0000-0000D4090000}"/>
    <cellStyle name="Обычный 136 50" xfId="3113" xr:uid="{00000000-0005-0000-0000-0000D5090000}"/>
    <cellStyle name="Обычный 136 51" xfId="3114" xr:uid="{00000000-0005-0000-0000-0000D6090000}"/>
    <cellStyle name="Обычный 136 52" xfId="3115" xr:uid="{00000000-0005-0000-0000-0000D7090000}"/>
    <cellStyle name="Обычный 136 53" xfId="3116" xr:uid="{00000000-0005-0000-0000-0000D8090000}"/>
    <cellStyle name="Обычный 136 54" xfId="3117" xr:uid="{00000000-0005-0000-0000-0000D9090000}"/>
    <cellStyle name="Обычный 136 55" xfId="3118" xr:uid="{00000000-0005-0000-0000-0000DA090000}"/>
    <cellStyle name="Обычный 136 56" xfId="3119" xr:uid="{00000000-0005-0000-0000-0000DB090000}"/>
    <cellStyle name="Обычный 136 57" xfId="3120" xr:uid="{00000000-0005-0000-0000-0000DC090000}"/>
    <cellStyle name="Обычный 136 6" xfId="3121" xr:uid="{00000000-0005-0000-0000-0000DD090000}"/>
    <cellStyle name="Обычный 136 7" xfId="3122" xr:uid="{00000000-0005-0000-0000-0000DE090000}"/>
    <cellStyle name="Обычный 136 8" xfId="3123" xr:uid="{00000000-0005-0000-0000-0000DF090000}"/>
    <cellStyle name="Обычный 136 9" xfId="3124" xr:uid="{00000000-0005-0000-0000-0000E0090000}"/>
    <cellStyle name="Обычный 138" xfId="3125" xr:uid="{00000000-0005-0000-0000-0000E1090000}"/>
    <cellStyle name="Обычный 14" xfId="2030" xr:uid="{00000000-0005-0000-0000-0000E2090000}"/>
    <cellStyle name="Обычный 14 2" xfId="2031" xr:uid="{00000000-0005-0000-0000-0000E3090000}"/>
    <cellStyle name="Обычный 14 2 2" xfId="2032" xr:uid="{00000000-0005-0000-0000-0000E4090000}"/>
    <cellStyle name="Обычный 14 3" xfId="2033" xr:uid="{00000000-0005-0000-0000-0000E5090000}"/>
    <cellStyle name="Обычный 14 3 2" xfId="4199" xr:uid="{00000000-0005-0000-0000-0000E6090000}"/>
    <cellStyle name="Обычный 14 3 2 2" xfId="4408" xr:uid="{00000000-0005-0000-0000-0000E7090000}"/>
    <cellStyle name="Обычный 14 3 3" xfId="4295" xr:uid="{00000000-0005-0000-0000-0000E8090000}"/>
    <cellStyle name="Обычный 14 4" xfId="3126" xr:uid="{00000000-0005-0000-0000-0000E9090000}"/>
    <cellStyle name="Обычный 140" xfId="3127" xr:uid="{00000000-0005-0000-0000-0000EA090000}"/>
    <cellStyle name="Обычный 141" xfId="3128" xr:uid="{00000000-0005-0000-0000-0000EB090000}"/>
    <cellStyle name="Обычный 141 10" xfId="3129" xr:uid="{00000000-0005-0000-0000-0000EC090000}"/>
    <cellStyle name="Обычный 141 11" xfId="3130" xr:uid="{00000000-0005-0000-0000-0000ED090000}"/>
    <cellStyle name="Обычный 141 12" xfId="3131" xr:uid="{00000000-0005-0000-0000-0000EE090000}"/>
    <cellStyle name="Обычный 141 13" xfId="3132" xr:uid="{00000000-0005-0000-0000-0000EF090000}"/>
    <cellStyle name="Обычный 141 14" xfId="4266" xr:uid="{00000000-0005-0000-0000-0000F0090000}"/>
    <cellStyle name="Обычный 141 15" xfId="3133" xr:uid="{00000000-0005-0000-0000-0000F1090000}"/>
    <cellStyle name="Обычный 141 16" xfId="3134" xr:uid="{00000000-0005-0000-0000-0000F2090000}"/>
    <cellStyle name="Обычный 141 17" xfId="3135" xr:uid="{00000000-0005-0000-0000-0000F3090000}"/>
    <cellStyle name="Обычный 141 18" xfId="3136" xr:uid="{00000000-0005-0000-0000-0000F4090000}"/>
    <cellStyle name="Обычный 141 19" xfId="4260" xr:uid="{00000000-0005-0000-0000-0000F5090000}"/>
    <cellStyle name="Обычный 141 2" xfId="3137" xr:uid="{00000000-0005-0000-0000-0000F6090000}"/>
    <cellStyle name="Обычный 141 20" xfId="3138" xr:uid="{00000000-0005-0000-0000-0000F7090000}"/>
    <cellStyle name="Обычный 141 21" xfId="3139" xr:uid="{00000000-0005-0000-0000-0000F8090000}"/>
    <cellStyle name="Обычный 141 22" xfId="4263" xr:uid="{00000000-0005-0000-0000-0000F9090000}"/>
    <cellStyle name="Обычный 141 23" xfId="3140" xr:uid="{00000000-0005-0000-0000-0000FA090000}"/>
    <cellStyle name="Обычный 141 24" xfId="3141" xr:uid="{00000000-0005-0000-0000-0000FB090000}"/>
    <cellStyle name="Обычный 141 25" xfId="3142" xr:uid="{00000000-0005-0000-0000-0000FC090000}"/>
    <cellStyle name="Обычный 141 26" xfId="4257" xr:uid="{00000000-0005-0000-0000-0000FD090000}"/>
    <cellStyle name="Обычный 141 27" xfId="3143" xr:uid="{00000000-0005-0000-0000-0000FE090000}"/>
    <cellStyle name="Обычный 141 28" xfId="3144" xr:uid="{00000000-0005-0000-0000-0000FF090000}"/>
    <cellStyle name="Обычный 141 29" xfId="3145" xr:uid="{00000000-0005-0000-0000-0000000A0000}"/>
    <cellStyle name="Обычный 141 3" xfId="3146" xr:uid="{00000000-0005-0000-0000-0000010A0000}"/>
    <cellStyle name="Обычный 141 30" xfId="3147" xr:uid="{00000000-0005-0000-0000-0000020A0000}"/>
    <cellStyle name="Обычный 141 31" xfId="3148" xr:uid="{00000000-0005-0000-0000-0000030A0000}"/>
    <cellStyle name="Обычный 141 32" xfId="3149" xr:uid="{00000000-0005-0000-0000-0000040A0000}"/>
    <cellStyle name="Обычный 141 33" xfId="3150" xr:uid="{00000000-0005-0000-0000-0000050A0000}"/>
    <cellStyle name="Обычный 141 34" xfId="3151" xr:uid="{00000000-0005-0000-0000-0000060A0000}"/>
    <cellStyle name="Обычный 141 35" xfId="3152" xr:uid="{00000000-0005-0000-0000-0000070A0000}"/>
    <cellStyle name="Обычный 141 36" xfId="3153" xr:uid="{00000000-0005-0000-0000-0000080A0000}"/>
    <cellStyle name="Обычный 141 37" xfId="3154" xr:uid="{00000000-0005-0000-0000-0000090A0000}"/>
    <cellStyle name="Обычный 141 38" xfId="3155" xr:uid="{00000000-0005-0000-0000-00000A0A0000}"/>
    <cellStyle name="Обычный 141 39" xfId="3156" xr:uid="{00000000-0005-0000-0000-00000B0A0000}"/>
    <cellStyle name="Обычный 141 4" xfId="3157" xr:uid="{00000000-0005-0000-0000-00000C0A0000}"/>
    <cellStyle name="Обычный 141 40" xfId="3158" xr:uid="{00000000-0005-0000-0000-00000D0A0000}"/>
    <cellStyle name="Обычный 141 41" xfId="3159" xr:uid="{00000000-0005-0000-0000-00000E0A0000}"/>
    <cellStyle name="Обычный 141 42" xfId="3160" xr:uid="{00000000-0005-0000-0000-00000F0A0000}"/>
    <cellStyle name="Обычный 141 43" xfId="3161" xr:uid="{00000000-0005-0000-0000-0000100A0000}"/>
    <cellStyle name="Обычный 141 44" xfId="3162" xr:uid="{00000000-0005-0000-0000-0000110A0000}"/>
    <cellStyle name="Обычный 141 45" xfId="3163" xr:uid="{00000000-0005-0000-0000-0000120A0000}"/>
    <cellStyle name="Обычный 141 46" xfId="3164" xr:uid="{00000000-0005-0000-0000-0000130A0000}"/>
    <cellStyle name="Обычный 141 47" xfId="3165" xr:uid="{00000000-0005-0000-0000-0000140A0000}"/>
    <cellStyle name="Обычный 141 48" xfId="3166" xr:uid="{00000000-0005-0000-0000-0000150A0000}"/>
    <cellStyle name="Обычный 141 49" xfId="3167" xr:uid="{00000000-0005-0000-0000-0000160A0000}"/>
    <cellStyle name="Обычный 141 5" xfId="3168" xr:uid="{00000000-0005-0000-0000-0000170A0000}"/>
    <cellStyle name="Обычный 141 50" xfId="3169" xr:uid="{00000000-0005-0000-0000-0000180A0000}"/>
    <cellStyle name="Обычный 141 51" xfId="3170" xr:uid="{00000000-0005-0000-0000-0000190A0000}"/>
    <cellStyle name="Обычный 141 52" xfId="3171" xr:uid="{00000000-0005-0000-0000-00001A0A0000}"/>
    <cellStyle name="Обычный 141 53" xfId="3172" xr:uid="{00000000-0005-0000-0000-00001B0A0000}"/>
    <cellStyle name="Обычный 141 54" xfId="3173" xr:uid="{00000000-0005-0000-0000-00001C0A0000}"/>
    <cellStyle name="Обычный 141 55" xfId="3174" xr:uid="{00000000-0005-0000-0000-00001D0A0000}"/>
    <cellStyle name="Обычный 141 56" xfId="3175" xr:uid="{00000000-0005-0000-0000-00001E0A0000}"/>
    <cellStyle name="Обычный 141 57" xfId="3176" xr:uid="{00000000-0005-0000-0000-00001F0A0000}"/>
    <cellStyle name="Обычный 141 6" xfId="3177" xr:uid="{00000000-0005-0000-0000-0000200A0000}"/>
    <cellStyle name="Обычный 141 7" xfId="3178" xr:uid="{00000000-0005-0000-0000-0000210A0000}"/>
    <cellStyle name="Обычный 141 8" xfId="3179" xr:uid="{00000000-0005-0000-0000-0000220A0000}"/>
    <cellStyle name="Обычный 141 9" xfId="3180" xr:uid="{00000000-0005-0000-0000-0000230A0000}"/>
    <cellStyle name="Обычный 142" xfId="3181" xr:uid="{00000000-0005-0000-0000-0000240A0000}"/>
    <cellStyle name="Обычный 15" xfId="2034" xr:uid="{00000000-0005-0000-0000-0000250A0000}"/>
    <cellStyle name="Обычный 15 2" xfId="2035" xr:uid="{00000000-0005-0000-0000-0000260A0000}"/>
    <cellStyle name="Обычный 15 2 2" xfId="2036" xr:uid="{00000000-0005-0000-0000-0000270A0000}"/>
    <cellStyle name="Обычный 15 2 2 2" xfId="4200" xr:uid="{00000000-0005-0000-0000-0000280A0000}"/>
    <cellStyle name="Обычный 15 2 2 2 2" xfId="4409" xr:uid="{00000000-0005-0000-0000-0000290A0000}"/>
    <cellStyle name="Обычный 15 2 2 3" xfId="4296" xr:uid="{00000000-0005-0000-0000-00002A0A0000}"/>
    <cellStyle name="Обычный 15 2 3" xfId="2037" xr:uid="{00000000-0005-0000-0000-00002B0A0000}"/>
    <cellStyle name="Обычный 15 3" xfId="2038" xr:uid="{00000000-0005-0000-0000-00002C0A0000}"/>
    <cellStyle name="Обычный 15 4" xfId="2039" xr:uid="{00000000-0005-0000-0000-00002D0A0000}"/>
    <cellStyle name="Обычный 15 4 2" xfId="4201" xr:uid="{00000000-0005-0000-0000-00002E0A0000}"/>
    <cellStyle name="Обычный 15 4 2 2" xfId="4410" xr:uid="{00000000-0005-0000-0000-00002F0A0000}"/>
    <cellStyle name="Обычный 15 4 3" xfId="4297" xr:uid="{00000000-0005-0000-0000-0000300A0000}"/>
    <cellStyle name="Обычный 15 5" xfId="3182" xr:uid="{00000000-0005-0000-0000-0000310A0000}"/>
    <cellStyle name="Обычный 16" xfId="2040" xr:uid="{00000000-0005-0000-0000-0000320A0000}"/>
    <cellStyle name="Обычный 16 2" xfId="2041" xr:uid="{00000000-0005-0000-0000-0000330A0000}"/>
    <cellStyle name="Обычный 16 2 2" xfId="2042" xr:uid="{00000000-0005-0000-0000-0000340A0000}"/>
    <cellStyle name="Обычный 16 2 2 2" xfId="4202" xr:uid="{00000000-0005-0000-0000-0000350A0000}"/>
    <cellStyle name="Обычный 16 2 2 2 2" xfId="4411" xr:uid="{00000000-0005-0000-0000-0000360A0000}"/>
    <cellStyle name="Обычный 16 2 2 3" xfId="4298" xr:uid="{00000000-0005-0000-0000-0000370A0000}"/>
    <cellStyle name="Обычный 16 3" xfId="3183" xr:uid="{00000000-0005-0000-0000-0000380A0000}"/>
    <cellStyle name="Обычный 17" xfId="2043" xr:uid="{00000000-0005-0000-0000-0000390A0000}"/>
    <cellStyle name="Обычный 17 2" xfId="2044" xr:uid="{00000000-0005-0000-0000-00003A0A0000}"/>
    <cellStyle name="Обычный 17 3" xfId="2045" xr:uid="{00000000-0005-0000-0000-00003B0A0000}"/>
    <cellStyle name="Обычный 17_МИИР" xfId="2046" xr:uid="{00000000-0005-0000-0000-00003C0A0000}"/>
    <cellStyle name="Обычный 18" xfId="2047" xr:uid="{00000000-0005-0000-0000-00003D0A0000}"/>
    <cellStyle name="Обычный 18 2" xfId="2048" xr:uid="{00000000-0005-0000-0000-00003E0A0000}"/>
    <cellStyle name="Обычный 18 2 2" xfId="4203" xr:uid="{00000000-0005-0000-0000-00003F0A0000}"/>
    <cellStyle name="Обычный 18 2 2 2" xfId="4412" xr:uid="{00000000-0005-0000-0000-0000400A0000}"/>
    <cellStyle name="Обычный 18 2 3" xfId="4299" xr:uid="{00000000-0005-0000-0000-0000410A0000}"/>
    <cellStyle name="Обычный 18 3" xfId="2049" xr:uid="{00000000-0005-0000-0000-0000420A0000}"/>
    <cellStyle name="Обычный 18 4" xfId="2050" xr:uid="{00000000-0005-0000-0000-0000430A0000}"/>
    <cellStyle name="Обычный 18 4 2" xfId="4204" xr:uid="{00000000-0005-0000-0000-0000440A0000}"/>
    <cellStyle name="Обычный 18 4 2 2" xfId="4413" xr:uid="{00000000-0005-0000-0000-0000450A0000}"/>
    <cellStyle name="Обычный 18 4 3" xfId="4300" xr:uid="{00000000-0005-0000-0000-0000460A0000}"/>
    <cellStyle name="Обычный 19" xfId="2051" xr:uid="{00000000-0005-0000-0000-0000470A0000}"/>
    <cellStyle name="Обычный 19 2" xfId="2052" xr:uid="{00000000-0005-0000-0000-0000480A0000}"/>
    <cellStyle name="Обычный 19 2 2" xfId="2053" xr:uid="{00000000-0005-0000-0000-0000490A0000}"/>
    <cellStyle name="Обычный 19 2 2 2" xfId="4206" xr:uid="{00000000-0005-0000-0000-00004A0A0000}"/>
    <cellStyle name="Обычный 19 2 2 2 2" xfId="4415" xr:uid="{00000000-0005-0000-0000-00004B0A0000}"/>
    <cellStyle name="Обычный 19 2 2 3" xfId="4302" xr:uid="{00000000-0005-0000-0000-00004C0A0000}"/>
    <cellStyle name="Обычный 19 2 3" xfId="4205" xr:uid="{00000000-0005-0000-0000-00004D0A0000}"/>
    <cellStyle name="Обычный 19 2 3 2" xfId="4414" xr:uid="{00000000-0005-0000-0000-00004E0A0000}"/>
    <cellStyle name="Обычный 19 2 4" xfId="4301" xr:uid="{00000000-0005-0000-0000-00004F0A0000}"/>
    <cellStyle name="Обычный 19 3" xfId="2054" xr:uid="{00000000-0005-0000-0000-0000500A0000}"/>
    <cellStyle name="Обычный 19 3 2" xfId="4207" xr:uid="{00000000-0005-0000-0000-0000510A0000}"/>
    <cellStyle name="Обычный 19 3 2 2" xfId="4416" xr:uid="{00000000-0005-0000-0000-0000520A0000}"/>
    <cellStyle name="Обычный 19 3 3" xfId="4303" xr:uid="{00000000-0005-0000-0000-0000530A0000}"/>
    <cellStyle name="Обычный 19 4" xfId="2055" xr:uid="{00000000-0005-0000-0000-0000540A0000}"/>
    <cellStyle name="Обычный 2" xfId="2" xr:uid="{00000000-0005-0000-0000-0000550A0000}"/>
    <cellStyle name="Обычный 2 10" xfId="2056" xr:uid="{00000000-0005-0000-0000-0000560A0000}"/>
    <cellStyle name="Обычный 2 10 2" xfId="4270" xr:uid="{00000000-0005-0000-0000-0000570A0000}"/>
    <cellStyle name="Обычный 2 10 2 2" xfId="3184" xr:uid="{00000000-0005-0000-0000-0000580A0000}"/>
    <cellStyle name="Обычный 2 11" xfId="3185" xr:uid="{00000000-0005-0000-0000-0000590A0000}"/>
    <cellStyle name="Обычный 2 11 2" xfId="3186" xr:uid="{00000000-0005-0000-0000-00005A0A0000}"/>
    <cellStyle name="Обычный 2 11 3" xfId="4371" xr:uid="{00000000-0005-0000-0000-00005B0A0000}"/>
    <cellStyle name="Обычный 2 12" xfId="3187" xr:uid="{00000000-0005-0000-0000-00005C0A0000}"/>
    <cellStyle name="Обычный 2 13" xfId="3188" xr:uid="{00000000-0005-0000-0000-00005D0A0000}"/>
    <cellStyle name="Обычный 2 14" xfId="3189" xr:uid="{00000000-0005-0000-0000-00005E0A0000}"/>
    <cellStyle name="Обычный 2 15" xfId="3190" xr:uid="{00000000-0005-0000-0000-00005F0A0000}"/>
    <cellStyle name="Обычный 2 16" xfId="3191" xr:uid="{00000000-0005-0000-0000-0000600A0000}"/>
    <cellStyle name="Обычный 2 17" xfId="3192" xr:uid="{00000000-0005-0000-0000-0000610A0000}"/>
    <cellStyle name="Обычный 2 18" xfId="3193" xr:uid="{00000000-0005-0000-0000-0000620A0000}"/>
    <cellStyle name="Обычный 2 19" xfId="3194" xr:uid="{00000000-0005-0000-0000-0000630A0000}"/>
    <cellStyle name="Обычный 2 2" xfId="2057" xr:uid="{00000000-0005-0000-0000-0000640A0000}"/>
    <cellStyle name="Обычный 2 2 10" xfId="3195" xr:uid="{00000000-0005-0000-0000-0000650A0000}"/>
    <cellStyle name="Обычный 2 2 11" xfId="3196" xr:uid="{00000000-0005-0000-0000-0000660A0000}"/>
    <cellStyle name="Обычный 2 2 12" xfId="3197" xr:uid="{00000000-0005-0000-0000-0000670A0000}"/>
    <cellStyle name="Обычный 2 2 13" xfId="3198" xr:uid="{00000000-0005-0000-0000-0000680A0000}"/>
    <cellStyle name="Обычный 2 2 14" xfId="3199" xr:uid="{00000000-0005-0000-0000-0000690A0000}"/>
    <cellStyle name="Обычный 2 2 15" xfId="3200" xr:uid="{00000000-0005-0000-0000-00006A0A0000}"/>
    <cellStyle name="Обычный 2 2 16" xfId="3201" xr:uid="{00000000-0005-0000-0000-00006B0A0000}"/>
    <cellStyle name="Обычный 2 2 17" xfId="3202" xr:uid="{00000000-0005-0000-0000-00006C0A0000}"/>
    <cellStyle name="Обычный 2 2 18" xfId="2058" xr:uid="{00000000-0005-0000-0000-00006D0A0000}"/>
    <cellStyle name="Обычный 2 2 18 2" xfId="3203" xr:uid="{00000000-0005-0000-0000-00006E0A0000}"/>
    <cellStyle name="Обычный 2 2 19" xfId="3204" xr:uid="{00000000-0005-0000-0000-00006F0A0000}"/>
    <cellStyle name="Обычный 2 2 2" xfId="2059" xr:uid="{00000000-0005-0000-0000-0000700A0000}"/>
    <cellStyle name="Обычный 2 2 2 2" xfId="2060" xr:uid="{00000000-0005-0000-0000-0000710A0000}"/>
    <cellStyle name="Обычный 2 2 2 2 2" xfId="2061" xr:uid="{00000000-0005-0000-0000-0000720A0000}"/>
    <cellStyle name="Обычный 2 2 2 2 2 2" xfId="2062" xr:uid="{00000000-0005-0000-0000-0000730A0000}"/>
    <cellStyle name="Обычный 2 2 2 2 2 2 2" xfId="2063" xr:uid="{00000000-0005-0000-0000-0000740A0000}"/>
    <cellStyle name="Обычный 2 2 2 2 2 3" xfId="2064" xr:uid="{00000000-0005-0000-0000-0000750A0000}"/>
    <cellStyle name="Обычный 2 2 2 2 3" xfId="2065" xr:uid="{00000000-0005-0000-0000-0000760A0000}"/>
    <cellStyle name="Обычный 2 2 2 2 3 2" xfId="3205" xr:uid="{00000000-0005-0000-0000-0000770A0000}"/>
    <cellStyle name="Обычный 2 2 2 2 4" xfId="2066" xr:uid="{00000000-0005-0000-0000-0000780A0000}"/>
    <cellStyle name="Обычный 2 2 2 2 5" xfId="2067" xr:uid="{00000000-0005-0000-0000-0000790A0000}"/>
    <cellStyle name="Обычный 2 2 2 2 6" xfId="3206" xr:uid="{00000000-0005-0000-0000-00007A0A0000}"/>
    <cellStyle name="Обычный 2 2 2 3" xfId="2068" xr:uid="{00000000-0005-0000-0000-00007B0A0000}"/>
    <cellStyle name="Обычный 2 2 2 3 2" xfId="2069" xr:uid="{00000000-0005-0000-0000-00007C0A0000}"/>
    <cellStyle name="Обычный 2 2 2 3 2 2" xfId="2070" xr:uid="{00000000-0005-0000-0000-00007D0A0000}"/>
    <cellStyle name="Обычный 2 2 2 3 2 2 2" xfId="2071" xr:uid="{00000000-0005-0000-0000-00007E0A0000}"/>
    <cellStyle name="Обычный 2 2 2 3 2 2 2 2" xfId="4209" xr:uid="{00000000-0005-0000-0000-00007F0A0000}"/>
    <cellStyle name="Обычный 2 2 2 3 2 2 2 2 2" xfId="4418" xr:uid="{00000000-0005-0000-0000-0000800A0000}"/>
    <cellStyle name="Обычный 2 2 2 3 2 2 2 3" xfId="4305" xr:uid="{00000000-0005-0000-0000-0000810A0000}"/>
    <cellStyle name="Обычный 2 2 2 3 2 2 3" xfId="4208" xr:uid="{00000000-0005-0000-0000-0000820A0000}"/>
    <cellStyle name="Обычный 2 2 2 3 2 2 3 2" xfId="4417" xr:uid="{00000000-0005-0000-0000-0000830A0000}"/>
    <cellStyle name="Обычный 2 2 2 3 2 2 4" xfId="4304" xr:uid="{00000000-0005-0000-0000-0000840A0000}"/>
    <cellStyle name="Обычный 2 2 2 3 2 3" xfId="2072" xr:uid="{00000000-0005-0000-0000-0000850A0000}"/>
    <cellStyle name="Обычный 2 2 2 3 3" xfId="2073" xr:uid="{00000000-0005-0000-0000-0000860A0000}"/>
    <cellStyle name="Обычный 2 2 2 3 3 2" xfId="3207" xr:uid="{00000000-0005-0000-0000-0000870A0000}"/>
    <cellStyle name="Обычный 2 2 2 3 4" xfId="2074" xr:uid="{00000000-0005-0000-0000-0000880A0000}"/>
    <cellStyle name="Обычный 2 2 2 3 4 2" xfId="4210" xr:uid="{00000000-0005-0000-0000-0000890A0000}"/>
    <cellStyle name="Обычный 2 2 2 3 4 2 2" xfId="4419" xr:uid="{00000000-0005-0000-0000-00008A0A0000}"/>
    <cellStyle name="Обычный 2 2 2 3 4 3" xfId="4306" xr:uid="{00000000-0005-0000-0000-00008B0A0000}"/>
    <cellStyle name="Обычный 2 2 2 4" xfId="2075" xr:uid="{00000000-0005-0000-0000-00008C0A0000}"/>
    <cellStyle name="Обычный 2 2 2 4 2" xfId="2076" xr:uid="{00000000-0005-0000-0000-00008D0A0000}"/>
    <cellStyle name="Обычный 2 2 2 5" xfId="3208" xr:uid="{00000000-0005-0000-0000-00008E0A0000}"/>
    <cellStyle name="Обычный 2 2 2_001" xfId="2077" xr:uid="{00000000-0005-0000-0000-00008F0A0000}"/>
    <cellStyle name="Обычный 2 2 20" xfId="3209" xr:uid="{00000000-0005-0000-0000-0000900A0000}"/>
    <cellStyle name="Обычный 2 2 21" xfId="3210" xr:uid="{00000000-0005-0000-0000-0000910A0000}"/>
    <cellStyle name="Обычный 2 2 22" xfId="3211" xr:uid="{00000000-0005-0000-0000-0000920A0000}"/>
    <cellStyle name="Обычный 2 2 23" xfId="3212" xr:uid="{00000000-0005-0000-0000-0000930A0000}"/>
    <cellStyle name="Обычный 2 2 24" xfId="3213" xr:uid="{00000000-0005-0000-0000-0000940A0000}"/>
    <cellStyle name="Обычный 2 2 25" xfId="3214" xr:uid="{00000000-0005-0000-0000-0000950A0000}"/>
    <cellStyle name="Обычный 2 2 26" xfId="3215" xr:uid="{00000000-0005-0000-0000-0000960A0000}"/>
    <cellStyle name="Обычный 2 2 27" xfId="3216" xr:uid="{00000000-0005-0000-0000-0000970A0000}"/>
    <cellStyle name="Обычный 2 2 28" xfId="3217" xr:uid="{00000000-0005-0000-0000-0000980A0000}"/>
    <cellStyle name="Обычный 2 2 29" xfId="3218" xr:uid="{00000000-0005-0000-0000-0000990A0000}"/>
    <cellStyle name="Обычный 2 2 3" xfId="2078" xr:uid="{00000000-0005-0000-0000-00009A0A0000}"/>
    <cellStyle name="Обычный 2 2 3 2" xfId="2079" xr:uid="{00000000-0005-0000-0000-00009B0A0000}"/>
    <cellStyle name="Обычный 2 2 3 2 2" xfId="2080" xr:uid="{00000000-0005-0000-0000-00009C0A0000}"/>
    <cellStyle name="Обычный 2 2 3 2 3" xfId="2081" xr:uid="{00000000-0005-0000-0000-00009D0A0000}"/>
    <cellStyle name="Обычный 2 2 3 2 4" xfId="2082" xr:uid="{00000000-0005-0000-0000-00009E0A0000}"/>
    <cellStyle name="Обычный 2 2 3 3" xfId="2083" xr:uid="{00000000-0005-0000-0000-00009F0A0000}"/>
    <cellStyle name="Обычный 2 2 3 3 2" xfId="3219" xr:uid="{00000000-0005-0000-0000-0000A00A0000}"/>
    <cellStyle name="Обычный 2 2 3 4" xfId="2084" xr:uid="{00000000-0005-0000-0000-0000A10A0000}"/>
    <cellStyle name="Обычный 2 2 3 4 2" xfId="4211" xr:uid="{00000000-0005-0000-0000-0000A20A0000}"/>
    <cellStyle name="Обычный 2 2 3 4 2 2" xfId="2085" xr:uid="{00000000-0005-0000-0000-0000A30A0000}"/>
    <cellStyle name="Обычный 2 2 3 4 2 2 2" xfId="2086" xr:uid="{00000000-0005-0000-0000-0000A40A0000}"/>
    <cellStyle name="Обычный 2 2 3 4 2 2 2 2" xfId="4213" xr:uid="{00000000-0005-0000-0000-0000A50A0000}"/>
    <cellStyle name="Обычный 2 2 3 4 2 2 2 2 2" xfId="4422" xr:uid="{00000000-0005-0000-0000-0000A60A0000}"/>
    <cellStyle name="Обычный 2 2 3 4 2 2 2 3" xfId="4309" xr:uid="{00000000-0005-0000-0000-0000A70A0000}"/>
    <cellStyle name="Обычный 2 2 3 4 2 2 3" xfId="4212" xr:uid="{00000000-0005-0000-0000-0000A80A0000}"/>
    <cellStyle name="Обычный 2 2 3 4 2 2 3 2" xfId="4421" xr:uid="{00000000-0005-0000-0000-0000A90A0000}"/>
    <cellStyle name="Обычный 2 2 3 4 2 2 4" xfId="4308" xr:uid="{00000000-0005-0000-0000-0000AA0A0000}"/>
    <cellStyle name="Обычный 2 2 3 4 2 3" xfId="4420" xr:uid="{00000000-0005-0000-0000-0000AB0A0000}"/>
    <cellStyle name="Обычный 2 2 3 4 3" xfId="4307" xr:uid="{00000000-0005-0000-0000-0000AC0A0000}"/>
    <cellStyle name="Обычный 2 2 3 5" xfId="2087" xr:uid="{00000000-0005-0000-0000-0000AD0A0000}"/>
    <cellStyle name="Обычный 2 2 3 5 2" xfId="4214" xr:uid="{00000000-0005-0000-0000-0000AE0A0000}"/>
    <cellStyle name="Обычный 2 2 3 5 2 2" xfId="4423" xr:uid="{00000000-0005-0000-0000-0000AF0A0000}"/>
    <cellStyle name="Обычный 2 2 3 5 3" xfId="4310" xr:uid="{00000000-0005-0000-0000-0000B00A0000}"/>
    <cellStyle name="Обычный 2 2 30" xfId="3220" xr:uid="{00000000-0005-0000-0000-0000B10A0000}"/>
    <cellStyle name="Обычный 2 2 31" xfId="3221" xr:uid="{00000000-0005-0000-0000-0000B20A0000}"/>
    <cellStyle name="Обычный 2 2 32" xfId="3222" xr:uid="{00000000-0005-0000-0000-0000B30A0000}"/>
    <cellStyle name="Обычный 2 2 33" xfId="3223" xr:uid="{00000000-0005-0000-0000-0000B40A0000}"/>
    <cellStyle name="Обычный 2 2 34" xfId="3224" xr:uid="{00000000-0005-0000-0000-0000B50A0000}"/>
    <cellStyle name="Обычный 2 2 35" xfId="3225" xr:uid="{00000000-0005-0000-0000-0000B60A0000}"/>
    <cellStyle name="Обычный 2 2 36" xfId="3226" xr:uid="{00000000-0005-0000-0000-0000B70A0000}"/>
    <cellStyle name="Обычный 2 2 37" xfId="3227" xr:uid="{00000000-0005-0000-0000-0000B80A0000}"/>
    <cellStyle name="Обычный 2 2 38" xfId="3228" xr:uid="{00000000-0005-0000-0000-0000B90A0000}"/>
    <cellStyle name="Обычный 2 2 39" xfId="3229" xr:uid="{00000000-0005-0000-0000-0000BA0A0000}"/>
    <cellStyle name="Обычный 2 2 4" xfId="2088" xr:uid="{00000000-0005-0000-0000-0000BB0A0000}"/>
    <cellStyle name="Обычный 2 2 4 2" xfId="2089" xr:uid="{00000000-0005-0000-0000-0000BC0A0000}"/>
    <cellStyle name="Обычный 2 2 4 2 2" xfId="3230" xr:uid="{00000000-0005-0000-0000-0000BD0A0000}"/>
    <cellStyle name="Обычный 2 2 4 3" xfId="2090" xr:uid="{00000000-0005-0000-0000-0000BE0A0000}"/>
    <cellStyle name="Обычный 2 2 4 4" xfId="3231" xr:uid="{00000000-0005-0000-0000-0000BF0A0000}"/>
    <cellStyle name="Обычный 2 2 4 4 2" xfId="4372" xr:uid="{00000000-0005-0000-0000-0000C00A0000}"/>
    <cellStyle name="Обычный 2 2 40" xfId="4267" xr:uid="{00000000-0005-0000-0000-0000C10A0000}"/>
    <cellStyle name="Обычный 2 2 41" xfId="3232" xr:uid="{00000000-0005-0000-0000-0000C20A0000}"/>
    <cellStyle name="Обычный 2 2 42" xfId="3233" xr:uid="{00000000-0005-0000-0000-0000C30A0000}"/>
    <cellStyle name="Обычный 2 2 43" xfId="4261" xr:uid="{00000000-0005-0000-0000-0000C40A0000}"/>
    <cellStyle name="Обычный 2 2 44" xfId="3234" xr:uid="{00000000-0005-0000-0000-0000C50A0000}"/>
    <cellStyle name="Обычный 2 2 45" xfId="3235" xr:uid="{00000000-0005-0000-0000-0000C60A0000}"/>
    <cellStyle name="Обычный 2 2 46" xfId="3236" xr:uid="{00000000-0005-0000-0000-0000C70A0000}"/>
    <cellStyle name="Обычный 2 2 47" xfId="3237" xr:uid="{00000000-0005-0000-0000-0000C80A0000}"/>
    <cellStyle name="Обычный 2 2 48" xfId="3238" xr:uid="{00000000-0005-0000-0000-0000C90A0000}"/>
    <cellStyle name="Обычный 2 2 49" xfId="3239" xr:uid="{00000000-0005-0000-0000-0000CA0A0000}"/>
    <cellStyle name="Обычный 2 2 5" xfId="2091" xr:uid="{00000000-0005-0000-0000-0000CB0A0000}"/>
    <cellStyle name="Обычный 2 2 5 2" xfId="2092" xr:uid="{00000000-0005-0000-0000-0000CC0A0000}"/>
    <cellStyle name="Обычный 2 2 5 2 2" xfId="3240" xr:uid="{00000000-0005-0000-0000-0000CD0A0000}"/>
    <cellStyle name="Обычный 2 2 5 3" xfId="2093" xr:uid="{00000000-0005-0000-0000-0000CE0A0000}"/>
    <cellStyle name="Обычный 2 2 5 3 2" xfId="4215" xr:uid="{00000000-0005-0000-0000-0000CF0A0000}"/>
    <cellStyle name="Обычный 2 2 5 3 2 2" xfId="4424" xr:uid="{00000000-0005-0000-0000-0000D00A0000}"/>
    <cellStyle name="Обычный 2 2 5 3 3" xfId="4311" xr:uid="{00000000-0005-0000-0000-0000D10A0000}"/>
    <cellStyle name="Обычный 2 2 50" xfId="3241" xr:uid="{00000000-0005-0000-0000-0000D20A0000}"/>
    <cellStyle name="Обычный 2 2 51" xfId="3242" xr:uid="{00000000-0005-0000-0000-0000D30A0000}"/>
    <cellStyle name="Обычный 2 2 52" xfId="3243" xr:uid="{00000000-0005-0000-0000-0000D40A0000}"/>
    <cellStyle name="Обычный 2 2 53" xfId="3244" xr:uid="{00000000-0005-0000-0000-0000D50A0000}"/>
    <cellStyle name="Обычный 2 2 54" xfId="3245" xr:uid="{00000000-0005-0000-0000-0000D60A0000}"/>
    <cellStyle name="Обычный 2 2 55" xfId="3246" xr:uid="{00000000-0005-0000-0000-0000D70A0000}"/>
    <cellStyle name="Обычный 2 2 56" xfId="3247" xr:uid="{00000000-0005-0000-0000-0000D80A0000}"/>
    <cellStyle name="Обычный 2 2 57" xfId="3248" xr:uid="{00000000-0005-0000-0000-0000D90A0000}"/>
    <cellStyle name="Обычный 2 2 58" xfId="3249" xr:uid="{00000000-0005-0000-0000-0000DA0A0000}"/>
    <cellStyle name="Обычный 2 2 59" xfId="3250" xr:uid="{00000000-0005-0000-0000-0000DB0A0000}"/>
    <cellStyle name="Обычный 2 2 6" xfId="2094" xr:uid="{00000000-0005-0000-0000-0000DC0A0000}"/>
    <cellStyle name="Обычный 2 2 6 2" xfId="3251" xr:uid="{00000000-0005-0000-0000-0000DD0A0000}"/>
    <cellStyle name="Обычный 2 2 7" xfId="2095" xr:uid="{00000000-0005-0000-0000-0000DE0A0000}"/>
    <cellStyle name="Обычный 2 2 7 2" xfId="3252" xr:uid="{00000000-0005-0000-0000-0000DF0A0000}"/>
    <cellStyle name="Обычный 2 2 8" xfId="3253" xr:uid="{00000000-0005-0000-0000-0000E00A0000}"/>
    <cellStyle name="Обычный 2 2 9" xfId="3254" xr:uid="{00000000-0005-0000-0000-0000E10A0000}"/>
    <cellStyle name="Обычный 2 2_001 Проб Новые специфики.xls 18,01" xfId="2096" xr:uid="{00000000-0005-0000-0000-0000E20A0000}"/>
    <cellStyle name="Обычный 2 20" xfId="3255" xr:uid="{00000000-0005-0000-0000-0000E30A0000}"/>
    <cellStyle name="Обычный 2 21" xfId="3256" xr:uid="{00000000-0005-0000-0000-0000E40A0000}"/>
    <cellStyle name="Обычный 2 22" xfId="3257" xr:uid="{00000000-0005-0000-0000-0000E50A0000}"/>
    <cellStyle name="Обычный 2 23" xfId="3258" xr:uid="{00000000-0005-0000-0000-0000E60A0000}"/>
    <cellStyle name="Обычный 2 24" xfId="3259" xr:uid="{00000000-0005-0000-0000-0000E70A0000}"/>
    <cellStyle name="Обычный 2 25" xfId="3260" xr:uid="{00000000-0005-0000-0000-0000E80A0000}"/>
    <cellStyle name="Обычный 2 26" xfId="3261" xr:uid="{00000000-0005-0000-0000-0000E90A0000}"/>
    <cellStyle name="Обычный 2 27" xfId="3262" xr:uid="{00000000-0005-0000-0000-0000EA0A0000}"/>
    <cellStyle name="Обычный 2 28" xfId="3263" xr:uid="{00000000-0005-0000-0000-0000EB0A0000}"/>
    <cellStyle name="Обычный 2 29" xfId="3264" xr:uid="{00000000-0005-0000-0000-0000EC0A0000}"/>
    <cellStyle name="Обычный 2 3" xfId="2097" xr:uid="{00000000-0005-0000-0000-0000ED0A0000}"/>
    <cellStyle name="Обычный 2 3 2" xfId="2098" xr:uid="{00000000-0005-0000-0000-0000EE0A0000}"/>
    <cellStyle name="Обычный 2 3 2 2" xfId="2099" xr:uid="{00000000-0005-0000-0000-0000EF0A0000}"/>
    <cellStyle name="Обычный 2 3 2 2 2" xfId="2100" xr:uid="{00000000-0005-0000-0000-0000F00A0000}"/>
    <cellStyle name="Обычный 2 3 2 2 2 2" xfId="2101" xr:uid="{00000000-0005-0000-0000-0000F10A0000}"/>
    <cellStyle name="Обычный 2 3 2 2 3" xfId="2102" xr:uid="{00000000-0005-0000-0000-0000F20A0000}"/>
    <cellStyle name="Обычный 2 3 2 2 4" xfId="2103" xr:uid="{00000000-0005-0000-0000-0000F30A0000}"/>
    <cellStyle name="Обычный 2 3 2 2 5" xfId="2104" xr:uid="{00000000-0005-0000-0000-0000F40A0000}"/>
    <cellStyle name="Обычный 2 3 2 3" xfId="2105" xr:uid="{00000000-0005-0000-0000-0000F50A0000}"/>
    <cellStyle name="Обычный 2 3 2 4" xfId="2106" xr:uid="{00000000-0005-0000-0000-0000F60A0000}"/>
    <cellStyle name="Обычный 2 3 2 5" xfId="3265" xr:uid="{00000000-0005-0000-0000-0000F70A0000}"/>
    <cellStyle name="Обычный 2 3 3" xfId="2107" xr:uid="{00000000-0005-0000-0000-0000F80A0000}"/>
    <cellStyle name="Обычный 2 3 3 2" xfId="2108" xr:uid="{00000000-0005-0000-0000-0000F90A0000}"/>
    <cellStyle name="Обычный 2 3 3 2 2" xfId="2109" xr:uid="{00000000-0005-0000-0000-0000FA0A0000}"/>
    <cellStyle name="Обычный 2 3 3 3" xfId="2110" xr:uid="{00000000-0005-0000-0000-0000FB0A0000}"/>
    <cellStyle name="Обычный 2 3 3 4" xfId="3266" xr:uid="{00000000-0005-0000-0000-0000FC0A0000}"/>
    <cellStyle name="Обычный 2 3 4" xfId="2111" xr:uid="{00000000-0005-0000-0000-0000FD0A0000}"/>
    <cellStyle name="Обычный 2 3 4 2" xfId="2112" xr:uid="{00000000-0005-0000-0000-0000FE0A0000}"/>
    <cellStyle name="Обычный 2 3 4 3" xfId="2113" xr:uid="{00000000-0005-0000-0000-0000FF0A0000}"/>
    <cellStyle name="Обычный 2 3 4 4" xfId="2114" xr:uid="{00000000-0005-0000-0000-0000000B0000}"/>
    <cellStyle name="Обычный 2 3 5" xfId="2115" xr:uid="{00000000-0005-0000-0000-0000010B0000}"/>
    <cellStyle name="Обычный 2 3 5 2" xfId="3267" xr:uid="{00000000-0005-0000-0000-0000020B0000}"/>
    <cellStyle name="Обычный 2 3 6" xfId="2116" xr:uid="{00000000-0005-0000-0000-0000030B0000}"/>
    <cellStyle name="Обычный 2 3 6 2" xfId="4216" xr:uid="{00000000-0005-0000-0000-0000040B0000}"/>
    <cellStyle name="Обычный 2 3 6 2 2" xfId="4425" xr:uid="{00000000-0005-0000-0000-0000050B0000}"/>
    <cellStyle name="Обычный 2 3 6 3" xfId="4312" xr:uid="{00000000-0005-0000-0000-0000060B0000}"/>
    <cellStyle name="Обычный 2 3 7" xfId="3268" xr:uid="{00000000-0005-0000-0000-0000070B0000}"/>
    <cellStyle name="Обычный 2 3 7 2" xfId="4373" xr:uid="{00000000-0005-0000-0000-0000080B0000}"/>
    <cellStyle name="Обычный 2 3 8" xfId="3269" xr:uid="{00000000-0005-0000-0000-0000090B0000}"/>
    <cellStyle name="Обычный 2 3_143" xfId="2117" xr:uid="{00000000-0005-0000-0000-00000A0B0000}"/>
    <cellStyle name="Обычный 2 30" xfId="3270" xr:uid="{00000000-0005-0000-0000-00000B0B0000}"/>
    <cellStyle name="Обычный 2 31" xfId="3271" xr:uid="{00000000-0005-0000-0000-00000C0B0000}"/>
    <cellStyle name="Обычный 2 32" xfId="3272" xr:uid="{00000000-0005-0000-0000-00000D0B0000}"/>
    <cellStyle name="Обычный 2 33" xfId="3273" xr:uid="{00000000-0005-0000-0000-00000E0B0000}"/>
    <cellStyle name="Обычный 2 34" xfId="3274" xr:uid="{00000000-0005-0000-0000-00000F0B0000}"/>
    <cellStyle name="Обычный 2 35" xfId="3275" xr:uid="{00000000-0005-0000-0000-0000100B0000}"/>
    <cellStyle name="Обычный 2 36" xfId="3276" xr:uid="{00000000-0005-0000-0000-0000110B0000}"/>
    <cellStyle name="Обычный 2 37" xfId="3277" xr:uid="{00000000-0005-0000-0000-0000120B0000}"/>
    <cellStyle name="Обычный 2 38" xfId="3278" xr:uid="{00000000-0005-0000-0000-0000130B0000}"/>
    <cellStyle name="Обычный 2 39" xfId="3279" xr:uid="{00000000-0005-0000-0000-0000140B0000}"/>
    <cellStyle name="Обычный 2 4" xfId="2118" xr:uid="{00000000-0005-0000-0000-0000150B0000}"/>
    <cellStyle name="Обычный 2 4 2" xfId="2119" xr:uid="{00000000-0005-0000-0000-0000160B0000}"/>
    <cellStyle name="Обычный 2 4 2 2" xfId="2120" xr:uid="{00000000-0005-0000-0000-0000170B0000}"/>
    <cellStyle name="Обычный 2 4 2 2 2" xfId="2121" xr:uid="{00000000-0005-0000-0000-0000180B0000}"/>
    <cellStyle name="Обычный 2 4 2 3" xfId="2122" xr:uid="{00000000-0005-0000-0000-0000190B0000}"/>
    <cellStyle name="Обычный 2 4 2 3 2" xfId="4217" xr:uid="{00000000-0005-0000-0000-00001A0B0000}"/>
    <cellStyle name="Обычный 2 4 2 3 2 2" xfId="2123" xr:uid="{00000000-0005-0000-0000-00001B0B0000}"/>
    <cellStyle name="Обычный 2 4 2 3 2 2 2" xfId="2124" xr:uid="{00000000-0005-0000-0000-00001C0B0000}"/>
    <cellStyle name="Обычный 2 4 2 3 2 2 2 2" xfId="4219" xr:uid="{00000000-0005-0000-0000-00001D0B0000}"/>
    <cellStyle name="Обычный 2 4 2 3 2 2 2 2 2" xfId="4428" xr:uid="{00000000-0005-0000-0000-00001E0B0000}"/>
    <cellStyle name="Обычный 2 4 2 3 2 2 2 3" xfId="4315" xr:uid="{00000000-0005-0000-0000-00001F0B0000}"/>
    <cellStyle name="Обычный 2 4 2 3 2 2 3" xfId="4218" xr:uid="{00000000-0005-0000-0000-0000200B0000}"/>
    <cellStyle name="Обычный 2 4 2 3 2 2 3 2" xfId="4427" xr:uid="{00000000-0005-0000-0000-0000210B0000}"/>
    <cellStyle name="Обычный 2 4 2 3 2 2 4" xfId="4314" xr:uid="{00000000-0005-0000-0000-0000220B0000}"/>
    <cellStyle name="Обычный 2 4 2 3 2 3" xfId="4426" xr:uid="{00000000-0005-0000-0000-0000230B0000}"/>
    <cellStyle name="Обычный 2 4 2 3 3" xfId="4313" xr:uid="{00000000-0005-0000-0000-0000240B0000}"/>
    <cellStyle name="Обычный 2 4 2 4" xfId="2125" xr:uid="{00000000-0005-0000-0000-0000250B0000}"/>
    <cellStyle name="Обычный 2 4 2 4 2" xfId="4220" xr:uid="{00000000-0005-0000-0000-0000260B0000}"/>
    <cellStyle name="Обычный 2 4 2 4 2 2" xfId="4429" xr:uid="{00000000-0005-0000-0000-0000270B0000}"/>
    <cellStyle name="Обычный 2 4 2 4 3" xfId="4316" xr:uid="{00000000-0005-0000-0000-0000280B0000}"/>
    <cellStyle name="Обычный 2 4 2 5" xfId="3280" xr:uid="{00000000-0005-0000-0000-0000290B0000}"/>
    <cellStyle name="Обычный 2 4 3" xfId="2126" xr:uid="{00000000-0005-0000-0000-00002A0B0000}"/>
    <cellStyle name="Обычный 2 4 3 2" xfId="2127" xr:uid="{00000000-0005-0000-0000-00002B0B0000}"/>
    <cellStyle name="Обычный 2 4 4" xfId="2128" xr:uid="{00000000-0005-0000-0000-00002C0B0000}"/>
    <cellStyle name="Обычный 2 4 5" xfId="2129" xr:uid="{00000000-0005-0000-0000-00002D0B0000}"/>
    <cellStyle name="Обычный 2 4_001" xfId="2130" xr:uid="{00000000-0005-0000-0000-00002E0B0000}"/>
    <cellStyle name="Обычный 2 40" xfId="3281" xr:uid="{00000000-0005-0000-0000-00002F0B0000}"/>
    <cellStyle name="Обычный 2 41" xfId="3282" xr:uid="{00000000-0005-0000-0000-0000300B0000}"/>
    <cellStyle name="Обычный 2 42" xfId="3283" xr:uid="{00000000-0005-0000-0000-0000310B0000}"/>
    <cellStyle name="Обычный 2 43" xfId="3284" xr:uid="{00000000-0005-0000-0000-0000320B0000}"/>
    <cellStyle name="Обычный 2 44" xfId="3285" xr:uid="{00000000-0005-0000-0000-0000330B0000}"/>
    <cellStyle name="Обычный 2 45" xfId="3286" xr:uid="{00000000-0005-0000-0000-0000340B0000}"/>
    <cellStyle name="Обычный 2 46" xfId="3287" xr:uid="{00000000-0005-0000-0000-0000350B0000}"/>
    <cellStyle name="Обычный 2 47" xfId="3288" xr:uid="{00000000-0005-0000-0000-0000360B0000}"/>
    <cellStyle name="Обычный 2 48" xfId="3289" xr:uid="{00000000-0005-0000-0000-0000370B0000}"/>
    <cellStyle name="Обычный 2 49" xfId="3290" xr:uid="{00000000-0005-0000-0000-0000380B0000}"/>
    <cellStyle name="Обычный 2 5" xfId="2131" xr:uid="{00000000-0005-0000-0000-0000390B0000}"/>
    <cellStyle name="Обычный 2 5 2" xfId="2132" xr:uid="{00000000-0005-0000-0000-00003A0B0000}"/>
    <cellStyle name="Обычный 2 5 2 2" xfId="2133" xr:uid="{00000000-0005-0000-0000-00003B0B0000}"/>
    <cellStyle name="Обычный 2 5 3" xfId="2134" xr:uid="{00000000-0005-0000-0000-00003C0B0000}"/>
    <cellStyle name="Обычный 2 5 4" xfId="3291" xr:uid="{00000000-0005-0000-0000-00003D0B0000}"/>
    <cellStyle name="Обычный 2 50" xfId="3292" xr:uid="{00000000-0005-0000-0000-00003E0B0000}"/>
    <cellStyle name="Обычный 2 51" xfId="3293" xr:uid="{00000000-0005-0000-0000-00003F0B0000}"/>
    <cellStyle name="Обычный 2 52" xfId="3294" xr:uid="{00000000-0005-0000-0000-0000400B0000}"/>
    <cellStyle name="Обычный 2 53" xfId="3295" xr:uid="{00000000-0005-0000-0000-0000410B0000}"/>
    <cellStyle name="Обычный 2 54" xfId="3296" xr:uid="{00000000-0005-0000-0000-0000420B0000}"/>
    <cellStyle name="Обычный 2 55" xfId="3297" xr:uid="{00000000-0005-0000-0000-0000430B0000}"/>
    <cellStyle name="Обычный 2 56" xfId="3298" xr:uid="{00000000-0005-0000-0000-0000440B0000}"/>
    <cellStyle name="Обычный 2 57" xfId="3299" xr:uid="{00000000-0005-0000-0000-0000450B0000}"/>
    <cellStyle name="Обычный 2 58" xfId="3300" xr:uid="{00000000-0005-0000-0000-0000460B0000}"/>
    <cellStyle name="Обычный 2 59" xfId="3301" xr:uid="{00000000-0005-0000-0000-0000470B0000}"/>
    <cellStyle name="Обычный 2 59 2" xfId="3302" xr:uid="{00000000-0005-0000-0000-0000480B0000}"/>
    <cellStyle name="Обычный 2 6" xfId="2135" xr:uid="{00000000-0005-0000-0000-0000490B0000}"/>
    <cellStyle name="Обычный 2 6 2" xfId="2136" xr:uid="{00000000-0005-0000-0000-00004A0B0000}"/>
    <cellStyle name="Обычный 2 6 2 2" xfId="2137" xr:uid="{00000000-0005-0000-0000-00004B0B0000}"/>
    <cellStyle name="Обычный 2 6 3" xfId="2138" xr:uid="{00000000-0005-0000-0000-00004C0B0000}"/>
    <cellStyle name="Обычный 2 6 3 2" xfId="4221" xr:uid="{00000000-0005-0000-0000-00004D0B0000}"/>
    <cellStyle name="Обычный 2 6 3 2 2" xfId="4430" xr:uid="{00000000-0005-0000-0000-00004E0B0000}"/>
    <cellStyle name="Обычный 2 6 3 3" xfId="4317" xr:uid="{00000000-0005-0000-0000-00004F0B0000}"/>
    <cellStyle name="Обычный 2 6 4" xfId="3303" xr:uid="{00000000-0005-0000-0000-0000500B0000}"/>
    <cellStyle name="Обычный 2 7" xfId="2139" xr:uid="{00000000-0005-0000-0000-0000510B0000}"/>
    <cellStyle name="Обычный 2 7 2" xfId="2140" xr:uid="{00000000-0005-0000-0000-0000520B0000}"/>
    <cellStyle name="Обычный 2 7 2 2" xfId="2141" xr:uid="{00000000-0005-0000-0000-0000530B0000}"/>
    <cellStyle name="Обычный 2 7 3" xfId="2142" xr:uid="{00000000-0005-0000-0000-0000540B0000}"/>
    <cellStyle name="Обычный 2 7 3 2" xfId="3304" xr:uid="{00000000-0005-0000-0000-0000550B0000}"/>
    <cellStyle name="Обычный 2 7 4" xfId="3305" xr:uid="{00000000-0005-0000-0000-0000560B0000}"/>
    <cellStyle name="Обычный 2 8" xfId="2143" xr:uid="{00000000-0005-0000-0000-0000570B0000}"/>
    <cellStyle name="Обычный 2 8 2" xfId="3306" xr:uid="{00000000-0005-0000-0000-0000580B0000}"/>
    <cellStyle name="Обычный 2 9" xfId="3307" xr:uid="{00000000-0005-0000-0000-0000590B0000}"/>
    <cellStyle name="Обычный 2 9 2" xfId="3308" xr:uid="{00000000-0005-0000-0000-00005A0B0000}"/>
    <cellStyle name="Обычный 2_001" xfId="2144" xr:uid="{00000000-0005-0000-0000-00005B0B0000}"/>
    <cellStyle name="Обычный 20" xfId="2145" xr:uid="{00000000-0005-0000-0000-00005C0B0000}"/>
    <cellStyle name="Обычный 20 2" xfId="2146" xr:uid="{00000000-0005-0000-0000-00005D0B0000}"/>
    <cellStyle name="Обычный 20 3" xfId="2147" xr:uid="{00000000-0005-0000-0000-00005E0B0000}"/>
    <cellStyle name="Обычный 20 3 2" xfId="4222" xr:uid="{00000000-0005-0000-0000-00005F0B0000}"/>
    <cellStyle name="Обычный 20 3 2 2" xfId="4431" xr:uid="{00000000-0005-0000-0000-0000600B0000}"/>
    <cellStyle name="Обычный 20 3 3" xfId="4318" xr:uid="{00000000-0005-0000-0000-0000610B0000}"/>
    <cellStyle name="Обычный 21" xfId="6" xr:uid="{00000000-0005-0000-0000-0000620B0000}"/>
    <cellStyle name="Обычный 21 2" xfId="2148" xr:uid="{00000000-0005-0000-0000-0000630B0000}"/>
    <cellStyle name="Обычный 21 3" xfId="2149" xr:uid="{00000000-0005-0000-0000-0000640B0000}"/>
    <cellStyle name="Обычный 21 3 2" xfId="4223" xr:uid="{00000000-0005-0000-0000-0000650B0000}"/>
    <cellStyle name="Обычный 21 3 2 2" xfId="4432" xr:uid="{00000000-0005-0000-0000-0000660B0000}"/>
    <cellStyle name="Обычный 21 3 3" xfId="4319" xr:uid="{00000000-0005-0000-0000-0000670B0000}"/>
    <cellStyle name="Обычный 22" xfId="2150" xr:uid="{00000000-0005-0000-0000-0000680B0000}"/>
    <cellStyle name="Обычный 22 2" xfId="2151" xr:uid="{00000000-0005-0000-0000-0000690B0000}"/>
    <cellStyle name="Обычный 22 3" xfId="4224" xr:uid="{00000000-0005-0000-0000-00006A0B0000}"/>
    <cellStyle name="Обычный 22 3 2" xfId="4433" xr:uid="{00000000-0005-0000-0000-00006B0B0000}"/>
    <cellStyle name="Обычный 22 4" xfId="4320" xr:uid="{00000000-0005-0000-0000-00006C0B0000}"/>
    <cellStyle name="Обычный 23" xfId="2152" xr:uid="{00000000-0005-0000-0000-00006D0B0000}"/>
    <cellStyle name="Обычный 23 2" xfId="2153" xr:uid="{00000000-0005-0000-0000-00006E0B0000}"/>
    <cellStyle name="Обычный 24" xfId="2154" xr:uid="{00000000-0005-0000-0000-00006F0B0000}"/>
    <cellStyle name="Обычный 24 2" xfId="3309" xr:uid="{00000000-0005-0000-0000-0000700B0000}"/>
    <cellStyle name="Обычный 24 2 2" xfId="4374" xr:uid="{00000000-0005-0000-0000-0000710B0000}"/>
    <cellStyle name="Обычный 25" xfId="3310" xr:uid="{00000000-0005-0000-0000-0000720B0000}"/>
    <cellStyle name="Обычный 25 2" xfId="3311" xr:uid="{00000000-0005-0000-0000-0000730B0000}"/>
    <cellStyle name="Обычный 25 3" xfId="4269" xr:uid="{00000000-0005-0000-0000-0000740B0000}"/>
    <cellStyle name="Обычный 26" xfId="3312" xr:uid="{00000000-0005-0000-0000-0000750B0000}"/>
    <cellStyle name="Обычный 27" xfId="4271" xr:uid="{00000000-0005-0000-0000-0000760B0000}"/>
    <cellStyle name="Обычный 28" xfId="3313" xr:uid="{00000000-0005-0000-0000-0000770B0000}"/>
    <cellStyle name="Обычный 29" xfId="3314" xr:uid="{00000000-0005-0000-0000-0000780B0000}"/>
    <cellStyle name="Обычный 3" xfId="3" xr:uid="{00000000-0005-0000-0000-0000790B0000}"/>
    <cellStyle name="Обычный 3 10" xfId="3315" xr:uid="{00000000-0005-0000-0000-00007A0B0000}"/>
    <cellStyle name="Обычный 3 10 2" xfId="2155" xr:uid="{00000000-0005-0000-0000-00007B0B0000}"/>
    <cellStyle name="Обычный 3 11" xfId="3316" xr:uid="{00000000-0005-0000-0000-00007C0B0000}"/>
    <cellStyle name="Обычный 3 12" xfId="3317" xr:uid="{00000000-0005-0000-0000-00007D0B0000}"/>
    <cellStyle name="Обычный 3 13" xfId="4272" xr:uid="{00000000-0005-0000-0000-00007E0B0000}"/>
    <cellStyle name="Обычный 3 19" xfId="2156" xr:uid="{00000000-0005-0000-0000-00007F0B0000}"/>
    <cellStyle name="Обычный 3 2" xfId="2157" xr:uid="{00000000-0005-0000-0000-0000800B0000}"/>
    <cellStyle name="Обычный 3 2 2" xfId="2158" xr:uid="{00000000-0005-0000-0000-0000810B0000}"/>
    <cellStyle name="Обычный 3 2 2 2" xfId="2159" xr:uid="{00000000-0005-0000-0000-0000820B0000}"/>
    <cellStyle name="Обычный 3 2 2 2 2" xfId="2160" xr:uid="{00000000-0005-0000-0000-0000830B0000}"/>
    <cellStyle name="Обычный 3 2 2 2 2 2" xfId="3318" xr:uid="{00000000-0005-0000-0000-0000840B0000}"/>
    <cellStyle name="Обычный 3 2 2 2 3" xfId="2161" xr:uid="{00000000-0005-0000-0000-0000850B0000}"/>
    <cellStyle name="Обычный 3 2 2 2 4" xfId="2162" xr:uid="{00000000-0005-0000-0000-0000860B0000}"/>
    <cellStyle name="Обычный 3 2 2 3" xfId="2163" xr:uid="{00000000-0005-0000-0000-0000870B0000}"/>
    <cellStyle name="Обычный 3 2 2 3 2" xfId="3319" xr:uid="{00000000-0005-0000-0000-0000880B0000}"/>
    <cellStyle name="Обычный 3 2 2 4" xfId="2164" xr:uid="{00000000-0005-0000-0000-0000890B0000}"/>
    <cellStyle name="Обычный 3 2 2 4 2" xfId="4225" xr:uid="{00000000-0005-0000-0000-00008A0B0000}"/>
    <cellStyle name="Обычный 3 2 2 4 2 2" xfId="4434" xr:uid="{00000000-0005-0000-0000-00008B0B0000}"/>
    <cellStyle name="Обычный 3 2 2 4 3" xfId="4321" xr:uid="{00000000-0005-0000-0000-00008C0B0000}"/>
    <cellStyle name="Обычный 3 2 2 5" xfId="3320" xr:uid="{00000000-0005-0000-0000-00008D0B0000}"/>
    <cellStyle name="Обычный 3 2 3" xfId="2165" xr:uid="{00000000-0005-0000-0000-00008E0B0000}"/>
    <cellStyle name="Обычный 3 2 3 2" xfId="2166" xr:uid="{00000000-0005-0000-0000-00008F0B0000}"/>
    <cellStyle name="Обычный 3 2 3 2 2" xfId="2167" xr:uid="{00000000-0005-0000-0000-0000900B0000}"/>
    <cellStyle name="Обычный 3 2 3 3" xfId="2168" xr:uid="{00000000-0005-0000-0000-0000910B0000}"/>
    <cellStyle name="Обычный 3 2 3 4" xfId="2169" xr:uid="{00000000-0005-0000-0000-0000920B0000}"/>
    <cellStyle name="Обычный 3 2 4" xfId="2170" xr:uid="{00000000-0005-0000-0000-0000930B0000}"/>
    <cellStyle name="Обычный 3 2 4 2" xfId="2171" xr:uid="{00000000-0005-0000-0000-0000940B0000}"/>
    <cellStyle name="Обычный 3 2 5" xfId="2172" xr:uid="{00000000-0005-0000-0000-0000950B0000}"/>
    <cellStyle name="Обычный 3 2 6" xfId="3321" xr:uid="{00000000-0005-0000-0000-0000960B0000}"/>
    <cellStyle name="Обычный 3 2_СЛАЙДЫ 16.08" xfId="3322" xr:uid="{00000000-0005-0000-0000-0000970B0000}"/>
    <cellStyle name="Обычный 3 3" xfId="2173" xr:uid="{00000000-0005-0000-0000-0000980B0000}"/>
    <cellStyle name="Обычный 3 3 2" xfId="2174" xr:uid="{00000000-0005-0000-0000-0000990B0000}"/>
    <cellStyle name="Обычный 3 3 2 2" xfId="2175" xr:uid="{00000000-0005-0000-0000-00009A0B0000}"/>
    <cellStyle name="Обычный 3 3 2 3" xfId="2176" xr:uid="{00000000-0005-0000-0000-00009B0B0000}"/>
    <cellStyle name="Обычный 3 3 2 4" xfId="2177" xr:uid="{00000000-0005-0000-0000-00009C0B0000}"/>
    <cellStyle name="Обычный 3 3 3" xfId="2178" xr:uid="{00000000-0005-0000-0000-00009D0B0000}"/>
    <cellStyle name="Обычный 3 3 3 2" xfId="3323" xr:uid="{00000000-0005-0000-0000-00009E0B0000}"/>
    <cellStyle name="Обычный 3 3 4" xfId="2179" xr:uid="{00000000-0005-0000-0000-00009F0B0000}"/>
    <cellStyle name="Обычный 3 3 4 2" xfId="3324" xr:uid="{00000000-0005-0000-0000-0000A00B0000}"/>
    <cellStyle name="Обычный 3 3 5" xfId="2180" xr:uid="{00000000-0005-0000-0000-0000A10B0000}"/>
    <cellStyle name="Обычный 3 3 6" xfId="3325" xr:uid="{00000000-0005-0000-0000-0000A20B0000}"/>
    <cellStyle name="Обычный 3 4" xfId="2181" xr:uid="{00000000-0005-0000-0000-0000A30B0000}"/>
    <cellStyle name="Обычный 3 4 2" xfId="2182" xr:uid="{00000000-0005-0000-0000-0000A40B0000}"/>
    <cellStyle name="Обычный 3 4 2 2" xfId="2183" xr:uid="{00000000-0005-0000-0000-0000A50B0000}"/>
    <cellStyle name="Обычный 3 4 2 3" xfId="2184" xr:uid="{00000000-0005-0000-0000-0000A60B0000}"/>
    <cellStyle name="Обычный 3 4 2 3 2" xfId="4226" xr:uid="{00000000-0005-0000-0000-0000A70B0000}"/>
    <cellStyle name="Обычный 3 4 2 3 2 2" xfId="4435" xr:uid="{00000000-0005-0000-0000-0000A80B0000}"/>
    <cellStyle name="Обычный 3 4 2 3 3" xfId="4322" xr:uid="{00000000-0005-0000-0000-0000A90B0000}"/>
    <cellStyle name="Обычный 3 4 2 4" xfId="2185" xr:uid="{00000000-0005-0000-0000-0000AA0B0000}"/>
    <cellStyle name="Обычный 3 4 3" xfId="2186" xr:uid="{00000000-0005-0000-0000-0000AB0B0000}"/>
    <cellStyle name="Обычный 3 4 3 2" xfId="3326" xr:uid="{00000000-0005-0000-0000-0000AC0B0000}"/>
    <cellStyle name="Обычный 3 4 4" xfId="2187" xr:uid="{00000000-0005-0000-0000-0000AD0B0000}"/>
    <cellStyle name="Обычный 3 4 4 2" xfId="4227" xr:uid="{00000000-0005-0000-0000-0000AE0B0000}"/>
    <cellStyle name="Обычный 3 4 4 2 2" xfId="4436" xr:uid="{00000000-0005-0000-0000-0000AF0B0000}"/>
    <cellStyle name="Обычный 3 4 4 3" xfId="4323" xr:uid="{00000000-0005-0000-0000-0000B00B0000}"/>
    <cellStyle name="Обычный 3 4 5" xfId="3327" xr:uid="{00000000-0005-0000-0000-0000B10B0000}"/>
    <cellStyle name="Обычный 3 42" xfId="2188" xr:uid="{00000000-0005-0000-0000-0000B20B0000}"/>
    <cellStyle name="Обычный 3 42 2" xfId="2189" xr:uid="{00000000-0005-0000-0000-0000B30B0000}"/>
    <cellStyle name="Обычный 3 5" xfId="2190" xr:uid="{00000000-0005-0000-0000-0000B40B0000}"/>
    <cellStyle name="Обычный 3 5 2" xfId="2191" xr:uid="{00000000-0005-0000-0000-0000B50B0000}"/>
    <cellStyle name="Обычный 3 5 2 2" xfId="3328" xr:uid="{00000000-0005-0000-0000-0000B60B0000}"/>
    <cellStyle name="Обычный 3 5 3" xfId="3329" xr:uid="{00000000-0005-0000-0000-0000B70B0000}"/>
    <cellStyle name="Обычный 3 6" xfId="2192" xr:uid="{00000000-0005-0000-0000-0000B80B0000}"/>
    <cellStyle name="Обычный 3 6 2" xfId="2193" xr:uid="{00000000-0005-0000-0000-0000B90B0000}"/>
    <cellStyle name="Обычный 3 7" xfId="2689" xr:uid="{00000000-0005-0000-0000-0000BA0B0000}"/>
    <cellStyle name="Обычный 3 7 2" xfId="4365" xr:uid="{00000000-0005-0000-0000-0000BB0B0000}"/>
    <cellStyle name="Обычный 3 8" xfId="3330" xr:uid="{00000000-0005-0000-0000-0000BC0B0000}"/>
    <cellStyle name="Обычный 3 9" xfId="3331" xr:uid="{00000000-0005-0000-0000-0000BD0B0000}"/>
    <cellStyle name="Обычный 3_000 Отказоустойчивость Бюдж.заявка 2013-2" xfId="2194" xr:uid="{00000000-0005-0000-0000-0000BE0B0000}"/>
    <cellStyle name="Обычный 30" xfId="3332" xr:uid="{00000000-0005-0000-0000-0000BF0B0000}"/>
    <cellStyle name="Обычный 31" xfId="3333" xr:uid="{00000000-0005-0000-0000-0000C00B0000}"/>
    <cellStyle name="Обычный 32" xfId="3334" xr:uid="{00000000-0005-0000-0000-0000C10B0000}"/>
    <cellStyle name="Обычный 33" xfId="3335" xr:uid="{00000000-0005-0000-0000-0000C20B0000}"/>
    <cellStyle name="Обычный 34" xfId="3336" xr:uid="{00000000-0005-0000-0000-0000C30B0000}"/>
    <cellStyle name="Обычный 35" xfId="3337" xr:uid="{00000000-0005-0000-0000-0000C40B0000}"/>
    <cellStyle name="Обычный 36" xfId="3338" xr:uid="{00000000-0005-0000-0000-0000C50B0000}"/>
    <cellStyle name="Обычный 37" xfId="3339" xr:uid="{00000000-0005-0000-0000-0000C60B0000}"/>
    <cellStyle name="Обычный 38" xfId="3340" xr:uid="{00000000-0005-0000-0000-0000C70B0000}"/>
    <cellStyle name="Обычный 39" xfId="3341" xr:uid="{00000000-0005-0000-0000-0000C80B0000}"/>
    <cellStyle name="Обычный 39 10" xfId="3342" xr:uid="{00000000-0005-0000-0000-0000C90B0000}"/>
    <cellStyle name="Обычный 39 11" xfId="3343" xr:uid="{00000000-0005-0000-0000-0000CA0B0000}"/>
    <cellStyle name="Обычный 39 12" xfId="3344" xr:uid="{00000000-0005-0000-0000-0000CB0B0000}"/>
    <cellStyle name="Обычный 39 13" xfId="3345" xr:uid="{00000000-0005-0000-0000-0000CC0B0000}"/>
    <cellStyle name="Обычный 39 14" xfId="3346" xr:uid="{00000000-0005-0000-0000-0000CD0B0000}"/>
    <cellStyle name="Обычный 39 15" xfId="3347" xr:uid="{00000000-0005-0000-0000-0000CE0B0000}"/>
    <cellStyle name="Обычный 39 16" xfId="3348" xr:uid="{00000000-0005-0000-0000-0000CF0B0000}"/>
    <cellStyle name="Обычный 39 17" xfId="3349" xr:uid="{00000000-0005-0000-0000-0000D00B0000}"/>
    <cellStyle name="Обычный 39 18" xfId="3350" xr:uid="{00000000-0005-0000-0000-0000D10B0000}"/>
    <cellStyle name="Обычный 39 19" xfId="3351" xr:uid="{00000000-0005-0000-0000-0000D20B0000}"/>
    <cellStyle name="Обычный 39 2" xfId="3352" xr:uid="{00000000-0005-0000-0000-0000D30B0000}"/>
    <cellStyle name="Обычный 39 20" xfId="3353" xr:uid="{00000000-0005-0000-0000-0000D40B0000}"/>
    <cellStyle name="Обычный 39 21" xfId="3354" xr:uid="{00000000-0005-0000-0000-0000D50B0000}"/>
    <cellStyle name="Обычный 39 22" xfId="3355" xr:uid="{00000000-0005-0000-0000-0000D60B0000}"/>
    <cellStyle name="Обычный 39 23" xfId="3356" xr:uid="{00000000-0005-0000-0000-0000D70B0000}"/>
    <cellStyle name="Обычный 39 24" xfId="3357" xr:uid="{00000000-0005-0000-0000-0000D80B0000}"/>
    <cellStyle name="Обычный 39 25" xfId="3358" xr:uid="{00000000-0005-0000-0000-0000D90B0000}"/>
    <cellStyle name="Обычный 39 26" xfId="3359" xr:uid="{00000000-0005-0000-0000-0000DA0B0000}"/>
    <cellStyle name="Обычный 39 27" xfId="3360" xr:uid="{00000000-0005-0000-0000-0000DB0B0000}"/>
    <cellStyle name="Обычный 39 28" xfId="3361" xr:uid="{00000000-0005-0000-0000-0000DC0B0000}"/>
    <cellStyle name="Обычный 39 29" xfId="3362" xr:uid="{00000000-0005-0000-0000-0000DD0B0000}"/>
    <cellStyle name="Обычный 39 3" xfId="3363" xr:uid="{00000000-0005-0000-0000-0000DE0B0000}"/>
    <cellStyle name="Обычный 39 30" xfId="3364" xr:uid="{00000000-0005-0000-0000-0000DF0B0000}"/>
    <cellStyle name="Обычный 39 31" xfId="3365" xr:uid="{00000000-0005-0000-0000-0000E00B0000}"/>
    <cellStyle name="Обычный 39 32" xfId="3366" xr:uid="{00000000-0005-0000-0000-0000E10B0000}"/>
    <cellStyle name="Обычный 39 33" xfId="3367" xr:uid="{00000000-0005-0000-0000-0000E20B0000}"/>
    <cellStyle name="Обычный 39 34" xfId="3368" xr:uid="{00000000-0005-0000-0000-0000E30B0000}"/>
    <cellStyle name="Обычный 39 35" xfId="3369" xr:uid="{00000000-0005-0000-0000-0000E40B0000}"/>
    <cellStyle name="Обычный 39 36" xfId="3370" xr:uid="{00000000-0005-0000-0000-0000E50B0000}"/>
    <cellStyle name="Обычный 39 37" xfId="3371" xr:uid="{00000000-0005-0000-0000-0000E60B0000}"/>
    <cellStyle name="Обычный 39 38" xfId="3372" xr:uid="{00000000-0005-0000-0000-0000E70B0000}"/>
    <cellStyle name="Обычный 39 39" xfId="3373" xr:uid="{00000000-0005-0000-0000-0000E80B0000}"/>
    <cellStyle name="Обычный 39 4" xfId="3374" xr:uid="{00000000-0005-0000-0000-0000E90B0000}"/>
    <cellStyle name="Обычный 39 40" xfId="3375" xr:uid="{00000000-0005-0000-0000-0000EA0B0000}"/>
    <cellStyle name="Обычный 39 41" xfId="3376" xr:uid="{00000000-0005-0000-0000-0000EB0B0000}"/>
    <cellStyle name="Обычный 39 42" xfId="3377" xr:uid="{00000000-0005-0000-0000-0000EC0B0000}"/>
    <cellStyle name="Обычный 39 43" xfId="3378" xr:uid="{00000000-0005-0000-0000-0000ED0B0000}"/>
    <cellStyle name="Обычный 39 44" xfId="3379" xr:uid="{00000000-0005-0000-0000-0000EE0B0000}"/>
    <cellStyle name="Обычный 39 45" xfId="3380" xr:uid="{00000000-0005-0000-0000-0000EF0B0000}"/>
    <cellStyle name="Обычный 39 46" xfId="3381" xr:uid="{00000000-0005-0000-0000-0000F00B0000}"/>
    <cellStyle name="Обычный 39 47" xfId="3382" xr:uid="{00000000-0005-0000-0000-0000F10B0000}"/>
    <cellStyle name="Обычный 39 48" xfId="3383" xr:uid="{00000000-0005-0000-0000-0000F20B0000}"/>
    <cellStyle name="Обычный 39 49" xfId="3384" xr:uid="{00000000-0005-0000-0000-0000F30B0000}"/>
    <cellStyle name="Обычный 39 5" xfId="3385" xr:uid="{00000000-0005-0000-0000-0000F40B0000}"/>
    <cellStyle name="Обычный 39 50" xfId="3386" xr:uid="{00000000-0005-0000-0000-0000F50B0000}"/>
    <cellStyle name="Обычный 39 51" xfId="3387" xr:uid="{00000000-0005-0000-0000-0000F60B0000}"/>
    <cellStyle name="Обычный 39 52" xfId="3388" xr:uid="{00000000-0005-0000-0000-0000F70B0000}"/>
    <cellStyle name="Обычный 39 53" xfId="3389" xr:uid="{00000000-0005-0000-0000-0000F80B0000}"/>
    <cellStyle name="Обычный 39 54" xfId="3390" xr:uid="{00000000-0005-0000-0000-0000F90B0000}"/>
    <cellStyle name="Обычный 39 55" xfId="3391" xr:uid="{00000000-0005-0000-0000-0000FA0B0000}"/>
    <cellStyle name="Обычный 39 56" xfId="3392" xr:uid="{00000000-0005-0000-0000-0000FB0B0000}"/>
    <cellStyle name="Обычный 39 57" xfId="3393" xr:uid="{00000000-0005-0000-0000-0000FC0B0000}"/>
    <cellStyle name="Обычный 39 6" xfId="3394" xr:uid="{00000000-0005-0000-0000-0000FD0B0000}"/>
    <cellStyle name="Обычный 39 7" xfId="3395" xr:uid="{00000000-0005-0000-0000-0000FE0B0000}"/>
    <cellStyle name="Обычный 39 8" xfId="3396" xr:uid="{00000000-0005-0000-0000-0000FF0B0000}"/>
    <cellStyle name="Обычный 39 9" xfId="3397" xr:uid="{00000000-0005-0000-0000-0000000C0000}"/>
    <cellStyle name="Обычный 4" xfId="2195" xr:uid="{00000000-0005-0000-0000-0000010C0000}"/>
    <cellStyle name="Обычный 4 10" xfId="2196" xr:uid="{00000000-0005-0000-0000-0000020C0000}"/>
    <cellStyle name="Обычный 4 10 2" xfId="4228" xr:uid="{00000000-0005-0000-0000-0000030C0000}"/>
    <cellStyle name="Обычный 4 10 2 2" xfId="4437" xr:uid="{00000000-0005-0000-0000-0000040C0000}"/>
    <cellStyle name="Обычный 4 10 3" xfId="4324" xr:uid="{00000000-0005-0000-0000-0000050C0000}"/>
    <cellStyle name="Обычный 4 11" xfId="3398" xr:uid="{00000000-0005-0000-0000-0000060C0000}"/>
    <cellStyle name="Обычный 4 12" xfId="3399" xr:uid="{00000000-0005-0000-0000-0000070C0000}"/>
    <cellStyle name="Обычный 4 13" xfId="3400" xr:uid="{00000000-0005-0000-0000-0000080C0000}"/>
    <cellStyle name="Обычный 4 14" xfId="3401" xr:uid="{00000000-0005-0000-0000-0000090C0000}"/>
    <cellStyle name="Обычный 4 15" xfId="3402" xr:uid="{00000000-0005-0000-0000-00000A0C0000}"/>
    <cellStyle name="Обычный 4 16" xfId="3403" xr:uid="{00000000-0005-0000-0000-00000B0C0000}"/>
    <cellStyle name="Обычный 4 17" xfId="3404" xr:uid="{00000000-0005-0000-0000-00000C0C0000}"/>
    <cellStyle name="Обычный 4 18" xfId="3405" xr:uid="{00000000-0005-0000-0000-00000D0C0000}"/>
    <cellStyle name="Обычный 4 19" xfId="3406" xr:uid="{00000000-0005-0000-0000-00000E0C0000}"/>
    <cellStyle name="Обычный 4 2" xfId="2197" xr:uid="{00000000-0005-0000-0000-00000F0C0000}"/>
    <cellStyle name="Обычный 4 2 2" xfId="2198" xr:uid="{00000000-0005-0000-0000-0000100C0000}"/>
    <cellStyle name="Обычный 4 2 2 2" xfId="2199" xr:uid="{00000000-0005-0000-0000-0000110C0000}"/>
    <cellStyle name="Обычный 4 2 2 2 2" xfId="2200" xr:uid="{00000000-0005-0000-0000-0000120C0000}"/>
    <cellStyle name="Обычный 4 2 2 2 3" xfId="2201" xr:uid="{00000000-0005-0000-0000-0000130C0000}"/>
    <cellStyle name="Обычный 4 2 2 3" xfId="2202" xr:uid="{00000000-0005-0000-0000-0000140C0000}"/>
    <cellStyle name="Обычный 4 2 2 3 2" xfId="3407" xr:uid="{00000000-0005-0000-0000-0000150C0000}"/>
    <cellStyle name="Обычный 4 2 2 4" xfId="2203" xr:uid="{00000000-0005-0000-0000-0000160C0000}"/>
    <cellStyle name="Обычный 4 2 2 5" xfId="3408" xr:uid="{00000000-0005-0000-0000-0000170C0000}"/>
    <cellStyle name="Обычный 4 2 3" xfId="2204" xr:uid="{00000000-0005-0000-0000-0000180C0000}"/>
    <cellStyle name="Обычный 4 2 3 2" xfId="2205" xr:uid="{00000000-0005-0000-0000-0000190C0000}"/>
    <cellStyle name="Обычный 4 2 3 2 2" xfId="3409" xr:uid="{00000000-0005-0000-0000-00001A0C0000}"/>
    <cellStyle name="Обычный 4 2 3 3" xfId="2206" xr:uid="{00000000-0005-0000-0000-00001B0C0000}"/>
    <cellStyle name="Обычный 4 2 4" xfId="2207" xr:uid="{00000000-0005-0000-0000-00001C0C0000}"/>
    <cellStyle name="Обычный 4 2 5" xfId="2208" xr:uid="{00000000-0005-0000-0000-00001D0C0000}"/>
    <cellStyle name="Обычный 4 2 5 2" xfId="3410" xr:uid="{00000000-0005-0000-0000-00001E0C0000}"/>
    <cellStyle name="Обычный 4 20" xfId="3411" xr:uid="{00000000-0005-0000-0000-00001F0C0000}"/>
    <cellStyle name="Обычный 4 21" xfId="3412" xr:uid="{00000000-0005-0000-0000-0000200C0000}"/>
    <cellStyle name="Обычный 4 22" xfId="3413" xr:uid="{00000000-0005-0000-0000-0000210C0000}"/>
    <cellStyle name="Обычный 4 23" xfId="3414" xr:uid="{00000000-0005-0000-0000-0000220C0000}"/>
    <cellStyle name="Обычный 4 24" xfId="3415" xr:uid="{00000000-0005-0000-0000-0000230C0000}"/>
    <cellStyle name="Обычный 4 25" xfId="3416" xr:uid="{00000000-0005-0000-0000-0000240C0000}"/>
    <cellStyle name="Обычный 4 26" xfId="3417" xr:uid="{00000000-0005-0000-0000-0000250C0000}"/>
    <cellStyle name="Обычный 4 27" xfId="3418" xr:uid="{00000000-0005-0000-0000-0000260C0000}"/>
    <cellStyle name="Обычный 4 28" xfId="3419" xr:uid="{00000000-0005-0000-0000-0000270C0000}"/>
    <cellStyle name="Обычный 4 29" xfId="3420" xr:uid="{00000000-0005-0000-0000-0000280C0000}"/>
    <cellStyle name="Обычный 4 3" xfId="2209" xr:uid="{00000000-0005-0000-0000-0000290C0000}"/>
    <cellStyle name="Обычный 4 3 2" xfId="2210" xr:uid="{00000000-0005-0000-0000-00002A0C0000}"/>
    <cellStyle name="Обычный 4 3 2 2" xfId="2211" xr:uid="{00000000-0005-0000-0000-00002B0C0000}"/>
    <cellStyle name="Обычный 4 3 2 2 2" xfId="2212" xr:uid="{00000000-0005-0000-0000-00002C0C0000}"/>
    <cellStyle name="Обычный 4 3 2 2 3" xfId="2213" xr:uid="{00000000-0005-0000-0000-00002D0C0000}"/>
    <cellStyle name="Обычный 4 3 2 3" xfId="2214" xr:uid="{00000000-0005-0000-0000-00002E0C0000}"/>
    <cellStyle name="Обычный 4 3 2 4" xfId="3421" xr:uid="{00000000-0005-0000-0000-00002F0C0000}"/>
    <cellStyle name="Обычный 4 3 3" xfId="2215" xr:uid="{00000000-0005-0000-0000-0000300C0000}"/>
    <cellStyle name="Обычный 4 3 3 2" xfId="2216" xr:uid="{00000000-0005-0000-0000-0000310C0000}"/>
    <cellStyle name="Обычный 4 3 3 3" xfId="2217" xr:uid="{00000000-0005-0000-0000-0000320C0000}"/>
    <cellStyle name="Обычный 4 3 4" xfId="2218" xr:uid="{00000000-0005-0000-0000-0000330C0000}"/>
    <cellStyle name="Обычный 4 3 5" xfId="2219" xr:uid="{00000000-0005-0000-0000-0000340C0000}"/>
    <cellStyle name="Обычный 4 3 5 2" xfId="4229" xr:uid="{00000000-0005-0000-0000-0000350C0000}"/>
    <cellStyle name="Обычный 4 3 5 2 2" xfId="4438" xr:uid="{00000000-0005-0000-0000-0000360C0000}"/>
    <cellStyle name="Обычный 4 3 5 3" xfId="4325" xr:uid="{00000000-0005-0000-0000-0000370C0000}"/>
    <cellStyle name="Обычный 4 3 6" xfId="3422" xr:uid="{00000000-0005-0000-0000-0000380C0000}"/>
    <cellStyle name="Обычный 4 3_001" xfId="2220" xr:uid="{00000000-0005-0000-0000-0000390C0000}"/>
    <cellStyle name="Обычный 4 30" xfId="3423" xr:uid="{00000000-0005-0000-0000-00003A0C0000}"/>
    <cellStyle name="Обычный 4 31" xfId="3424" xr:uid="{00000000-0005-0000-0000-00003B0C0000}"/>
    <cellStyle name="Обычный 4 32" xfId="3425" xr:uid="{00000000-0005-0000-0000-00003C0C0000}"/>
    <cellStyle name="Обычный 4 33" xfId="3426" xr:uid="{00000000-0005-0000-0000-00003D0C0000}"/>
    <cellStyle name="Обычный 4 34" xfId="3427" xr:uid="{00000000-0005-0000-0000-00003E0C0000}"/>
    <cellStyle name="Обычный 4 35" xfId="3428" xr:uid="{00000000-0005-0000-0000-00003F0C0000}"/>
    <cellStyle name="Обычный 4 36" xfId="3429" xr:uid="{00000000-0005-0000-0000-0000400C0000}"/>
    <cellStyle name="Обычный 4 37" xfId="3430" xr:uid="{00000000-0005-0000-0000-0000410C0000}"/>
    <cellStyle name="Обычный 4 38" xfId="3431" xr:uid="{00000000-0005-0000-0000-0000420C0000}"/>
    <cellStyle name="Обычный 4 39" xfId="3432" xr:uid="{00000000-0005-0000-0000-0000430C0000}"/>
    <cellStyle name="Обычный 4 4" xfId="2221" xr:uid="{00000000-0005-0000-0000-0000440C0000}"/>
    <cellStyle name="Обычный 4 4 2" xfId="2222" xr:uid="{00000000-0005-0000-0000-0000450C0000}"/>
    <cellStyle name="Обычный 4 4 2 2" xfId="2223" xr:uid="{00000000-0005-0000-0000-0000460C0000}"/>
    <cellStyle name="Обычный 4 4 2 3" xfId="2224" xr:uid="{00000000-0005-0000-0000-0000470C0000}"/>
    <cellStyle name="Обычный 4 4 2 3 2" xfId="4230" xr:uid="{00000000-0005-0000-0000-0000480C0000}"/>
    <cellStyle name="Обычный 4 4 2 3 2 2" xfId="4439" xr:uid="{00000000-0005-0000-0000-0000490C0000}"/>
    <cellStyle name="Обычный 4 4 2 3 3" xfId="4326" xr:uid="{00000000-0005-0000-0000-00004A0C0000}"/>
    <cellStyle name="Обычный 4 4 2 4" xfId="2225" xr:uid="{00000000-0005-0000-0000-00004B0C0000}"/>
    <cellStyle name="Обычный 4 4 3" xfId="2226" xr:uid="{00000000-0005-0000-0000-00004C0C0000}"/>
    <cellStyle name="Обычный 4 4 4" xfId="2227" xr:uid="{00000000-0005-0000-0000-00004D0C0000}"/>
    <cellStyle name="Обычный 4 4 5" xfId="3433" xr:uid="{00000000-0005-0000-0000-00004E0C0000}"/>
    <cellStyle name="Обычный 4 40" xfId="3434" xr:uid="{00000000-0005-0000-0000-00004F0C0000}"/>
    <cellStyle name="Обычный 4 41" xfId="3435" xr:uid="{00000000-0005-0000-0000-0000500C0000}"/>
    <cellStyle name="Обычный 4 42" xfId="3436" xr:uid="{00000000-0005-0000-0000-0000510C0000}"/>
    <cellStyle name="Обычный 4 43" xfId="3437" xr:uid="{00000000-0005-0000-0000-0000520C0000}"/>
    <cellStyle name="Обычный 4 44" xfId="3438" xr:uid="{00000000-0005-0000-0000-0000530C0000}"/>
    <cellStyle name="Обычный 4 45" xfId="3439" xr:uid="{00000000-0005-0000-0000-0000540C0000}"/>
    <cellStyle name="Обычный 4 46" xfId="3440" xr:uid="{00000000-0005-0000-0000-0000550C0000}"/>
    <cellStyle name="Обычный 4 47" xfId="3441" xr:uid="{00000000-0005-0000-0000-0000560C0000}"/>
    <cellStyle name="Обычный 4 48" xfId="3442" xr:uid="{00000000-0005-0000-0000-0000570C0000}"/>
    <cellStyle name="Обычный 4 49" xfId="3443" xr:uid="{00000000-0005-0000-0000-0000580C0000}"/>
    <cellStyle name="Обычный 4 5" xfId="2228" xr:uid="{00000000-0005-0000-0000-0000590C0000}"/>
    <cellStyle name="Обычный 4 5 2" xfId="2229" xr:uid="{00000000-0005-0000-0000-00005A0C0000}"/>
    <cellStyle name="Обычный 4 5 2 2" xfId="3444" xr:uid="{00000000-0005-0000-0000-00005B0C0000}"/>
    <cellStyle name="Обычный 4 5 3" xfId="2230" xr:uid="{00000000-0005-0000-0000-00005C0C0000}"/>
    <cellStyle name="Обычный 4 5 4" xfId="3445" xr:uid="{00000000-0005-0000-0000-00005D0C0000}"/>
    <cellStyle name="Обычный 4 50" xfId="3446" xr:uid="{00000000-0005-0000-0000-00005E0C0000}"/>
    <cellStyle name="Обычный 4 51" xfId="3447" xr:uid="{00000000-0005-0000-0000-00005F0C0000}"/>
    <cellStyle name="Обычный 4 52" xfId="3448" xr:uid="{00000000-0005-0000-0000-0000600C0000}"/>
    <cellStyle name="Обычный 4 53" xfId="3449" xr:uid="{00000000-0005-0000-0000-0000610C0000}"/>
    <cellStyle name="Обычный 4 54" xfId="3450" xr:uid="{00000000-0005-0000-0000-0000620C0000}"/>
    <cellStyle name="Обычный 4 55" xfId="3451" xr:uid="{00000000-0005-0000-0000-0000630C0000}"/>
    <cellStyle name="Обычный 4 56" xfId="3452" xr:uid="{00000000-0005-0000-0000-0000640C0000}"/>
    <cellStyle name="Обычный 4 57" xfId="3453" xr:uid="{00000000-0005-0000-0000-0000650C0000}"/>
    <cellStyle name="Обычный 4 58" xfId="3454" xr:uid="{00000000-0005-0000-0000-0000660C0000}"/>
    <cellStyle name="Обычный 4 58 2" xfId="3455" xr:uid="{00000000-0005-0000-0000-0000670C0000}"/>
    <cellStyle name="Обычный 4 6" xfId="2231" xr:uid="{00000000-0005-0000-0000-0000680C0000}"/>
    <cellStyle name="Обычный 4 6 2" xfId="3456" xr:uid="{00000000-0005-0000-0000-0000690C0000}"/>
    <cellStyle name="Обычный 4 7" xfId="2232" xr:uid="{00000000-0005-0000-0000-00006A0C0000}"/>
    <cellStyle name="Обычный 4 7 2" xfId="3457" xr:uid="{00000000-0005-0000-0000-00006B0C0000}"/>
    <cellStyle name="Обычный 4 7 3" xfId="3458" xr:uid="{00000000-0005-0000-0000-00006C0C0000}"/>
    <cellStyle name="Обычный 4 8" xfId="3459" xr:uid="{00000000-0005-0000-0000-00006D0C0000}"/>
    <cellStyle name="Обычный 4 8 2" xfId="3460" xr:uid="{00000000-0005-0000-0000-00006E0C0000}"/>
    <cellStyle name="Обычный 4 9" xfId="3461" xr:uid="{00000000-0005-0000-0000-00006F0C0000}"/>
    <cellStyle name="Обычный 4_008  Айти формы отказоустойчивость" xfId="2233" xr:uid="{00000000-0005-0000-0000-0000700C0000}"/>
    <cellStyle name="Обычный 40" xfId="3462" xr:uid="{00000000-0005-0000-0000-0000710C0000}"/>
    <cellStyle name="Обычный 42" xfId="3463" xr:uid="{00000000-0005-0000-0000-0000720C0000}"/>
    <cellStyle name="Обычный 43" xfId="3464" xr:uid="{00000000-0005-0000-0000-0000730C0000}"/>
    <cellStyle name="Обычный 43 10" xfId="3465" xr:uid="{00000000-0005-0000-0000-0000740C0000}"/>
    <cellStyle name="Обычный 43 11" xfId="3466" xr:uid="{00000000-0005-0000-0000-0000750C0000}"/>
    <cellStyle name="Обычный 43 12" xfId="3467" xr:uid="{00000000-0005-0000-0000-0000760C0000}"/>
    <cellStyle name="Обычный 43 13" xfId="3468" xr:uid="{00000000-0005-0000-0000-0000770C0000}"/>
    <cellStyle name="Обычный 43 14" xfId="3469" xr:uid="{00000000-0005-0000-0000-0000780C0000}"/>
    <cellStyle name="Обычный 43 15" xfId="3470" xr:uid="{00000000-0005-0000-0000-0000790C0000}"/>
    <cellStyle name="Обычный 43 16" xfId="3471" xr:uid="{00000000-0005-0000-0000-00007A0C0000}"/>
    <cellStyle name="Обычный 43 17" xfId="3472" xr:uid="{00000000-0005-0000-0000-00007B0C0000}"/>
    <cellStyle name="Обычный 43 18" xfId="3473" xr:uid="{00000000-0005-0000-0000-00007C0C0000}"/>
    <cellStyle name="Обычный 43 19" xfId="3474" xr:uid="{00000000-0005-0000-0000-00007D0C0000}"/>
    <cellStyle name="Обычный 43 2" xfId="3475" xr:uid="{00000000-0005-0000-0000-00007E0C0000}"/>
    <cellStyle name="Обычный 43 20" xfId="3476" xr:uid="{00000000-0005-0000-0000-00007F0C0000}"/>
    <cellStyle name="Обычный 43 21" xfId="3477" xr:uid="{00000000-0005-0000-0000-0000800C0000}"/>
    <cellStyle name="Обычный 43 22" xfId="3478" xr:uid="{00000000-0005-0000-0000-0000810C0000}"/>
    <cellStyle name="Обычный 43 23" xfId="3479" xr:uid="{00000000-0005-0000-0000-0000820C0000}"/>
    <cellStyle name="Обычный 43 24" xfId="3480" xr:uid="{00000000-0005-0000-0000-0000830C0000}"/>
    <cellStyle name="Обычный 43 25" xfId="3481" xr:uid="{00000000-0005-0000-0000-0000840C0000}"/>
    <cellStyle name="Обычный 43 26" xfId="3482" xr:uid="{00000000-0005-0000-0000-0000850C0000}"/>
    <cellStyle name="Обычный 43 27" xfId="3483" xr:uid="{00000000-0005-0000-0000-0000860C0000}"/>
    <cellStyle name="Обычный 43 28" xfId="3484" xr:uid="{00000000-0005-0000-0000-0000870C0000}"/>
    <cellStyle name="Обычный 43 29" xfId="3485" xr:uid="{00000000-0005-0000-0000-0000880C0000}"/>
    <cellStyle name="Обычный 43 3" xfId="3486" xr:uid="{00000000-0005-0000-0000-0000890C0000}"/>
    <cellStyle name="Обычный 43 30" xfId="3487" xr:uid="{00000000-0005-0000-0000-00008A0C0000}"/>
    <cellStyle name="Обычный 43 31" xfId="3488" xr:uid="{00000000-0005-0000-0000-00008B0C0000}"/>
    <cellStyle name="Обычный 43 32" xfId="3489" xr:uid="{00000000-0005-0000-0000-00008C0C0000}"/>
    <cellStyle name="Обычный 43 33" xfId="3490" xr:uid="{00000000-0005-0000-0000-00008D0C0000}"/>
    <cellStyle name="Обычный 43 34" xfId="3491" xr:uid="{00000000-0005-0000-0000-00008E0C0000}"/>
    <cellStyle name="Обычный 43 35" xfId="3492" xr:uid="{00000000-0005-0000-0000-00008F0C0000}"/>
    <cellStyle name="Обычный 43 36" xfId="3493" xr:uid="{00000000-0005-0000-0000-0000900C0000}"/>
    <cellStyle name="Обычный 43 37" xfId="3494" xr:uid="{00000000-0005-0000-0000-0000910C0000}"/>
    <cellStyle name="Обычный 43 38" xfId="3495" xr:uid="{00000000-0005-0000-0000-0000920C0000}"/>
    <cellStyle name="Обычный 43 39" xfId="3496" xr:uid="{00000000-0005-0000-0000-0000930C0000}"/>
    <cellStyle name="Обычный 43 4" xfId="3497" xr:uid="{00000000-0005-0000-0000-0000940C0000}"/>
    <cellStyle name="Обычный 43 40" xfId="3498" xr:uid="{00000000-0005-0000-0000-0000950C0000}"/>
    <cellStyle name="Обычный 43 41" xfId="3499" xr:uid="{00000000-0005-0000-0000-0000960C0000}"/>
    <cellStyle name="Обычный 43 42" xfId="3500" xr:uid="{00000000-0005-0000-0000-0000970C0000}"/>
    <cellStyle name="Обычный 43 43" xfId="3501" xr:uid="{00000000-0005-0000-0000-0000980C0000}"/>
    <cellStyle name="Обычный 43 44" xfId="3502" xr:uid="{00000000-0005-0000-0000-0000990C0000}"/>
    <cellStyle name="Обычный 43 45" xfId="3503" xr:uid="{00000000-0005-0000-0000-00009A0C0000}"/>
    <cellStyle name="Обычный 43 46" xfId="3504" xr:uid="{00000000-0005-0000-0000-00009B0C0000}"/>
    <cellStyle name="Обычный 43 47" xfId="3505" xr:uid="{00000000-0005-0000-0000-00009C0C0000}"/>
    <cellStyle name="Обычный 43 48" xfId="3506" xr:uid="{00000000-0005-0000-0000-00009D0C0000}"/>
    <cellStyle name="Обычный 43 49" xfId="3507" xr:uid="{00000000-0005-0000-0000-00009E0C0000}"/>
    <cellStyle name="Обычный 43 5" xfId="3508" xr:uid="{00000000-0005-0000-0000-00009F0C0000}"/>
    <cellStyle name="Обычный 43 50" xfId="3509" xr:uid="{00000000-0005-0000-0000-0000A00C0000}"/>
    <cellStyle name="Обычный 43 51" xfId="3510" xr:uid="{00000000-0005-0000-0000-0000A10C0000}"/>
    <cellStyle name="Обычный 43 52" xfId="3511" xr:uid="{00000000-0005-0000-0000-0000A20C0000}"/>
    <cellStyle name="Обычный 43 53" xfId="3512" xr:uid="{00000000-0005-0000-0000-0000A30C0000}"/>
    <cellStyle name="Обычный 43 54" xfId="3513" xr:uid="{00000000-0005-0000-0000-0000A40C0000}"/>
    <cellStyle name="Обычный 43 55" xfId="3514" xr:uid="{00000000-0005-0000-0000-0000A50C0000}"/>
    <cellStyle name="Обычный 43 56" xfId="3515" xr:uid="{00000000-0005-0000-0000-0000A60C0000}"/>
    <cellStyle name="Обычный 43 57" xfId="3516" xr:uid="{00000000-0005-0000-0000-0000A70C0000}"/>
    <cellStyle name="Обычный 43 6" xfId="3517" xr:uid="{00000000-0005-0000-0000-0000A80C0000}"/>
    <cellStyle name="Обычный 43 7" xfId="3518" xr:uid="{00000000-0005-0000-0000-0000A90C0000}"/>
    <cellStyle name="Обычный 43 8" xfId="3519" xr:uid="{00000000-0005-0000-0000-0000AA0C0000}"/>
    <cellStyle name="Обычный 43 9" xfId="3520" xr:uid="{00000000-0005-0000-0000-0000AB0C0000}"/>
    <cellStyle name="Обычный 44" xfId="3521" xr:uid="{00000000-0005-0000-0000-0000AC0C0000}"/>
    <cellStyle name="Обычный 45" xfId="3522" xr:uid="{00000000-0005-0000-0000-0000AD0C0000}"/>
    <cellStyle name="Обычный 45 2" xfId="3523" xr:uid="{00000000-0005-0000-0000-0000AE0C0000}"/>
    <cellStyle name="Обычный 46" xfId="3524" xr:uid="{00000000-0005-0000-0000-0000AF0C0000}"/>
    <cellStyle name="Обычный 47" xfId="3525" xr:uid="{00000000-0005-0000-0000-0000B00C0000}"/>
    <cellStyle name="Обычный 47 2" xfId="3526" xr:uid="{00000000-0005-0000-0000-0000B10C0000}"/>
    <cellStyle name="Обычный 48" xfId="3527" xr:uid="{00000000-0005-0000-0000-0000B20C0000}"/>
    <cellStyle name="Обычный 49" xfId="3528" xr:uid="{00000000-0005-0000-0000-0000B30C0000}"/>
    <cellStyle name="Обычный 49 2" xfId="3529" xr:uid="{00000000-0005-0000-0000-0000B40C0000}"/>
    <cellStyle name="Обычный 5" xfId="2234" xr:uid="{00000000-0005-0000-0000-0000B50C0000}"/>
    <cellStyle name="Обычный 5 10" xfId="2235" xr:uid="{00000000-0005-0000-0000-0000B60C0000}"/>
    <cellStyle name="Обычный 5 2" xfId="2236" xr:uid="{00000000-0005-0000-0000-0000B70C0000}"/>
    <cellStyle name="Обычный 5 2 2" xfId="2237" xr:uid="{00000000-0005-0000-0000-0000B80C0000}"/>
    <cellStyle name="Обычный 5 2 2 2" xfId="2238" xr:uid="{00000000-0005-0000-0000-0000B90C0000}"/>
    <cellStyle name="Обычный 5 2 2 2 2" xfId="2239" xr:uid="{00000000-0005-0000-0000-0000BA0C0000}"/>
    <cellStyle name="Обычный 5 2 2 2 2 2" xfId="4231" xr:uid="{00000000-0005-0000-0000-0000BB0C0000}"/>
    <cellStyle name="Обычный 5 2 2 2 2 2 2" xfId="4440" xr:uid="{00000000-0005-0000-0000-0000BC0C0000}"/>
    <cellStyle name="Обычный 5 2 2 2 2 3" xfId="4327" xr:uid="{00000000-0005-0000-0000-0000BD0C0000}"/>
    <cellStyle name="Обычный 5 2 2 2 3" xfId="2240" xr:uid="{00000000-0005-0000-0000-0000BE0C0000}"/>
    <cellStyle name="Обычный 5 2 2 3" xfId="2241" xr:uid="{00000000-0005-0000-0000-0000BF0C0000}"/>
    <cellStyle name="Обычный 5 2 2 4" xfId="2242" xr:uid="{00000000-0005-0000-0000-0000C00C0000}"/>
    <cellStyle name="Обычный 5 2 2 4 2" xfId="4232" xr:uid="{00000000-0005-0000-0000-0000C10C0000}"/>
    <cellStyle name="Обычный 5 2 2 4 2 2" xfId="4441" xr:uid="{00000000-0005-0000-0000-0000C20C0000}"/>
    <cellStyle name="Обычный 5 2 2 4 3" xfId="4328" xr:uid="{00000000-0005-0000-0000-0000C30C0000}"/>
    <cellStyle name="Обычный 5 2 2 5" xfId="2243" xr:uid="{00000000-0005-0000-0000-0000C40C0000}"/>
    <cellStyle name="Обычный 5 2 3" xfId="2244" xr:uid="{00000000-0005-0000-0000-0000C50C0000}"/>
    <cellStyle name="Обычный 5 2 3 2" xfId="4233" xr:uid="{00000000-0005-0000-0000-0000C60C0000}"/>
    <cellStyle name="Обычный 5 2 3 2 2" xfId="4442" xr:uid="{00000000-0005-0000-0000-0000C70C0000}"/>
    <cellStyle name="Обычный 5 2 3 3" xfId="4329" xr:uid="{00000000-0005-0000-0000-0000C80C0000}"/>
    <cellStyle name="Обычный 5 2 4" xfId="2245" xr:uid="{00000000-0005-0000-0000-0000C90C0000}"/>
    <cellStyle name="Обычный 5 2 4 2" xfId="4234" xr:uid="{00000000-0005-0000-0000-0000CA0C0000}"/>
    <cellStyle name="Обычный 5 2 4 2 2" xfId="4443" xr:uid="{00000000-0005-0000-0000-0000CB0C0000}"/>
    <cellStyle name="Обычный 5 2 4 3" xfId="4330" xr:uid="{00000000-0005-0000-0000-0000CC0C0000}"/>
    <cellStyle name="Обычный 5 2 5" xfId="2246" xr:uid="{00000000-0005-0000-0000-0000CD0C0000}"/>
    <cellStyle name="Обычный 5 3" xfId="2247" xr:uid="{00000000-0005-0000-0000-0000CE0C0000}"/>
    <cellStyle name="Обычный 5 3 2" xfId="2248" xr:uid="{00000000-0005-0000-0000-0000CF0C0000}"/>
    <cellStyle name="Обычный 5 3 2 2" xfId="2249" xr:uid="{00000000-0005-0000-0000-0000D00C0000}"/>
    <cellStyle name="Обычный 5 3 2 3" xfId="2250" xr:uid="{00000000-0005-0000-0000-0000D10C0000}"/>
    <cellStyle name="Обычный 5 3 2 4" xfId="2251" xr:uid="{00000000-0005-0000-0000-0000D20C0000}"/>
    <cellStyle name="Обычный 5 3 2 4 2" xfId="4235" xr:uid="{00000000-0005-0000-0000-0000D30C0000}"/>
    <cellStyle name="Обычный 5 3 2 4 2 2" xfId="4444" xr:uid="{00000000-0005-0000-0000-0000D40C0000}"/>
    <cellStyle name="Обычный 5 3 2 4 3" xfId="4331" xr:uid="{00000000-0005-0000-0000-0000D50C0000}"/>
    <cellStyle name="Обычный 5 3 2 5" xfId="2252" xr:uid="{00000000-0005-0000-0000-0000D60C0000}"/>
    <cellStyle name="Обычный 5 3 3" xfId="2253" xr:uid="{00000000-0005-0000-0000-0000D70C0000}"/>
    <cellStyle name="Обычный 5 3 4" xfId="2254" xr:uid="{00000000-0005-0000-0000-0000D80C0000}"/>
    <cellStyle name="Обычный 5 4" xfId="2255" xr:uid="{00000000-0005-0000-0000-0000D90C0000}"/>
    <cellStyle name="Обычный 5 4 2" xfId="2256" xr:uid="{00000000-0005-0000-0000-0000DA0C0000}"/>
    <cellStyle name="Обычный 5 4 2 2" xfId="2257" xr:uid="{00000000-0005-0000-0000-0000DB0C0000}"/>
    <cellStyle name="Обычный 5 4 2 3" xfId="2258" xr:uid="{00000000-0005-0000-0000-0000DC0C0000}"/>
    <cellStyle name="Обычный 5 4 3" xfId="2259" xr:uid="{00000000-0005-0000-0000-0000DD0C0000}"/>
    <cellStyle name="Обычный 5 4 4" xfId="2260" xr:uid="{00000000-0005-0000-0000-0000DE0C0000}"/>
    <cellStyle name="Обычный 5 4 4 2" xfId="4236" xr:uid="{00000000-0005-0000-0000-0000DF0C0000}"/>
    <cellStyle name="Обычный 5 4 4 2 2" xfId="4445" xr:uid="{00000000-0005-0000-0000-0000E00C0000}"/>
    <cellStyle name="Обычный 5 4 4 3" xfId="4332" xr:uid="{00000000-0005-0000-0000-0000E10C0000}"/>
    <cellStyle name="Обычный 5 5" xfId="2261" xr:uid="{00000000-0005-0000-0000-0000E20C0000}"/>
    <cellStyle name="Обычный 5 5 2" xfId="2262" xr:uid="{00000000-0005-0000-0000-0000E30C0000}"/>
    <cellStyle name="Обычный 5 6" xfId="2263" xr:uid="{00000000-0005-0000-0000-0000E40C0000}"/>
    <cellStyle name="Обычный 5 6 2" xfId="2264" xr:uid="{00000000-0005-0000-0000-0000E50C0000}"/>
    <cellStyle name="Обычный 5 6 3" xfId="2265" xr:uid="{00000000-0005-0000-0000-0000E60C0000}"/>
    <cellStyle name="Обычный 5 6 4" xfId="2266" xr:uid="{00000000-0005-0000-0000-0000E70C0000}"/>
    <cellStyle name="Обычный 5 6 4 2" xfId="4237" xr:uid="{00000000-0005-0000-0000-0000E80C0000}"/>
    <cellStyle name="Обычный 5 6 4 2 2" xfId="4446" xr:uid="{00000000-0005-0000-0000-0000E90C0000}"/>
    <cellStyle name="Обычный 5 6 4 3" xfId="4333" xr:uid="{00000000-0005-0000-0000-0000EA0C0000}"/>
    <cellStyle name="Обычный 5 6 5" xfId="2267" xr:uid="{00000000-0005-0000-0000-0000EB0C0000}"/>
    <cellStyle name="Обычный 5 7" xfId="2268" xr:uid="{00000000-0005-0000-0000-0000EC0C0000}"/>
    <cellStyle name="Обычный 5 7 2" xfId="3530" xr:uid="{00000000-0005-0000-0000-0000ED0C0000}"/>
    <cellStyle name="Обычный 5 8" xfId="2269" xr:uid="{00000000-0005-0000-0000-0000EE0C0000}"/>
    <cellStyle name="Обычный 5 9" xfId="2270" xr:uid="{00000000-0005-0000-0000-0000EF0C0000}"/>
    <cellStyle name="Обычный 5 9 2" xfId="4238" xr:uid="{00000000-0005-0000-0000-0000F00C0000}"/>
    <cellStyle name="Обычный 5 9 2 2" xfId="4447" xr:uid="{00000000-0005-0000-0000-0000F10C0000}"/>
    <cellStyle name="Обычный 5 9 3" xfId="4334" xr:uid="{00000000-0005-0000-0000-0000F20C0000}"/>
    <cellStyle name="Обычный 5_001 Проб Новые специфики.xls 18,01" xfId="2271" xr:uid="{00000000-0005-0000-0000-0000F30C0000}"/>
    <cellStyle name="Обычный 50" xfId="3531" xr:uid="{00000000-0005-0000-0000-0000F40C0000}"/>
    <cellStyle name="Обычный 51" xfId="3532" xr:uid="{00000000-0005-0000-0000-0000F50C0000}"/>
    <cellStyle name="Обычный 52" xfId="3533" xr:uid="{00000000-0005-0000-0000-0000F60C0000}"/>
    <cellStyle name="Обычный 52 2" xfId="3534" xr:uid="{00000000-0005-0000-0000-0000F70C0000}"/>
    <cellStyle name="Обычный 53" xfId="3535" xr:uid="{00000000-0005-0000-0000-0000F80C0000}"/>
    <cellStyle name="Обычный 53 2" xfId="3536" xr:uid="{00000000-0005-0000-0000-0000F90C0000}"/>
    <cellStyle name="Обычный 54" xfId="3537" xr:uid="{00000000-0005-0000-0000-0000FA0C0000}"/>
    <cellStyle name="Обычный 55" xfId="3538" xr:uid="{00000000-0005-0000-0000-0000FB0C0000}"/>
    <cellStyle name="Обычный 56" xfId="3539" xr:uid="{00000000-0005-0000-0000-0000FC0C0000}"/>
    <cellStyle name="Обычный 57" xfId="3540" xr:uid="{00000000-0005-0000-0000-0000FD0C0000}"/>
    <cellStyle name="Обычный 58" xfId="3541" xr:uid="{00000000-0005-0000-0000-0000FE0C0000}"/>
    <cellStyle name="Обычный 58 2" xfId="3542" xr:uid="{00000000-0005-0000-0000-0000FF0C0000}"/>
    <cellStyle name="Обычный 59" xfId="3543" xr:uid="{00000000-0005-0000-0000-0000000D0000}"/>
    <cellStyle name="Обычный 59 2" xfId="3544" xr:uid="{00000000-0005-0000-0000-0000010D0000}"/>
    <cellStyle name="Обычный 6" xfId="2272" xr:uid="{00000000-0005-0000-0000-0000020D0000}"/>
    <cellStyle name="Обычный 6 2" xfId="2273" xr:uid="{00000000-0005-0000-0000-0000030D0000}"/>
    <cellStyle name="Обычный 6 2 2" xfId="2274" xr:uid="{00000000-0005-0000-0000-0000040D0000}"/>
    <cellStyle name="Обычный 6 2 2 2" xfId="2275" xr:uid="{00000000-0005-0000-0000-0000050D0000}"/>
    <cellStyle name="Обычный 6 2 2 3" xfId="2276" xr:uid="{00000000-0005-0000-0000-0000060D0000}"/>
    <cellStyle name="Обычный 6 2 2 4" xfId="2277" xr:uid="{00000000-0005-0000-0000-0000070D0000}"/>
    <cellStyle name="Обычный 6 2 2 4 2" xfId="4239" xr:uid="{00000000-0005-0000-0000-0000080D0000}"/>
    <cellStyle name="Обычный 6 2 2 4 2 2" xfId="4448" xr:uid="{00000000-0005-0000-0000-0000090D0000}"/>
    <cellStyle name="Обычный 6 2 2 4 3" xfId="4335" xr:uid="{00000000-0005-0000-0000-00000A0D0000}"/>
    <cellStyle name="Обычный 6 2 2 5" xfId="2278" xr:uid="{00000000-0005-0000-0000-00000B0D0000}"/>
    <cellStyle name="Обычный 6 2 3" xfId="2279" xr:uid="{00000000-0005-0000-0000-00000C0D0000}"/>
    <cellStyle name="Обычный 6 2 3 2" xfId="3545" xr:uid="{00000000-0005-0000-0000-00000D0D0000}"/>
    <cellStyle name="Обычный 6 2 4" xfId="3546" xr:uid="{00000000-0005-0000-0000-00000E0D0000}"/>
    <cellStyle name="Обычный 6 2 5" xfId="3547" xr:uid="{00000000-0005-0000-0000-00000F0D0000}"/>
    <cellStyle name="Обычный 6 3" xfId="2280" xr:uid="{00000000-0005-0000-0000-0000100D0000}"/>
    <cellStyle name="Обычный 6 3 2" xfId="2281" xr:uid="{00000000-0005-0000-0000-0000110D0000}"/>
    <cellStyle name="Обычный 6 3 2 2" xfId="2282" xr:uid="{00000000-0005-0000-0000-0000120D0000}"/>
    <cellStyle name="Обычный 6 3 3" xfId="2283" xr:uid="{00000000-0005-0000-0000-0000130D0000}"/>
    <cellStyle name="Обычный 6 3_МИИР" xfId="2284" xr:uid="{00000000-0005-0000-0000-0000140D0000}"/>
    <cellStyle name="Обычный 6 4" xfId="2285" xr:uid="{00000000-0005-0000-0000-0000150D0000}"/>
    <cellStyle name="Обычный 6 4 2" xfId="2286" xr:uid="{00000000-0005-0000-0000-0000160D0000}"/>
    <cellStyle name="Обычный 6 4 2 2" xfId="4240" xr:uid="{00000000-0005-0000-0000-0000170D0000}"/>
    <cellStyle name="Обычный 6 4 2 2 2" xfId="4449" xr:uid="{00000000-0005-0000-0000-0000180D0000}"/>
    <cellStyle name="Обычный 6 4 2 3" xfId="4336" xr:uid="{00000000-0005-0000-0000-0000190D0000}"/>
    <cellStyle name="Обычный 6 5" xfId="2287" xr:uid="{00000000-0005-0000-0000-00001A0D0000}"/>
    <cellStyle name="Обычный 6 6" xfId="2288" xr:uid="{00000000-0005-0000-0000-00001B0D0000}"/>
    <cellStyle name="Обычный 6 7" xfId="2289" xr:uid="{00000000-0005-0000-0000-00001C0D0000}"/>
    <cellStyle name="Обычный 6 7 2" xfId="4241" xr:uid="{00000000-0005-0000-0000-00001D0D0000}"/>
    <cellStyle name="Обычный 6 7 2 2" xfId="4450" xr:uid="{00000000-0005-0000-0000-00001E0D0000}"/>
    <cellStyle name="Обычный 6 7 3" xfId="4337" xr:uid="{00000000-0005-0000-0000-00001F0D0000}"/>
    <cellStyle name="Обычный 6 8" xfId="3548" xr:uid="{00000000-0005-0000-0000-0000200D0000}"/>
    <cellStyle name="Обычный 6_143" xfId="2290" xr:uid="{00000000-0005-0000-0000-0000210D0000}"/>
    <cellStyle name="Обычный 60" xfId="3549" xr:uid="{00000000-0005-0000-0000-0000220D0000}"/>
    <cellStyle name="Обычный 60 10" xfId="3550" xr:uid="{00000000-0005-0000-0000-0000230D0000}"/>
    <cellStyle name="Обычный 60 11" xfId="3551" xr:uid="{00000000-0005-0000-0000-0000240D0000}"/>
    <cellStyle name="Обычный 60 12" xfId="3552" xr:uid="{00000000-0005-0000-0000-0000250D0000}"/>
    <cellStyle name="Обычный 60 13" xfId="3553" xr:uid="{00000000-0005-0000-0000-0000260D0000}"/>
    <cellStyle name="Обычный 60 14" xfId="3554" xr:uid="{00000000-0005-0000-0000-0000270D0000}"/>
    <cellStyle name="Обычный 60 15" xfId="3555" xr:uid="{00000000-0005-0000-0000-0000280D0000}"/>
    <cellStyle name="Обычный 60 16" xfId="3556" xr:uid="{00000000-0005-0000-0000-0000290D0000}"/>
    <cellStyle name="Обычный 60 17" xfId="3557" xr:uid="{00000000-0005-0000-0000-00002A0D0000}"/>
    <cellStyle name="Обычный 60 18" xfId="3558" xr:uid="{00000000-0005-0000-0000-00002B0D0000}"/>
    <cellStyle name="Обычный 60 19" xfId="3559" xr:uid="{00000000-0005-0000-0000-00002C0D0000}"/>
    <cellStyle name="Обычный 60 2" xfId="3560" xr:uid="{00000000-0005-0000-0000-00002D0D0000}"/>
    <cellStyle name="Обычный 60 20" xfId="3561" xr:uid="{00000000-0005-0000-0000-00002E0D0000}"/>
    <cellStyle name="Обычный 60 21" xfId="3562" xr:uid="{00000000-0005-0000-0000-00002F0D0000}"/>
    <cellStyle name="Обычный 60 22" xfId="3563" xr:uid="{00000000-0005-0000-0000-0000300D0000}"/>
    <cellStyle name="Обычный 60 23" xfId="3564" xr:uid="{00000000-0005-0000-0000-0000310D0000}"/>
    <cellStyle name="Обычный 60 24" xfId="3565" xr:uid="{00000000-0005-0000-0000-0000320D0000}"/>
    <cellStyle name="Обычный 60 25" xfId="3566" xr:uid="{00000000-0005-0000-0000-0000330D0000}"/>
    <cellStyle name="Обычный 60 26" xfId="3567" xr:uid="{00000000-0005-0000-0000-0000340D0000}"/>
    <cellStyle name="Обычный 60 27" xfId="3568" xr:uid="{00000000-0005-0000-0000-0000350D0000}"/>
    <cellStyle name="Обычный 60 28" xfId="3569" xr:uid="{00000000-0005-0000-0000-0000360D0000}"/>
    <cellStyle name="Обычный 60 29" xfId="3570" xr:uid="{00000000-0005-0000-0000-0000370D0000}"/>
    <cellStyle name="Обычный 60 3" xfId="3571" xr:uid="{00000000-0005-0000-0000-0000380D0000}"/>
    <cellStyle name="Обычный 60 30" xfId="3572" xr:uid="{00000000-0005-0000-0000-0000390D0000}"/>
    <cellStyle name="Обычный 60 31" xfId="3573" xr:uid="{00000000-0005-0000-0000-00003A0D0000}"/>
    <cellStyle name="Обычный 60 32" xfId="3574" xr:uid="{00000000-0005-0000-0000-00003B0D0000}"/>
    <cellStyle name="Обычный 60 33" xfId="3575" xr:uid="{00000000-0005-0000-0000-00003C0D0000}"/>
    <cellStyle name="Обычный 60 34" xfId="3576" xr:uid="{00000000-0005-0000-0000-00003D0D0000}"/>
    <cellStyle name="Обычный 60 35" xfId="3577" xr:uid="{00000000-0005-0000-0000-00003E0D0000}"/>
    <cellStyle name="Обычный 60 36" xfId="3578" xr:uid="{00000000-0005-0000-0000-00003F0D0000}"/>
    <cellStyle name="Обычный 60 37" xfId="3579" xr:uid="{00000000-0005-0000-0000-0000400D0000}"/>
    <cellStyle name="Обычный 60 38" xfId="3580" xr:uid="{00000000-0005-0000-0000-0000410D0000}"/>
    <cellStyle name="Обычный 60 39" xfId="3581" xr:uid="{00000000-0005-0000-0000-0000420D0000}"/>
    <cellStyle name="Обычный 60 4" xfId="3582" xr:uid="{00000000-0005-0000-0000-0000430D0000}"/>
    <cellStyle name="Обычный 60 40" xfId="3583" xr:uid="{00000000-0005-0000-0000-0000440D0000}"/>
    <cellStyle name="Обычный 60 41" xfId="3584" xr:uid="{00000000-0005-0000-0000-0000450D0000}"/>
    <cellStyle name="Обычный 60 42" xfId="3585" xr:uid="{00000000-0005-0000-0000-0000460D0000}"/>
    <cellStyle name="Обычный 60 43" xfId="3586" xr:uid="{00000000-0005-0000-0000-0000470D0000}"/>
    <cellStyle name="Обычный 60 44" xfId="3587" xr:uid="{00000000-0005-0000-0000-0000480D0000}"/>
    <cellStyle name="Обычный 60 45" xfId="3588" xr:uid="{00000000-0005-0000-0000-0000490D0000}"/>
    <cellStyle name="Обычный 60 46" xfId="3589" xr:uid="{00000000-0005-0000-0000-00004A0D0000}"/>
    <cellStyle name="Обычный 60 47" xfId="3590" xr:uid="{00000000-0005-0000-0000-00004B0D0000}"/>
    <cellStyle name="Обычный 60 48" xfId="3591" xr:uid="{00000000-0005-0000-0000-00004C0D0000}"/>
    <cellStyle name="Обычный 60 49" xfId="3592" xr:uid="{00000000-0005-0000-0000-00004D0D0000}"/>
    <cellStyle name="Обычный 60 5" xfId="3593" xr:uid="{00000000-0005-0000-0000-00004E0D0000}"/>
    <cellStyle name="Обычный 60 50" xfId="3594" xr:uid="{00000000-0005-0000-0000-00004F0D0000}"/>
    <cellStyle name="Обычный 60 51" xfId="3595" xr:uid="{00000000-0005-0000-0000-0000500D0000}"/>
    <cellStyle name="Обычный 60 52" xfId="3596" xr:uid="{00000000-0005-0000-0000-0000510D0000}"/>
    <cellStyle name="Обычный 60 53" xfId="3597" xr:uid="{00000000-0005-0000-0000-0000520D0000}"/>
    <cellStyle name="Обычный 60 54" xfId="3598" xr:uid="{00000000-0005-0000-0000-0000530D0000}"/>
    <cellStyle name="Обычный 60 55" xfId="3599" xr:uid="{00000000-0005-0000-0000-0000540D0000}"/>
    <cellStyle name="Обычный 60 56" xfId="3600" xr:uid="{00000000-0005-0000-0000-0000550D0000}"/>
    <cellStyle name="Обычный 60 57" xfId="3601" xr:uid="{00000000-0005-0000-0000-0000560D0000}"/>
    <cellStyle name="Обычный 60 6" xfId="3602" xr:uid="{00000000-0005-0000-0000-0000570D0000}"/>
    <cellStyle name="Обычный 60 7" xfId="3603" xr:uid="{00000000-0005-0000-0000-0000580D0000}"/>
    <cellStyle name="Обычный 60 8" xfId="3604" xr:uid="{00000000-0005-0000-0000-0000590D0000}"/>
    <cellStyle name="Обычный 60 9" xfId="3605" xr:uid="{00000000-0005-0000-0000-00005A0D0000}"/>
    <cellStyle name="Обычный 61" xfId="3606" xr:uid="{00000000-0005-0000-0000-00005B0D0000}"/>
    <cellStyle name="Обычный 62" xfId="3607" xr:uid="{00000000-0005-0000-0000-00005C0D0000}"/>
    <cellStyle name="Обычный 64" xfId="3608" xr:uid="{00000000-0005-0000-0000-00005D0D0000}"/>
    <cellStyle name="Обычный 67" xfId="3609" xr:uid="{00000000-0005-0000-0000-00005E0D0000}"/>
    <cellStyle name="Обычный 67 2" xfId="4375" xr:uid="{00000000-0005-0000-0000-00005F0D0000}"/>
    <cellStyle name="Обычный 68" xfId="3610" xr:uid="{00000000-0005-0000-0000-0000600D0000}"/>
    <cellStyle name="Обычный 7" xfId="2291" xr:uid="{00000000-0005-0000-0000-0000610D0000}"/>
    <cellStyle name="Обычный 7 2" xfId="2292" xr:uid="{00000000-0005-0000-0000-0000620D0000}"/>
    <cellStyle name="Обычный 7 2 2" xfId="2293" xr:uid="{00000000-0005-0000-0000-0000630D0000}"/>
    <cellStyle name="Обычный 7 2 2 2" xfId="2294" xr:uid="{00000000-0005-0000-0000-0000640D0000}"/>
    <cellStyle name="Обычный 7 2 2 3" xfId="2295" xr:uid="{00000000-0005-0000-0000-0000650D0000}"/>
    <cellStyle name="Обычный 7 2 2 4" xfId="2296" xr:uid="{00000000-0005-0000-0000-0000660D0000}"/>
    <cellStyle name="Обычный 7 2 3" xfId="2297" xr:uid="{00000000-0005-0000-0000-0000670D0000}"/>
    <cellStyle name="Обычный 7 2 3 2" xfId="4242" xr:uid="{00000000-0005-0000-0000-0000680D0000}"/>
    <cellStyle name="Обычный 7 2 3 2 2" xfId="4451" xr:uid="{00000000-0005-0000-0000-0000690D0000}"/>
    <cellStyle name="Обычный 7 2 3 3" xfId="4338" xr:uid="{00000000-0005-0000-0000-00006A0D0000}"/>
    <cellStyle name="Обычный 7 2 4" xfId="3611" xr:uid="{00000000-0005-0000-0000-00006B0D0000}"/>
    <cellStyle name="Обычный 7 3" xfId="2298" xr:uid="{00000000-0005-0000-0000-00006C0D0000}"/>
    <cellStyle name="Обычный 7 3 2" xfId="2299" xr:uid="{00000000-0005-0000-0000-00006D0D0000}"/>
    <cellStyle name="Обычный 7 3 3" xfId="2300" xr:uid="{00000000-0005-0000-0000-00006E0D0000}"/>
    <cellStyle name="Обычный 7 3 4" xfId="2301" xr:uid="{00000000-0005-0000-0000-00006F0D0000}"/>
    <cellStyle name="Обычный 7 4" xfId="2302" xr:uid="{00000000-0005-0000-0000-0000700D0000}"/>
    <cellStyle name="Обычный 7 4 2" xfId="3612" xr:uid="{00000000-0005-0000-0000-0000710D0000}"/>
    <cellStyle name="Обычный 7 5" xfId="3613" xr:uid="{00000000-0005-0000-0000-0000720D0000}"/>
    <cellStyle name="Обычный 7_143" xfId="2303" xr:uid="{00000000-0005-0000-0000-0000730D0000}"/>
    <cellStyle name="Обычный 71" xfId="3614" xr:uid="{00000000-0005-0000-0000-0000740D0000}"/>
    <cellStyle name="Обычный 74" xfId="3615" xr:uid="{00000000-0005-0000-0000-0000750D0000}"/>
    <cellStyle name="Обычный 79" xfId="3616" xr:uid="{00000000-0005-0000-0000-0000760D0000}"/>
    <cellStyle name="Обычный 8" xfId="2304" xr:uid="{00000000-0005-0000-0000-0000770D0000}"/>
    <cellStyle name="Обычный 8 2" xfId="2305" xr:uid="{00000000-0005-0000-0000-0000780D0000}"/>
    <cellStyle name="Обычный 8 2 2" xfId="2306" xr:uid="{00000000-0005-0000-0000-0000790D0000}"/>
    <cellStyle name="Обычный 8 2 2 2" xfId="2307" xr:uid="{00000000-0005-0000-0000-00007A0D0000}"/>
    <cellStyle name="Обычный 8 2 2 2 2" xfId="3617" xr:uid="{00000000-0005-0000-0000-00007B0D0000}"/>
    <cellStyle name="Обычный 8 2 2 3" xfId="2308" xr:uid="{00000000-0005-0000-0000-00007C0D0000}"/>
    <cellStyle name="Обычный 8 2 2 4" xfId="3618" xr:uid="{00000000-0005-0000-0000-00007D0D0000}"/>
    <cellStyle name="Обычный 8 2 3" xfId="2309" xr:uid="{00000000-0005-0000-0000-00007E0D0000}"/>
    <cellStyle name="Обычный 8 2 3 2" xfId="3619" xr:uid="{00000000-0005-0000-0000-00007F0D0000}"/>
    <cellStyle name="Обычный 8 2 4" xfId="2310" xr:uid="{00000000-0005-0000-0000-0000800D0000}"/>
    <cellStyle name="Обычный 8 2 4 2" xfId="3620" xr:uid="{00000000-0005-0000-0000-0000810D0000}"/>
    <cellStyle name="Обычный 8 2 5" xfId="3621" xr:uid="{00000000-0005-0000-0000-0000820D0000}"/>
    <cellStyle name="Обычный 8 2 5 2" xfId="4376" xr:uid="{00000000-0005-0000-0000-0000830D0000}"/>
    <cellStyle name="Обычный 8 2 6" xfId="3622" xr:uid="{00000000-0005-0000-0000-0000840D0000}"/>
    <cellStyle name="Обычный 8 3" xfId="2311" xr:uid="{00000000-0005-0000-0000-0000850D0000}"/>
    <cellStyle name="Обычный 8 3 2" xfId="2312" xr:uid="{00000000-0005-0000-0000-0000860D0000}"/>
    <cellStyle name="Обычный 8 3 2 2" xfId="3623" xr:uid="{00000000-0005-0000-0000-0000870D0000}"/>
    <cellStyle name="Обычный 8 3 3" xfId="2313" xr:uid="{00000000-0005-0000-0000-0000880D0000}"/>
    <cellStyle name="Обычный 8 4" xfId="2314" xr:uid="{00000000-0005-0000-0000-0000890D0000}"/>
    <cellStyle name="Обычный 8 4 2" xfId="3624" xr:uid="{00000000-0005-0000-0000-00008A0D0000}"/>
    <cellStyle name="Обычный 8 5" xfId="2315" xr:uid="{00000000-0005-0000-0000-00008B0D0000}"/>
    <cellStyle name="Обычный 8 5 2" xfId="3625" xr:uid="{00000000-0005-0000-0000-00008C0D0000}"/>
    <cellStyle name="Обычный 8 6" xfId="3626" xr:uid="{00000000-0005-0000-0000-00008D0D0000}"/>
    <cellStyle name="Обычный 8 7" xfId="3627" xr:uid="{00000000-0005-0000-0000-00008E0D0000}"/>
    <cellStyle name="Обычный 8 8" xfId="3628" xr:uid="{00000000-0005-0000-0000-00008F0D0000}"/>
    <cellStyle name="Обычный 8 8 2" xfId="4377" xr:uid="{00000000-0005-0000-0000-0000900D0000}"/>
    <cellStyle name="Обычный 9" xfId="2316" xr:uid="{00000000-0005-0000-0000-0000910D0000}"/>
    <cellStyle name="Обычный 9 2" xfId="2317" xr:uid="{00000000-0005-0000-0000-0000920D0000}"/>
    <cellStyle name="Обычный 9 2 2" xfId="2318" xr:uid="{00000000-0005-0000-0000-0000930D0000}"/>
    <cellStyle name="Обычный 9 2 2 2" xfId="2319" xr:uid="{00000000-0005-0000-0000-0000940D0000}"/>
    <cellStyle name="Обычный 9 2 2 3" xfId="2320" xr:uid="{00000000-0005-0000-0000-0000950D0000}"/>
    <cellStyle name="Обычный 9 2 3" xfId="2321" xr:uid="{00000000-0005-0000-0000-0000960D0000}"/>
    <cellStyle name="Обычный 9 2 4" xfId="3629" xr:uid="{00000000-0005-0000-0000-0000970D0000}"/>
    <cellStyle name="Обычный 9 3" xfId="2322" xr:uid="{00000000-0005-0000-0000-0000980D0000}"/>
    <cellStyle name="Обычный 9 3 2" xfId="2323" xr:uid="{00000000-0005-0000-0000-0000990D0000}"/>
    <cellStyle name="Обычный 9 3 3" xfId="2324" xr:uid="{00000000-0005-0000-0000-00009A0D0000}"/>
    <cellStyle name="Обычный 9 4" xfId="2325" xr:uid="{00000000-0005-0000-0000-00009B0D0000}"/>
    <cellStyle name="Обычный 9 4 2" xfId="3630" xr:uid="{00000000-0005-0000-0000-00009C0D0000}"/>
    <cellStyle name="Обычный 9 5" xfId="2326" xr:uid="{00000000-0005-0000-0000-00009D0D0000}"/>
    <cellStyle name="Обычный 9 6" xfId="3631" xr:uid="{00000000-0005-0000-0000-00009E0D0000}"/>
    <cellStyle name="Обычный 9 8" xfId="2327" xr:uid="{00000000-0005-0000-0000-00009F0D0000}"/>
    <cellStyle name="Обычный 9_распредление 2014 год" xfId="2328" xr:uid="{00000000-0005-0000-0000-0000A00D0000}"/>
    <cellStyle name="Обычный_свод МИНТ з.п с 1 янв" xfId="5" xr:uid="{00000000-0005-0000-0000-0000A10D0000}"/>
    <cellStyle name="Плохой 2" xfId="2329" xr:uid="{00000000-0005-0000-0000-0000A20D0000}"/>
    <cellStyle name="Плохой 2 2" xfId="2330" xr:uid="{00000000-0005-0000-0000-0000A30D0000}"/>
    <cellStyle name="Плохой 2 2 2" xfId="2331" xr:uid="{00000000-0005-0000-0000-0000A40D0000}"/>
    <cellStyle name="Плохой 2 3" xfId="2332" xr:uid="{00000000-0005-0000-0000-0000A50D0000}"/>
    <cellStyle name="Плохой 2 3 2" xfId="2333" xr:uid="{00000000-0005-0000-0000-0000A60D0000}"/>
    <cellStyle name="Плохой 2 4" xfId="2334" xr:uid="{00000000-0005-0000-0000-0000A70D0000}"/>
    <cellStyle name="Плохой 2 4 2" xfId="2335" xr:uid="{00000000-0005-0000-0000-0000A80D0000}"/>
    <cellStyle name="Плохой 2 5" xfId="2336" xr:uid="{00000000-0005-0000-0000-0000A90D0000}"/>
    <cellStyle name="Плохой 3" xfId="2337" xr:uid="{00000000-0005-0000-0000-0000AA0D0000}"/>
    <cellStyle name="Плохой 3 2" xfId="3632" xr:uid="{00000000-0005-0000-0000-0000AB0D0000}"/>
    <cellStyle name="Пояснение 2" xfId="2338" xr:uid="{00000000-0005-0000-0000-0000AC0D0000}"/>
    <cellStyle name="Пояснение 2 2" xfId="2339" xr:uid="{00000000-0005-0000-0000-0000AD0D0000}"/>
    <cellStyle name="Пояснение 2 2 2" xfId="2340" xr:uid="{00000000-0005-0000-0000-0000AE0D0000}"/>
    <cellStyle name="Пояснение 2 3" xfId="2341" xr:uid="{00000000-0005-0000-0000-0000AF0D0000}"/>
    <cellStyle name="Пояснение 2 3 2" xfId="2342" xr:uid="{00000000-0005-0000-0000-0000B00D0000}"/>
    <cellStyle name="Пояснение 2 4" xfId="2343" xr:uid="{00000000-0005-0000-0000-0000B10D0000}"/>
    <cellStyle name="Пояснение 2 4 2" xfId="2344" xr:uid="{00000000-0005-0000-0000-0000B20D0000}"/>
    <cellStyle name="Пояснение 2 5" xfId="2345" xr:uid="{00000000-0005-0000-0000-0000B30D0000}"/>
    <cellStyle name="Пояснение 3" xfId="2346" xr:uid="{00000000-0005-0000-0000-0000B40D0000}"/>
    <cellStyle name="Пояснение 3 2" xfId="3633" xr:uid="{00000000-0005-0000-0000-0000B50D0000}"/>
    <cellStyle name="Примечание 10" xfId="2347" xr:uid="{00000000-0005-0000-0000-0000B60D0000}"/>
    <cellStyle name="Примечание 10 2" xfId="2348" xr:uid="{00000000-0005-0000-0000-0000B70D0000}"/>
    <cellStyle name="Примечание 10 3" xfId="2349" xr:uid="{00000000-0005-0000-0000-0000B80D0000}"/>
    <cellStyle name="Примечание 11" xfId="2350" xr:uid="{00000000-0005-0000-0000-0000B90D0000}"/>
    <cellStyle name="Примечание 12" xfId="2351" xr:uid="{00000000-0005-0000-0000-0000BA0D0000}"/>
    <cellStyle name="Примечание 2" xfId="2352" xr:uid="{00000000-0005-0000-0000-0000BB0D0000}"/>
    <cellStyle name="Примечание 2 2" xfId="2353" xr:uid="{00000000-0005-0000-0000-0000BC0D0000}"/>
    <cellStyle name="Примечание 2 2 2" xfId="2354" xr:uid="{00000000-0005-0000-0000-0000BD0D0000}"/>
    <cellStyle name="Примечание 2 2 2 2" xfId="2355" xr:uid="{00000000-0005-0000-0000-0000BE0D0000}"/>
    <cellStyle name="Примечание 2 2 2 3" xfId="2356" xr:uid="{00000000-0005-0000-0000-0000BF0D0000}"/>
    <cellStyle name="Примечание 2 2 3" xfId="2357" xr:uid="{00000000-0005-0000-0000-0000C00D0000}"/>
    <cellStyle name="Примечание 2 2 4" xfId="3634" xr:uid="{00000000-0005-0000-0000-0000C10D0000}"/>
    <cellStyle name="Примечание 2 2 5" xfId="3635" xr:uid="{00000000-0005-0000-0000-0000C20D0000}"/>
    <cellStyle name="Примечание 2 3" xfId="2358" xr:uid="{00000000-0005-0000-0000-0000C30D0000}"/>
    <cellStyle name="Примечание 2 3 2" xfId="2359" xr:uid="{00000000-0005-0000-0000-0000C40D0000}"/>
    <cellStyle name="Примечание 2 3 2 2" xfId="2360" xr:uid="{00000000-0005-0000-0000-0000C50D0000}"/>
    <cellStyle name="Примечание 2 3 3" xfId="2361" xr:uid="{00000000-0005-0000-0000-0000C60D0000}"/>
    <cellStyle name="Примечание 2 4" xfId="2362" xr:uid="{00000000-0005-0000-0000-0000C70D0000}"/>
    <cellStyle name="Примечание 2 4 2" xfId="2363" xr:uid="{00000000-0005-0000-0000-0000C80D0000}"/>
    <cellStyle name="Примечание 2 4 3" xfId="2364" xr:uid="{00000000-0005-0000-0000-0000C90D0000}"/>
    <cellStyle name="Примечание 2 5" xfId="2365" xr:uid="{00000000-0005-0000-0000-0000CA0D0000}"/>
    <cellStyle name="Примечание 2 5 2" xfId="2366" xr:uid="{00000000-0005-0000-0000-0000CB0D0000}"/>
    <cellStyle name="Примечание 2 5 3" xfId="3636" xr:uid="{00000000-0005-0000-0000-0000CC0D0000}"/>
    <cellStyle name="Примечание 2 6" xfId="3637" xr:uid="{00000000-0005-0000-0000-0000CD0D0000}"/>
    <cellStyle name="Примечание 2 7" xfId="3638" xr:uid="{00000000-0005-0000-0000-0000CE0D0000}"/>
    <cellStyle name="Примечание 2_ГУ развития" xfId="2367" xr:uid="{00000000-0005-0000-0000-0000CF0D0000}"/>
    <cellStyle name="Примечание 3" xfId="2368" xr:uid="{00000000-0005-0000-0000-0000D00D0000}"/>
    <cellStyle name="Примечание 3 2" xfId="2369" xr:uid="{00000000-0005-0000-0000-0000D10D0000}"/>
    <cellStyle name="Примечание 3 2 2" xfId="2370" xr:uid="{00000000-0005-0000-0000-0000D20D0000}"/>
    <cellStyle name="Примечание 3 3" xfId="2371" xr:uid="{00000000-0005-0000-0000-0000D30D0000}"/>
    <cellStyle name="Примечание 3 4" xfId="2372" xr:uid="{00000000-0005-0000-0000-0000D40D0000}"/>
    <cellStyle name="Примечание 4" xfId="2373" xr:uid="{00000000-0005-0000-0000-0000D50D0000}"/>
    <cellStyle name="Примечание 4 2" xfId="2374" xr:uid="{00000000-0005-0000-0000-0000D60D0000}"/>
    <cellStyle name="Примечание 4 2 2" xfId="2375" xr:uid="{00000000-0005-0000-0000-0000D70D0000}"/>
    <cellStyle name="Примечание 4 3" xfId="2376" xr:uid="{00000000-0005-0000-0000-0000D80D0000}"/>
    <cellStyle name="Примечание 4 4" xfId="2377" xr:uid="{00000000-0005-0000-0000-0000D90D0000}"/>
    <cellStyle name="Примечание 5" xfId="2378" xr:uid="{00000000-0005-0000-0000-0000DA0D0000}"/>
    <cellStyle name="Примечание 5 2" xfId="2379" xr:uid="{00000000-0005-0000-0000-0000DB0D0000}"/>
    <cellStyle name="Примечание 5 2 2" xfId="2380" xr:uid="{00000000-0005-0000-0000-0000DC0D0000}"/>
    <cellStyle name="Примечание 5 3" xfId="2381" xr:uid="{00000000-0005-0000-0000-0000DD0D0000}"/>
    <cellStyle name="Примечание 5 4" xfId="2382" xr:uid="{00000000-0005-0000-0000-0000DE0D0000}"/>
    <cellStyle name="Примечание 6" xfId="2383" xr:uid="{00000000-0005-0000-0000-0000DF0D0000}"/>
    <cellStyle name="Примечание 6 2" xfId="2384" xr:uid="{00000000-0005-0000-0000-0000E00D0000}"/>
    <cellStyle name="Примечание 6 2 2" xfId="2385" xr:uid="{00000000-0005-0000-0000-0000E10D0000}"/>
    <cellStyle name="Примечание 6 3" xfId="2386" xr:uid="{00000000-0005-0000-0000-0000E20D0000}"/>
    <cellStyle name="Примечание 6 4" xfId="2387" xr:uid="{00000000-0005-0000-0000-0000E30D0000}"/>
    <cellStyle name="Примечание 7" xfId="2388" xr:uid="{00000000-0005-0000-0000-0000E40D0000}"/>
    <cellStyle name="Примечание 7 2" xfId="2389" xr:uid="{00000000-0005-0000-0000-0000E50D0000}"/>
    <cellStyle name="Примечание 7 3" xfId="2390" xr:uid="{00000000-0005-0000-0000-0000E60D0000}"/>
    <cellStyle name="Примечание 8" xfId="2391" xr:uid="{00000000-0005-0000-0000-0000E70D0000}"/>
    <cellStyle name="Примечание 8 2" xfId="2392" xr:uid="{00000000-0005-0000-0000-0000E80D0000}"/>
    <cellStyle name="Примечание 8 3" xfId="2393" xr:uid="{00000000-0005-0000-0000-0000E90D0000}"/>
    <cellStyle name="Примечание 9" xfId="2394" xr:uid="{00000000-0005-0000-0000-0000EA0D0000}"/>
    <cellStyle name="Примечание 9 2" xfId="2395" xr:uid="{00000000-0005-0000-0000-0000EB0D0000}"/>
    <cellStyle name="Примечание 9 3" xfId="2396" xr:uid="{00000000-0005-0000-0000-0000EC0D0000}"/>
    <cellStyle name="Процентный 2" xfId="2397" xr:uid="{00000000-0005-0000-0000-0000ED0D0000}"/>
    <cellStyle name="Процентный 2 2" xfId="2398" xr:uid="{00000000-0005-0000-0000-0000EE0D0000}"/>
    <cellStyle name="Процентный 2 2 2" xfId="2399" xr:uid="{00000000-0005-0000-0000-0000EF0D0000}"/>
    <cellStyle name="Процентный 2 2 2 2" xfId="2400" xr:uid="{00000000-0005-0000-0000-0000F00D0000}"/>
    <cellStyle name="Процентный 2 2 3" xfId="2401" xr:uid="{00000000-0005-0000-0000-0000F10D0000}"/>
    <cellStyle name="Процентный 2 2 3 2" xfId="2402" xr:uid="{00000000-0005-0000-0000-0000F20D0000}"/>
    <cellStyle name="Процентный 2 2 3 3" xfId="2403" xr:uid="{00000000-0005-0000-0000-0000F30D0000}"/>
    <cellStyle name="Процентный 2 2 4" xfId="2404" xr:uid="{00000000-0005-0000-0000-0000F40D0000}"/>
    <cellStyle name="Процентный 2 3" xfId="2405" xr:uid="{00000000-0005-0000-0000-0000F50D0000}"/>
    <cellStyle name="Процентный 2 3 2" xfId="2406" xr:uid="{00000000-0005-0000-0000-0000F60D0000}"/>
    <cellStyle name="Процентный 2 3 2 2" xfId="2407" xr:uid="{00000000-0005-0000-0000-0000F70D0000}"/>
    <cellStyle name="Процентный 2 3 3" xfId="2408" xr:uid="{00000000-0005-0000-0000-0000F80D0000}"/>
    <cellStyle name="Процентный 2 3 4" xfId="2409" xr:uid="{00000000-0005-0000-0000-0000F90D0000}"/>
    <cellStyle name="Процентный 2 3 4 2" xfId="4243" xr:uid="{00000000-0005-0000-0000-0000FA0D0000}"/>
    <cellStyle name="Процентный 2 3 4 2 2" xfId="4452" xr:uid="{00000000-0005-0000-0000-0000FB0D0000}"/>
    <cellStyle name="Процентный 2 3 4 3" xfId="4339" xr:uid="{00000000-0005-0000-0000-0000FC0D0000}"/>
    <cellStyle name="Процентный 2 4" xfId="2410" xr:uid="{00000000-0005-0000-0000-0000FD0D0000}"/>
    <cellStyle name="Процентный 2 4 2" xfId="2411" xr:uid="{00000000-0005-0000-0000-0000FE0D0000}"/>
    <cellStyle name="Процентный 2 4 2 2" xfId="2412" xr:uid="{00000000-0005-0000-0000-0000FF0D0000}"/>
    <cellStyle name="Процентный 2 4 3" xfId="2413" xr:uid="{00000000-0005-0000-0000-0000000E0000}"/>
    <cellStyle name="Процентный 2 5" xfId="2414" xr:uid="{00000000-0005-0000-0000-0000010E0000}"/>
    <cellStyle name="Процентный 2 5 2" xfId="2415" xr:uid="{00000000-0005-0000-0000-0000020E0000}"/>
    <cellStyle name="Процентный 2 5 3" xfId="2416" xr:uid="{00000000-0005-0000-0000-0000030E0000}"/>
    <cellStyle name="Процентный 2 6" xfId="2417" xr:uid="{00000000-0005-0000-0000-0000040E0000}"/>
    <cellStyle name="Процентный 2_027 программа ОЧР 2013" xfId="2418" xr:uid="{00000000-0005-0000-0000-0000050E0000}"/>
    <cellStyle name="Процентный 3" xfId="2419" xr:uid="{00000000-0005-0000-0000-0000060E0000}"/>
    <cellStyle name="Процентный 3 2" xfId="2420" xr:uid="{00000000-0005-0000-0000-0000070E0000}"/>
    <cellStyle name="Процентный 3 2 2" xfId="2421" xr:uid="{00000000-0005-0000-0000-0000080E0000}"/>
    <cellStyle name="Процентный 3 2 2 2" xfId="4244" xr:uid="{00000000-0005-0000-0000-0000090E0000}"/>
    <cellStyle name="Процентный 3 2 2 2 2" xfId="4453" xr:uid="{00000000-0005-0000-0000-00000A0E0000}"/>
    <cellStyle name="Процентный 3 2 2 3" xfId="4340" xr:uid="{00000000-0005-0000-0000-00000B0E0000}"/>
    <cellStyle name="Процентный 3 2 3" xfId="2422" xr:uid="{00000000-0005-0000-0000-00000C0E0000}"/>
    <cellStyle name="Процентный 3 3" xfId="2423" xr:uid="{00000000-0005-0000-0000-00000D0E0000}"/>
    <cellStyle name="Процентный 3 3 2" xfId="2424" xr:uid="{00000000-0005-0000-0000-00000E0E0000}"/>
    <cellStyle name="Процентный 3 3 2 2" xfId="2425" xr:uid="{00000000-0005-0000-0000-00000F0E0000}"/>
    <cellStyle name="Процентный 3 3 3" xfId="2426" xr:uid="{00000000-0005-0000-0000-0000100E0000}"/>
    <cellStyle name="Процентный 3 3 4" xfId="2427" xr:uid="{00000000-0005-0000-0000-0000110E0000}"/>
    <cellStyle name="Процентный 3 4" xfId="2428" xr:uid="{00000000-0005-0000-0000-0000120E0000}"/>
    <cellStyle name="Процентный 3_Готовый 029 на 14-15 гг (1)" xfId="2429" xr:uid="{00000000-0005-0000-0000-0000130E0000}"/>
    <cellStyle name="Процентный 4" xfId="2430" xr:uid="{00000000-0005-0000-0000-0000140E0000}"/>
    <cellStyle name="Процентный 4 2" xfId="2431" xr:uid="{00000000-0005-0000-0000-0000150E0000}"/>
    <cellStyle name="Процентный 4 2 2" xfId="2432" xr:uid="{00000000-0005-0000-0000-0000160E0000}"/>
    <cellStyle name="Процентный 4 2 2 2" xfId="2433" xr:uid="{00000000-0005-0000-0000-0000170E0000}"/>
    <cellStyle name="Процентный 4 2 3" xfId="2434" xr:uid="{00000000-0005-0000-0000-0000180E0000}"/>
    <cellStyle name="Процентный 4 2 4" xfId="2435" xr:uid="{00000000-0005-0000-0000-0000190E0000}"/>
    <cellStyle name="Процентный 4 3" xfId="2436" xr:uid="{00000000-0005-0000-0000-00001A0E0000}"/>
    <cellStyle name="Процентный 4 3 2" xfId="2437" xr:uid="{00000000-0005-0000-0000-00001B0E0000}"/>
    <cellStyle name="Процентный 4 4" xfId="2438" xr:uid="{00000000-0005-0000-0000-00001C0E0000}"/>
    <cellStyle name="Процентный 4 5" xfId="2439" xr:uid="{00000000-0005-0000-0000-00001D0E0000}"/>
    <cellStyle name="Процентный 5" xfId="2440" xr:uid="{00000000-0005-0000-0000-00001E0E0000}"/>
    <cellStyle name="Процентный 5 2" xfId="2441" xr:uid="{00000000-0005-0000-0000-00001F0E0000}"/>
    <cellStyle name="Процентный 5 2 2" xfId="2442" xr:uid="{00000000-0005-0000-0000-0000200E0000}"/>
    <cellStyle name="Процентный 5 2 3" xfId="2443" xr:uid="{00000000-0005-0000-0000-0000210E0000}"/>
    <cellStyle name="Процентный 6" xfId="2444" xr:uid="{00000000-0005-0000-0000-0000220E0000}"/>
    <cellStyle name="Процентный 6 2" xfId="2445" xr:uid="{00000000-0005-0000-0000-0000230E0000}"/>
    <cellStyle name="Процентный 6 2 2" xfId="2446" xr:uid="{00000000-0005-0000-0000-0000240E0000}"/>
    <cellStyle name="Процентный 6 3" xfId="2447" xr:uid="{00000000-0005-0000-0000-0000250E0000}"/>
    <cellStyle name="Процентный 7" xfId="2448" xr:uid="{00000000-0005-0000-0000-0000260E0000}"/>
    <cellStyle name="Процентный 7 2" xfId="2449" xr:uid="{00000000-0005-0000-0000-0000270E0000}"/>
    <cellStyle name="Процентный 8" xfId="2450" xr:uid="{00000000-0005-0000-0000-0000280E0000}"/>
    <cellStyle name="Процентный 8 2" xfId="2451" xr:uid="{00000000-0005-0000-0000-0000290E0000}"/>
    <cellStyle name="Процентный 8 2 2" xfId="2452" xr:uid="{00000000-0005-0000-0000-00002A0E0000}"/>
    <cellStyle name="Процентный 8 3" xfId="2453" xr:uid="{00000000-0005-0000-0000-00002B0E0000}"/>
    <cellStyle name="Связанная ячейка 2" xfId="2454" xr:uid="{00000000-0005-0000-0000-00002C0E0000}"/>
    <cellStyle name="Связанная ячейка 2 2" xfId="2455" xr:uid="{00000000-0005-0000-0000-00002D0E0000}"/>
    <cellStyle name="Связанная ячейка 2 2 2" xfId="2456" xr:uid="{00000000-0005-0000-0000-00002E0E0000}"/>
    <cellStyle name="Связанная ячейка 2 3" xfId="2457" xr:uid="{00000000-0005-0000-0000-00002F0E0000}"/>
    <cellStyle name="Связанная ячейка 2 3 2" xfId="2458" xr:uid="{00000000-0005-0000-0000-0000300E0000}"/>
    <cellStyle name="Связанная ячейка 2 4" xfId="2459" xr:uid="{00000000-0005-0000-0000-0000310E0000}"/>
    <cellStyle name="Связанная ячейка 2 4 2" xfId="2460" xr:uid="{00000000-0005-0000-0000-0000320E0000}"/>
    <cellStyle name="Связанная ячейка 2 5" xfId="2461" xr:uid="{00000000-0005-0000-0000-0000330E0000}"/>
    <cellStyle name="Связанная ячейка 3" xfId="2462" xr:uid="{00000000-0005-0000-0000-0000340E0000}"/>
    <cellStyle name="Связанная ячейка 3 2" xfId="3639" xr:uid="{00000000-0005-0000-0000-0000350E0000}"/>
    <cellStyle name="Стиль 1" xfId="2463" xr:uid="{00000000-0005-0000-0000-0000360E0000}"/>
    <cellStyle name="Стиль 1 10" xfId="3640" xr:uid="{00000000-0005-0000-0000-0000370E0000}"/>
    <cellStyle name="Стиль 1 11" xfId="3641" xr:uid="{00000000-0005-0000-0000-0000380E0000}"/>
    <cellStyle name="Стиль 1 12" xfId="3642" xr:uid="{00000000-0005-0000-0000-0000390E0000}"/>
    <cellStyle name="Стиль 1 13" xfId="3643" xr:uid="{00000000-0005-0000-0000-00003A0E0000}"/>
    <cellStyle name="Стиль 1 14" xfId="3644" xr:uid="{00000000-0005-0000-0000-00003B0E0000}"/>
    <cellStyle name="Стиль 1 15" xfId="3645" xr:uid="{00000000-0005-0000-0000-00003C0E0000}"/>
    <cellStyle name="Стиль 1 16" xfId="3646" xr:uid="{00000000-0005-0000-0000-00003D0E0000}"/>
    <cellStyle name="Стиль 1 17" xfId="3647" xr:uid="{00000000-0005-0000-0000-00003E0E0000}"/>
    <cellStyle name="Стиль 1 18" xfId="3648" xr:uid="{00000000-0005-0000-0000-00003F0E0000}"/>
    <cellStyle name="Стиль 1 19" xfId="3649" xr:uid="{00000000-0005-0000-0000-0000400E0000}"/>
    <cellStyle name="Стиль 1 2" xfId="2464" xr:uid="{00000000-0005-0000-0000-0000410E0000}"/>
    <cellStyle name="Стиль 1 2 2" xfId="2465" xr:uid="{00000000-0005-0000-0000-0000420E0000}"/>
    <cellStyle name="Стиль 1 2 2 2" xfId="2466" xr:uid="{00000000-0005-0000-0000-0000430E0000}"/>
    <cellStyle name="Стиль 1 2 3" xfId="2467" xr:uid="{00000000-0005-0000-0000-0000440E0000}"/>
    <cellStyle name="Стиль 1 2 4" xfId="2468" xr:uid="{00000000-0005-0000-0000-0000450E0000}"/>
    <cellStyle name="Стиль 1 2_143" xfId="2469" xr:uid="{00000000-0005-0000-0000-0000460E0000}"/>
    <cellStyle name="Стиль 1 20" xfId="3650" xr:uid="{00000000-0005-0000-0000-0000470E0000}"/>
    <cellStyle name="Стиль 1 21" xfId="3651" xr:uid="{00000000-0005-0000-0000-0000480E0000}"/>
    <cellStyle name="Стиль 1 22" xfId="3652" xr:uid="{00000000-0005-0000-0000-0000490E0000}"/>
    <cellStyle name="Стиль 1 23" xfId="3653" xr:uid="{00000000-0005-0000-0000-00004A0E0000}"/>
    <cellStyle name="Стиль 1 24" xfId="3654" xr:uid="{00000000-0005-0000-0000-00004B0E0000}"/>
    <cellStyle name="Стиль 1 25" xfId="3655" xr:uid="{00000000-0005-0000-0000-00004C0E0000}"/>
    <cellStyle name="Стиль 1 26" xfId="3656" xr:uid="{00000000-0005-0000-0000-00004D0E0000}"/>
    <cellStyle name="Стиль 1 27" xfId="3657" xr:uid="{00000000-0005-0000-0000-00004E0E0000}"/>
    <cellStyle name="Стиль 1 28" xfId="3658" xr:uid="{00000000-0005-0000-0000-00004F0E0000}"/>
    <cellStyle name="Стиль 1 29" xfId="3659" xr:uid="{00000000-0005-0000-0000-0000500E0000}"/>
    <cellStyle name="Стиль 1 3" xfId="2470" xr:uid="{00000000-0005-0000-0000-0000510E0000}"/>
    <cellStyle name="Стиль 1 3 2" xfId="2471" xr:uid="{00000000-0005-0000-0000-0000520E0000}"/>
    <cellStyle name="Стиль 1 3 2 2" xfId="3660" xr:uid="{00000000-0005-0000-0000-0000530E0000}"/>
    <cellStyle name="Стиль 1 30" xfId="3661" xr:uid="{00000000-0005-0000-0000-0000540E0000}"/>
    <cellStyle name="Стиль 1 31" xfId="3662" xr:uid="{00000000-0005-0000-0000-0000550E0000}"/>
    <cellStyle name="Стиль 1 32" xfId="3663" xr:uid="{00000000-0005-0000-0000-0000560E0000}"/>
    <cellStyle name="Стиль 1 33" xfId="3664" xr:uid="{00000000-0005-0000-0000-0000570E0000}"/>
    <cellStyle name="Стиль 1 34" xfId="3665" xr:uid="{00000000-0005-0000-0000-0000580E0000}"/>
    <cellStyle name="Стиль 1 35" xfId="3666" xr:uid="{00000000-0005-0000-0000-0000590E0000}"/>
    <cellStyle name="Стиль 1 36" xfId="3667" xr:uid="{00000000-0005-0000-0000-00005A0E0000}"/>
    <cellStyle name="Стиль 1 37" xfId="3668" xr:uid="{00000000-0005-0000-0000-00005B0E0000}"/>
    <cellStyle name="Стиль 1 38" xfId="3669" xr:uid="{00000000-0005-0000-0000-00005C0E0000}"/>
    <cellStyle name="Стиль 1 39" xfId="3670" xr:uid="{00000000-0005-0000-0000-00005D0E0000}"/>
    <cellStyle name="Стиль 1 4" xfId="2472" xr:uid="{00000000-0005-0000-0000-00005E0E0000}"/>
    <cellStyle name="Стиль 1 4 2" xfId="2473" xr:uid="{00000000-0005-0000-0000-00005F0E0000}"/>
    <cellStyle name="Стиль 1 4 2 2" xfId="3671" xr:uid="{00000000-0005-0000-0000-0000600E0000}"/>
    <cellStyle name="Стиль 1 4 3" xfId="2474" xr:uid="{00000000-0005-0000-0000-0000610E0000}"/>
    <cellStyle name="Стиль 1 4_гос задание НКА казакша" xfId="3672" xr:uid="{00000000-0005-0000-0000-0000620E0000}"/>
    <cellStyle name="Стиль 1 40" xfId="3673" xr:uid="{00000000-0005-0000-0000-0000630E0000}"/>
    <cellStyle name="Стиль 1 41" xfId="3674" xr:uid="{00000000-0005-0000-0000-0000640E0000}"/>
    <cellStyle name="Стиль 1 42" xfId="3675" xr:uid="{00000000-0005-0000-0000-0000650E0000}"/>
    <cellStyle name="Стиль 1 43" xfId="3676" xr:uid="{00000000-0005-0000-0000-0000660E0000}"/>
    <cellStyle name="Стиль 1 44" xfId="3677" xr:uid="{00000000-0005-0000-0000-0000670E0000}"/>
    <cellStyle name="Стиль 1 45" xfId="3678" xr:uid="{00000000-0005-0000-0000-0000680E0000}"/>
    <cellStyle name="Стиль 1 46" xfId="3679" xr:uid="{00000000-0005-0000-0000-0000690E0000}"/>
    <cellStyle name="Стиль 1 47" xfId="3680" xr:uid="{00000000-0005-0000-0000-00006A0E0000}"/>
    <cellStyle name="Стиль 1 48" xfId="3681" xr:uid="{00000000-0005-0000-0000-00006B0E0000}"/>
    <cellStyle name="Стиль 1 49" xfId="3682" xr:uid="{00000000-0005-0000-0000-00006C0E0000}"/>
    <cellStyle name="Стиль 1 5" xfId="2475" xr:uid="{00000000-0005-0000-0000-00006D0E0000}"/>
    <cellStyle name="Стиль 1 50" xfId="3683" xr:uid="{00000000-0005-0000-0000-00006E0E0000}"/>
    <cellStyle name="Стиль 1 51" xfId="3684" xr:uid="{00000000-0005-0000-0000-00006F0E0000}"/>
    <cellStyle name="Стиль 1 52" xfId="3685" xr:uid="{00000000-0005-0000-0000-0000700E0000}"/>
    <cellStyle name="Стиль 1 53" xfId="3686" xr:uid="{00000000-0005-0000-0000-0000710E0000}"/>
    <cellStyle name="Стиль 1 54" xfId="3687" xr:uid="{00000000-0005-0000-0000-0000720E0000}"/>
    <cellStyle name="Стиль 1 55" xfId="3688" xr:uid="{00000000-0005-0000-0000-0000730E0000}"/>
    <cellStyle name="Стиль 1 56" xfId="3689" xr:uid="{00000000-0005-0000-0000-0000740E0000}"/>
    <cellStyle name="Стиль 1 57" xfId="3690" xr:uid="{00000000-0005-0000-0000-0000750E0000}"/>
    <cellStyle name="Стиль 1 58" xfId="3691" xr:uid="{00000000-0005-0000-0000-0000760E0000}"/>
    <cellStyle name="Стиль 1 59" xfId="3692" xr:uid="{00000000-0005-0000-0000-0000770E0000}"/>
    <cellStyle name="Стиль 1 6" xfId="3693" xr:uid="{00000000-0005-0000-0000-0000780E0000}"/>
    <cellStyle name="Стиль 1 7" xfId="3694" xr:uid="{00000000-0005-0000-0000-0000790E0000}"/>
    <cellStyle name="Стиль 1 8" xfId="3695" xr:uid="{00000000-0005-0000-0000-00007A0E0000}"/>
    <cellStyle name="Стиль 1 9" xfId="3696" xr:uid="{00000000-0005-0000-0000-00007B0E0000}"/>
    <cellStyle name="Стиль 1_000 Отказоустойчивость Бюдж.заявка 2013-2" xfId="2476" xr:uid="{00000000-0005-0000-0000-00007C0E0000}"/>
    <cellStyle name="Стиль 2" xfId="2477" xr:uid="{00000000-0005-0000-0000-00007D0E0000}"/>
    <cellStyle name="Стиль 2 2" xfId="2478" xr:uid="{00000000-0005-0000-0000-00007E0E0000}"/>
    <cellStyle name="Стиль 3" xfId="2479" xr:uid="{00000000-0005-0000-0000-00007F0E0000}"/>
    <cellStyle name="Стиль 3 2" xfId="2480" xr:uid="{00000000-0005-0000-0000-0000800E0000}"/>
    <cellStyle name="Стиль 4" xfId="2481" xr:uid="{00000000-0005-0000-0000-0000810E0000}"/>
    <cellStyle name="Стиль 4 2" xfId="2482" xr:uid="{00000000-0005-0000-0000-0000820E0000}"/>
    <cellStyle name="Стиль_названий" xfId="2483" xr:uid="{00000000-0005-0000-0000-0000830E0000}"/>
    <cellStyle name="Текст предупреждения 2" xfId="2484" xr:uid="{00000000-0005-0000-0000-0000840E0000}"/>
    <cellStyle name="Текст предупреждения 2 2" xfId="2485" xr:uid="{00000000-0005-0000-0000-0000850E0000}"/>
    <cellStyle name="Текст предупреждения 2 2 2" xfId="2486" xr:uid="{00000000-0005-0000-0000-0000860E0000}"/>
    <cellStyle name="Текст предупреждения 2 3" xfId="2487" xr:uid="{00000000-0005-0000-0000-0000870E0000}"/>
    <cellStyle name="Текст предупреждения 2 3 2" xfId="2488" xr:uid="{00000000-0005-0000-0000-0000880E0000}"/>
    <cellStyle name="Текст предупреждения 2 4" xfId="2489" xr:uid="{00000000-0005-0000-0000-0000890E0000}"/>
    <cellStyle name="Текст предупреждения 2 4 2" xfId="2490" xr:uid="{00000000-0005-0000-0000-00008A0E0000}"/>
    <cellStyle name="Текст предупреждения 2 5" xfId="2491" xr:uid="{00000000-0005-0000-0000-00008B0E0000}"/>
    <cellStyle name="Текст предупреждения 3" xfId="2492" xr:uid="{00000000-0005-0000-0000-00008C0E0000}"/>
    <cellStyle name="Текст предупреждения 3 2" xfId="3697" xr:uid="{00000000-0005-0000-0000-00008D0E0000}"/>
    <cellStyle name="Тысячи [0]" xfId="2493" xr:uid="{00000000-0005-0000-0000-00008E0E0000}"/>
    <cellStyle name="Тысячи [0] 2" xfId="2494" xr:uid="{00000000-0005-0000-0000-00008F0E0000}"/>
    <cellStyle name="Тысячи [0] 3" xfId="2495" xr:uid="{00000000-0005-0000-0000-0000900E0000}"/>
    <cellStyle name="Тысячи [0]_010SN05" xfId="2496" xr:uid="{00000000-0005-0000-0000-0000910E0000}"/>
    <cellStyle name="Тысячи_010SN05" xfId="2497" xr:uid="{00000000-0005-0000-0000-0000920E0000}"/>
    <cellStyle name="Үђғһ‹һ‚һљ1" xfId="2498" xr:uid="{00000000-0005-0000-0000-0000930E0000}"/>
    <cellStyle name="Үђғһ‹һ‚һљ1 2" xfId="2499" xr:uid="{00000000-0005-0000-0000-0000940E0000}"/>
    <cellStyle name="Үђғһ‹һ‚һљ1 3" xfId="2500" xr:uid="{00000000-0005-0000-0000-0000950E0000}"/>
    <cellStyle name="Үђғһ‹һ‚һљ1_001 Проб Новые специфики.xls 18,01" xfId="2501" xr:uid="{00000000-0005-0000-0000-0000960E0000}"/>
    <cellStyle name="Үђғһ‹һ‚һљ2" xfId="2502" xr:uid="{00000000-0005-0000-0000-0000970E0000}"/>
    <cellStyle name="Үђғһ‹һ‚һљ2 2" xfId="2503" xr:uid="{00000000-0005-0000-0000-0000980E0000}"/>
    <cellStyle name="Үђғһ‹һ‚һљ2 3" xfId="2504" xr:uid="{00000000-0005-0000-0000-0000990E0000}"/>
    <cellStyle name="Үђғһ‹һ‚һљ2_001 Проб Новые специфики.xls 18,01" xfId="2505" xr:uid="{00000000-0005-0000-0000-00009A0E0000}"/>
    <cellStyle name="Финансовый" xfId="1" builtinId="3"/>
    <cellStyle name="Финансовый [0] 2" xfId="2506" xr:uid="{00000000-0005-0000-0000-00009C0E0000}"/>
    <cellStyle name="Финансовый 10" xfId="2507" xr:uid="{00000000-0005-0000-0000-00009D0E0000}"/>
    <cellStyle name="Финансовый 10 2" xfId="2508" xr:uid="{00000000-0005-0000-0000-00009E0E0000}"/>
    <cellStyle name="Финансовый 11" xfId="2509" xr:uid="{00000000-0005-0000-0000-00009F0E0000}"/>
    <cellStyle name="Финансовый 11 2" xfId="2510" xr:uid="{00000000-0005-0000-0000-0000A00E0000}"/>
    <cellStyle name="Финансовый 11 2 2" xfId="3698" xr:uid="{00000000-0005-0000-0000-0000A10E0000}"/>
    <cellStyle name="Финансовый 11 2 3" xfId="3699" xr:uid="{00000000-0005-0000-0000-0000A20E0000}"/>
    <cellStyle name="Финансовый 11 3" xfId="2511" xr:uid="{00000000-0005-0000-0000-0000A30E0000}"/>
    <cellStyle name="Финансовый 11 3 2" xfId="3700" xr:uid="{00000000-0005-0000-0000-0000A40E0000}"/>
    <cellStyle name="Финансовый 11 4" xfId="3701" xr:uid="{00000000-0005-0000-0000-0000A50E0000}"/>
    <cellStyle name="Финансовый 12" xfId="2512" xr:uid="{00000000-0005-0000-0000-0000A60E0000}"/>
    <cellStyle name="Финансовый 13" xfId="2513" xr:uid="{00000000-0005-0000-0000-0000A70E0000}"/>
    <cellStyle name="Финансовый 13 2" xfId="2514" xr:uid="{00000000-0005-0000-0000-0000A80E0000}"/>
    <cellStyle name="Финансовый 13 2 2" xfId="2515" xr:uid="{00000000-0005-0000-0000-0000A90E0000}"/>
    <cellStyle name="Финансовый 13 2 3" xfId="2516" xr:uid="{00000000-0005-0000-0000-0000AA0E0000}"/>
    <cellStyle name="Финансовый 13 2_МИИР" xfId="2517" xr:uid="{00000000-0005-0000-0000-0000AB0E0000}"/>
    <cellStyle name="Финансовый 14" xfId="2518" xr:uid="{00000000-0005-0000-0000-0000AC0E0000}"/>
    <cellStyle name="Финансовый 15" xfId="2519" xr:uid="{00000000-0005-0000-0000-0000AD0E0000}"/>
    <cellStyle name="Финансовый 15 2" xfId="2520" xr:uid="{00000000-0005-0000-0000-0000AE0E0000}"/>
    <cellStyle name="Финансовый 15 2 2" xfId="2521" xr:uid="{00000000-0005-0000-0000-0000AF0E0000}"/>
    <cellStyle name="Финансовый 15 2 2 2" xfId="2522" xr:uid="{00000000-0005-0000-0000-0000B00E0000}"/>
    <cellStyle name="Финансовый 15 2 3" xfId="2523" xr:uid="{00000000-0005-0000-0000-0000B10E0000}"/>
    <cellStyle name="Финансовый 15 3" xfId="2524" xr:uid="{00000000-0005-0000-0000-0000B20E0000}"/>
    <cellStyle name="Финансовый 15 3 2" xfId="2525" xr:uid="{00000000-0005-0000-0000-0000B30E0000}"/>
    <cellStyle name="Финансовый 15 4" xfId="2526" xr:uid="{00000000-0005-0000-0000-0000B40E0000}"/>
    <cellStyle name="Финансовый 16" xfId="2527" xr:uid="{00000000-0005-0000-0000-0000B50E0000}"/>
    <cellStyle name="Финансовый 16 2" xfId="2528" xr:uid="{00000000-0005-0000-0000-0000B60E0000}"/>
    <cellStyle name="Финансовый 17" xfId="2529" xr:uid="{00000000-0005-0000-0000-0000B70E0000}"/>
    <cellStyle name="Финансовый 17 2" xfId="2530" xr:uid="{00000000-0005-0000-0000-0000B80E0000}"/>
    <cellStyle name="Финансовый 17 2 2" xfId="2531" xr:uid="{00000000-0005-0000-0000-0000B90E0000}"/>
    <cellStyle name="Финансовый 17 2 2 2" xfId="2532" xr:uid="{00000000-0005-0000-0000-0000BA0E0000}"/>
    <cellStyle name="Финансовый 17 2 2 2 2" xfId="4343" xr:uid="{00000000-0005-0000-0000-0000BB0E0000}"/>
    <cellStyle name="Финансовый 17 2 2 3" xfId="2533" xr:uid="{00000000-0005-0000-0000-0000BC0E0000}"/>
    <cellStyle name="Финансовый 17 2 2 3 2" xfId="4344" xr:uid="{00000000-0005-0000-0000-0000BD0E0000}"/>
    <cellStyle name="Финансовый 17 2 2 4" xfId="4342" xr:uid="{00000000-0005-0000-0000-0000BE0E0000}"/>
    <cellStyle name="Финансовый 17 2 3" xfId="2534" xr:uid="{00000000-0005-0000-0000-0000BF0E0000}"/>
    <cellStyle name="Финансовый 17 2 3 2" xfId="4345" xr:uid="{00000000-0005-0000-0000-0000C00E0000}"/>
    <cellStyle name="Финансовый 17 2 4" xfId="2535" xr:uid="{00000000-0005-0000-0000-0000C10E0000}"/>
    <cellStyle name="Финансовый 17 2 4 2" xfId="4346" xr:uid="{00000000-0005-0000-0000-0000C20E0000}"/>
    <cellStyle name="Финансовый 17 2 5" xfId="4341" xr:uid="{00000000-0005-0000-0000-0000C30E0000}"/>
    <cellStyle name="Финансовый 17 3" xfId="3702" xr:uid="{00000000-0005-0000-0000-0000C40E0000}"/>
    <cellStyle name="Финансовый 18" xfId="2536" xr:uid="{00000000-0005-0000-0000-0000C50E0000}"/>
    <cellStyle name="Финансовый 19" xfId="2537" xr:uid="{00000000-0005-0000-0000-0000C60E0000}"/>
    <cellStyle name="Финансовый 19 2" xfId="2538" xr:uid="{00000000-0005-0000-0000-0000C70E0000}"/>
    <cellStyle name="Финансовый 2" xfId="4" xr:uid="{00000000-0005-0000-0000-0000C80E0000}"/>
    <cellStyle name="Финансовый 2 10" xfId="2539" xr:uid="{00000000-0005-0000-0000-0000C90E0000}"/>
    <cellStyle name="Финансовый 2 10 2" xfId="2540" xr:uid="{00000000-0005-0000-0000-0000CA0E0000}"/>
    <cellStyle name="Финансовый 2 11" xfId="2541" xr:uid="{00000000-0005-0000-0000-0000CB0E0000}"/>
    <cellStyle name="Финансовый 2 11 2" xfId="3703" xr:uid="{00000000-0005-0000-0000-0000CC0E0000}"/>
    <cellStyle name="Финансовый 2 11 2 2" xfId="3704" xr:uid="{00000000-0005-0000-0000-0000CD0E0000}"/>
    <cellStyle name="Финансовый 2 11 3" xfId="3705" xr:uid="{00000000-0005-0000-0000-0000CE0E0000}"/>
    <cellStyle name="Финансовый 2 12" xfId="2542" xr:uid="{00000000-0005-0000-0000-0000CF0E0000}"/>
    <cellStyle name="Финансовый 2 12 2" xfId="3706" xr:uid="{00000000-0005-0000-0000-0000D00E0000}"/>
    <cellStyle name="Финансовый 2 13" xfId="2543" xr:uid="{00000000-0005-0000-0000-0000D10E0000}"/>
    <cellStyle name="Финансовый 2 13 2" xfId="3707" xr:uid="{00000000-0005-0000-0000-0000D20E0000}"/>
    <cellStyle name="Финансовый 2 14" xfId="2690" xr:uid="{00000000-0005-0000-0000-0000D30E0000}"/>
    <cellStyle name="Финансовый 2 14 2" xfId="4366" xr:uid="{00000000-0005-0000-0000-0000D40E0000}"/>
    <cellStyle name="Финансовый 2 15" xfId="3708" xr:uid="{00000000-0005-0000-0000-0000D50E0000}"/>
    <cellStyle name="Финансовый 2 16" xfId="3709" xr:uid="{00000000-0005-0000-0000-0000D60E0000}"/>
    <cellStyle name="Финансовый 2 17" xfId="3710" xr:uid="{00000000-0005-0000-0000-0000D70E0000}"/>
    <cellStyle name="Финансовый 2 18" xfId="3711" xr:uid="{00000000-0005-0000-0000-0000D80E0000}"/>
    <cellStyle name="Финансовый 2 19" xfId="3712" xr:uid="{00000000-0005-0000-0000-0000D90E0000}"/>
    <cellStyle name="Финансовый 2 2" xfId="2544" xr:uid="{00000000-0005-0000-0000-0000DA0E0000}"/>
    <cellStyle name="Финансовый 2 2 10" xfId="3713" xr:uid="{00000000-0005-0000-0000-0000DB0E0000}"/>
    <cellStyle name="Финансовый 2 2 11" xfId="3714" xr:uid="{00000000-0005-0000-0000-0000DC0E0000}"/>
    <cellStyle name="Финансовый 2 2 12" xfId="3715" xr:uid="{00000000-0005-0000-0000-0000DD0E0000}"/>
    <cellStyle name="Финансовый 2 2 12 2" xfId="3716" xr:uid="{00000000-0005-0000-0000-0000DE0E0000}"/>
    <cellStyle name="Финансовый 2 2 13" xfId="3717" xr:uid="{00000000-0005-0000-0000-0000DF0E0000}"/>
    <cellStyle name="Финансовый 2 2 14" xfId="3718" xr:uid="{00000000-0005-0000-0000-0000E00E0000}"/>
    <cellStyle name="Финансовый 2 2 15" xfId="4347" xr:uid="{00000000-0005-0000-0000-0000E10E0000}"/>
    <cellStyle name="Финансовый 2 2 2" xfId="2545" xr:uid="{00000000-0005-0000-0000-0000E20E0000}"/>
    <cellStyle name="Финансовый 2 2 2 10" xfId="3719" xr:uid="{00000000-0005-0000-0000-0000E30E0000}"/>
    <cellStyle name="Финансовый 2 2 2 11" xfId="3720" xr:uid="{00000000-0005-0000-0000-0000E40E0000}"/>
    <cellStyle name="Финансовый 2 2 2 2" xfId="2546" xr:uid="{00000000-0005-0000-0000-0000E50E0000}"/>
    <cellStyle name="Финансовый 2 2 2 2 10" xfId="4348" xr:uid="{00000000-0005-0000-0000-0000E60E0000}"/>
    <cellStyle name="Финансовый 2 2 2 2 2" xfId="2547" xr:uid="{00000000-0005-0000-0000-0000E70E0000}"/>
    <cellStyle name="Финансовый 2 2 2 2 2 2" xfId="4246" xr:uid="{00000000-0005-0000-0000-0000E80E0000}"/>
    <cellStyle name="Финансовый 2 2 2 2 2 2 2" xfId="4455" xr:uid="{00000000-0005-0000-0000-0000E90E0000}"/>
    <cellStyle name="Финансовый 2 2 2 2 2 3" xfId="3721" xr:uid="{00000000-0005-0000-0000-0000EA0E0000}"/>
    <cellStyle name="Финансовый 2 2 2 2 2 4" xfId="3722" xr:uid="{00000000-0005-0000-0000-0000EB0E0000}"/>
    <cellStyle name="Финансовый 2 2 2 2 2 5" xfId="3723" xr:uid="{00000000-0005-0000-0000-0000EC0E0000}"/>
    <cellStyle name="Финансовый 2 2 2 2 2 5 2" xfId="4378" xr:uid="{00000000-0005-0000-0000-0000ED0E0000}"/>
    <cellStyle name="Финансовый 2 2 2 2 2 6" xfId="4349" xr:uid="{00000000-0005-0000-0000-0000EE0E0000}"/>
    <cellStyle name="Финансовый 2 2 2 2 3" xfId="4245" xr:uid="{00000000-0005-0000-0000-0000EF0E0000}"/>
    <cellStyle name="Финансовый 2 2 2 2 3 2" xfId="3724" xr:uid="{00000000-0005-0000-0000-0000F00E0000}"/>
    <cellStyle name="Финансовый 2 2 2 2 3 3" xfId="3725" xr:uid="{00000000-0005-0000-0000-0000F10E0000}"/>
    <cellStyle name="Финансовый 2 2 2 2 3 4" xfId="3726" xr:uid="{00000000-0005-0000-0000-0000F20E0000}"/>
    <cellStyle name="Финансовый 2 2 2 2 3 5" xfId="4454" xr:uid="{00000000-0005-0000-0000-0000F30E0000}"/>
    <cellStyle name="Финансовый 2 2 2 2 4" xfId="3727" xr:uid="{00000000-0005-0000-0000-0000F40E0000}"/>
    <cellStyle name="Финансовый 2 2 2 2 5" xfId="3728" xr:uid="{00000000-0005-0000-0000-0000F50E0000}"/>
    <cellStyle name="Финансовый 2 2 2 2 6" xfId="3729" xr:uid="{00000000-0005-0000-0000-0000F60E0000}"/>
    <cellStyle name="Финансовый 2 2 2 2 7" xfId="3730" xr:uid="{00000000-0005-0000-0000-0000F70E0000}"/>
    <cellStyle name="Финансовый 2 2 2 2 8" xfId="3731" xr:uid="{00000000-0005-0000-0000-0000F80E0000}"/>
    <cellStyle name="Финансовый 2 2 2 2 9" xfId="3732" xr:uid="{00000000-0005-0000-0000-0000F90E0000}"/>
    <cellStyle name="Финансовый 2 2 2 2 9 2" xfId="4379" xr:uid="{00000000-0005-0000-0000-0000FA0E0000}"/>
    <cellStyle name="Финансовый 2 2 2 3" xfId="2548" xr:uid="{00000000-0005-0000-0000-0000FB0E0000}"/>
    <cellStyle name="Финансовый 2 2 2 3 2" xfId="4247" xr:uid="{00000000-0005-0000-0000-0000FC0E0000}"/>
    <cellStyle name="Финансовый 2 2 2 3 2 2" xfId="3733" xr:uid="{00000000-0005-0000-0000-0000FD0E0000}"/>
    <cellStyle name="Финансовый 2 2 2 3 2 3" xfId="3734" xr:uid="{00000000-0005-0000-0000-0000FE0E0000}"/>
    <cellStyle name="Финансовый 2 2 2 3 2 4" xfId="3735" xr:uid="{00000000-0005-0000-0000-0000FF0E0000}"/>
    <cellStyle name="Финансовый 2 2 2 3 2 5" xfId="4456" xr:uid="{00000000-0005-0000-0000-0000000F0000}"/>
    <cellStyle name="Финансовый 2 2 2 3 3" xfId="3736" xr:uid="{00000000-0005-0000-0000-0000010F0000}"/>
    <cellStyle name="Финансовый 2 2 2 3 4" xfId="3737" xr:uid="{00000000-0005-0000-0000-0000020F0000}"/>
    <cellStyle name="Финансовый 2 2 2 3 5" xfId="3738" xr:uid="{00000000-0005-0000-0000-0000030F0000}"/>
    <cellStyle name="Финансовый 2 2 2 3 6" xfId="3739" xr:uid="{00000000-0005-0000-0000-0000040F0000}"/>
    <cellStyle name="Финансовый 2 2 2 3 6 2" xfId="4380" xr:uid="{00000000-0005-0000-0000-0000050F0000}"/>
    <cellStyle name="Финансовый 2 2 2 3 7" xfId="4350" xr:uid="{00000000-0005-0000-0000-0000060F0000}"/>
    <cellStyle name="Финансовый 2 2 2 4" xfId="3740" xr:uid="{00000000-0005-0000-0000-0000070F0000}"/>
    <cellStyle name="Финансовый 2 2 2 4 2" xfId="3741" xr:uid="{00000000-0005-0000-0000-0000080F0000}"/>
    <cellStyle name="Финансовый 2 2 2 4 3" xfId="3742" xr:uid="{00000000-0005-0000-0000-0000090F0000}"/>
    <cellStyle name="Финансовый 2 2 2 4 4" xfId="3743" xr:uid="{00000000-0005-0000-0000-00000A0F0000}"/>
    <cellStyle name="Финансовый 2 2 2 5" xfId="3744" xr:uid="{00000000-0005-0000-0000-00000B0F0000}"/>
    <cellStyle name="Финансовый 2 2 2 5 2" xfId="3745" xr:uid="{00000000-0005-0000-0000-00000C0F0000}"/>
    <cellStyle name="Финансовый 2 2 2 5 3" xfId="3746" xr:uid="{00000000-0005-0000-0000-00000D0F0000}"/>
    <cellStyle name="Финансовый 2 2 2 5 4" xfId="3747" xr:uid="{00000000-0005-0000-0000-00000E0F0000}"/>
    <cellStyle name="Финансовый 2 2 2 6" xfId="3748" xr:uid="{00000000-0005-0000-0000-00000F0F0000}"/>
    <cellStyle name="Финансовый 2 2 2 7" xfId="3749" xr:uid="{00000000-0005-0000-0000-0000100F0000}"/>
    <cellStyle name="Финансовый 2 2 2 8" xfId="3750" xr:uid="{00000000-0005-0000-0000-0000110F0000}"/>
    <cellStyle name="Финансовый 2 2 2 9" xfId="3751" xr:uid="{00000000-0005-0000-0000-0000120F0000}"/>
    <cellStyle name="Финансовый 2 2 3" xfId="2549" xr:uid="{00000000-0005-0000-0000-0000130F0000}"/>
    <cellStyle name="Финансовый 2 2 3 2" xfId="2550" xr:uid="{00000000-0005-0000-0000-0000140F0000}"/>
    <cellStyle name="Финансовый 2 2 3 2 2" xfId="2551" xr:uid="{00000000-0005-0000-0000-0000150F0000}"/>
    <cellStyle name="Финансовый 2 2 3 2 2 2" xfId="3752" xr:uid="{00000000-0005-0000-0000-0000160F0000}"/>
    <cellStyle name="Финансовый 2 2 3 2 2 3" xfId="3753" xr:uid="{00000000-0005-0000-0000-0000170F0000}"/>
    <cellStyle name="Финансовый 2 2 3 2 3" xfId="3754" xr:uid="{00000000-0005-0000-0000-0000180F0000}"/>
    <cellStyle name="Финансовый 2 2 3 2 3 2" xfId="3755" xr:uid="{00000000-0005-0000-0000-0000190F0000}"/>
    <cellStyle name="Финансовый 2 2 3 2 4" xfId="3756" xr:uid="{00000000-0005-0000-0000-00001A0F0000}"/>
    <cellStyle name="Финансовый 2 2 3 2 5" xfId="3757" xr:uid="{00000000-0005-0000-0000-00001B0F0000}"/>
    <cellStyle name="Финансовый 2 2 3 3" xfId="2552" xr:uid="{00000000-0005-0000-0000-00001C0F0000}"/>
    <cellStyle name="Финансовый 2 2 3 3 2" xfId="3758" xr:uid="{00000000-0005-0000-0000-00001D0F0000}"/>
    <cellStyle name="Финансовый 2 2 3 3 2 2" xfId="3759" xr:uid="{00000000-0005-0000-0000-00001E0F0000}"/>
    <cellStyle name="Финансовый 2 2 3 3 3" xfId="3760" xr:uid="{00000000-0005-0000-0000-00001F0F0000}"/>
    <cellStyle name="Финансовый 2 2 3 3 4" xfId="3761" xr:uid="{00000000-0005-0000-0000-0000200F0000}"/>
    <cellStyle name="Финансовый 2 2 3 3 5" xfId="3762" xr:uid="{00000000-0005-0000-0000-0000210F0000}"/>
    <cellStyle name="Финансовый 2 2 3 4" xfId="2553" xr:uid="{00000000-0005-0000-0000-0000220F0000}"/>
    <cellStyle name="Финансовый 2 2 3 4 2" xfId="4248" xr:uid="{00000000-0005-0000-0000-0000230F0000}"/>
    <cellStyle name="Финансовый 2 2 3 4 2 2" xfId="4457" xr:uid="{00000000-0005-0000-0000-0000240F0000}"/>
    <cellStyle name="Финансовый 2 2 3 4 3" xfId="4351" xr:uid="{00000000-0005-0000-0000-0000250F0000}"/>
    <cellStyle name="Финансовый 2 2 3 5" xfId="3763" xr:uid="{00000000-0005-0000-0000-0000260F0000}"/>
    <cellStyle name="Финансовый 2 2 3 5 2" xfId="3764" xr:uid="{00000000-0005-0000-0000-0000270F0000}"/>
    <cellStyle name="Финансовый 2 2 3 6" xfId="3765" xr:uid="{00000000-0005-0000-0000-0000280F0000}"/>
    <cellStyle name="Финансовый 2 2 3 7" xfId="3766" xr:uid="{00000000-0005-0000-0000-0000290F0000}"/>
    <cellStyle name="Финансовый 2 2 3 8" xfId="3767" xr:uid="{00000000-0005-0000-0000-00002A0F0000}"/>
    <cellStyle name="Финансовый 2 2 3 9" xfId="3768" xr:uid="{00000000-0005-0000-0000-00002B0F0000}"/>
    <cellStyle name="Финансовый 2 2 4" xfId="2554" xr:uid="{00000000-0005-0000-0000-00002C0F0000}"/>
    <cellStyle name="Финансовый 2 2 4 2" xfId="4249" xr:uid="{00000000-0005-0000-0000-00002D0F0000}"/>
    <cellStyle name="Финансовый 2 2 4 2 2" xfId="3769" xr:uid="{00000000-0005-0000-0000-00002E0F0000}"/>
    <cellStyle name="Финансовый 2 2 4 2 3" xfId="3770" xr:uid="{00000000-0005-0000-0000-00002F0F0000}"/>
    <cellStyle name="Финансовый 2 2 4 2 4" xfId="3771" xr:uid="{00000000-0005-0000-0000-0000300F0000}"/>
    <cellStyle name="Финансовый 2 2 4 2 5" xfId="4458" xr:uid="{00000000-0005-0000-0000-0000310F0000}"/>
    <cellStyle name="Финансовый 2 2 4 3" xfId="3772" xr:uid="{00000000-0005-0000-0000-0000320F0000}"/>
    <cellStyle name="Финансовый 2 2 4 4" xfId="3773" xr:uid="{00000000-0005-0000-0000-0000330F0000}"/>
    <cellStyle name="Финансовый 2 2 4 5" xfId="3774" xr:uid="{00000000-0005-0000-0000-0000340F0000}"/>
    <cellStyle name="Финансовый 2 2 4 6" xfId="3775" xr:uid="{00000000-0005-0000-0000-0000350F0000}"/>
    <cellStyle name="Финансовый 2 2 4 7" xfId="3776" xr:uid="{00000000-0005-0000-0000-0000360F0000}"/>
    <cellStyle name="Финансовый 2 2 4 7 2" xfId="4381" xr:uid="{00000000-0005-0000-0000-0000370F0000}"/>
    <cellStyle name="Финансовый 2 2 4 8" xfId="4352" xr:uid="{00000000-0005-0000-0000-0000380F0000}"/>
    <cellStyle name="Финансовый 2 2 5" xfId="2555" xr:uid="{00000000-0005-0000-0000-0000390F0000}"/>
    <cellStyle name="Финансовый 2 2 5 2" xfId="4250" xr:uid="{00000000-0005-0000-0000-00003A0F0000}"/>
    <cellStyle name="Финансовый 2 2 5 2 2" xfId="4459" xr:uid="{00000000-0005-0000-0000-00003B0F0000}"/>
    <cellStyle name="Финансовый 2 2 5 3" xfId="3777" xr:uid="{00000000-0005-0000-0000-00003C0F0000}"/>
    <cellStyle name="Финансовый 2 2 5 4" xfId="3778" xr:uid="{00000000-0005-0000-0000-00003D0F0000}"/>
    <cellStyle name="Финансовый 2 2 5 5" xfId="3779" xr:uid="{00000000-0005-0000-0000-00003E0F0000}"/>
    <cellStyle name="Финансовый 2 2 5 6" xfId="3780" xr:uid="{00000000-0005-0000-0000-00003F0F0000}"/>
    <cellStyle name="Финансовый 2 2 5 6 2" xfId="3781" xr:uid="{00000000-0005-0000-0000-0000400F0000}"/>
    <cellStyle name="Финансовый 2 2 5 7" xfId="3782" xr:uid="{00000000-0005-0000-0000-0000410F0000}"/>
    <cellStyle name="Финансовый 2 2 5 8" xfId="3783" xr:uid="{00000000-0005-0000-0000-0000420F0000}"/>
    <cellStyle name="Финансовый 2 2 5 8 2" xfId="4382" xr:uid="{00000000-0005-0000-0000-0000430F0000}"/>
    <cellStyle name="Финансовый 2 2 5 9" xfId="4353" xr:uid="{00000000-0005-0000-0000-0000440F0000}"/>
    <cellStyle name="Финансовый 2 2 6" xfId="2556" xr:uid="{00000000-0005-0000-0000-0000450F0000}"/>
    <cellStyle name="Финансовый 2 2 6 2" xfId="3784" xr:uid="{00000000-0005-0000-0000-0000460F0000}"/>
    <cellStyle name="Финансовый 2 2 6 3" xfId="3785" xr:uid="{00000000-0005-0000-0000-0000470F0000}"/>
    <cellStyle name="Финансовый 2 2 6 4" xfId="3786" xr:uid="{00000000-0005-0000-0000-0000480F0000}"/>
    <cellStyle name="Финансовый 2 2 6 5" xfId="3787" xr:uid="{00000000-0005-0000-0000-0000490F0000}"/>
    <cellStyle name="Финансовый 2 2 6 6" xfId="3788" xr:uid="{00000000-0005-0000-0000-00004A0F0000}"/>
    <cellStyle name="Финансовый 2 2 6 6 2" xfId="3789" xr:uid="{00000000-0005-0000-0000-00004B0F0000}"/>
    <cellStyle name="Финансовый 2 2 6 7" xfId="3790" xr:uid="{00000000-0005-0000-0000-00004C0F0000}"/>
    <cellStyle name="Финансовый 2 2 7" xfId="3791" xr:uid="{00000000-0005-0000-0000-00004D0F0000}"/>
    <cellStyle name="Финансовый 2 2 8" xfId="3792" xr:uid="{00000000-0005-0000-0000-00004E0F0000}"/>
    <cellStyle name="Финансовый 2 2 9" xfId="3793" xr:uid="{00000000-0005-0000-0000-00004F0F0000}"/>
    <cellStyle name="Финансовый 2 2_001 Проб Новые специфики.xls 18,01" xfId="2557" xr:uid="{00000000-0005-0000-0000-0000500F0000}"/>
    <cellStyle name="Финансовый 2 20" xfId="3794" xr:uid="{00000000-0005-0000-0000-0000510F0000}"/>
    <cellStyle name="Финансовый 2 21" xfId="3795" xr:uid="{00000000-0005-0000-0000-0000520F0000}"/>
    <cellStyle name="Финансовый 2 22" xfId="3796" xr:uid="{00000000-0005-0000-0000-0000530F0000}"/>
    <cellStyle name="Финансовый 2 23" xfId="3797" xr:uid="{00000000-0005-0000-0000-0000540F0000}"/>
    <cellStyle name="Финансовый 2 24" xfId="3798" xr:uid="{00000000-0005-0000-0000-0000550F0000}"/>
    <cellStyle name="Финансовый 2 25" xfId="3799" xr:uid="{00000000-0005-0000-0000-0000560F0000}"/>
    <cellStyle name="Финансовый 2 26" xfId="3800" xr:uid="{00000000-0005-0000-0000-0000570F0000}"/>
    <cellStyle name="Финансовый 2 27" xfId="3801" xr:uid="{00000000-0005-0000-0000-0000580F0000}"/>
    <cellStyle name="Финансовый 2 28" xfId="3802" xr:uid="{00000000-0005-0000-0000-0000590F0000}"/>
    <cellStyle name="Финансовый 2 29" xfId="3803" xr:uid="{00000000-0005-0000-0000-00005A0F0000}"/>
    <cellStyle name="Финансовый 2 3" xfId="2558" xr:uid="{00000000-0005-0000-0000-00005B0F0000}"/>
    <cellStyle name="Финансовый 2 3 10" xfId="3804" xr:uid="{00000000-0005-0000-0000-00005C0F0000}"/>
    <cellStyle name="Финансовый 2 3 11" xfId="3805" xr:uid="{00000000-0005-0000-0000-00005D0F0000}"/>
    <cellStyle name="Финансовый 2 3 2" xfId="2559" xr:uid="{00000000-0005-0000-0000-00005E0F0000}"/>
    <cellStyle name="Финансовый 2 3 2 2" xfId="2560" xr:uid="{00000000-0005-0000-0000-00005F0F0000}"/>
    <cellStyle name="Финансовый 2 3 2 2 2" xfId="3806" xr:uid="{00000000-0005-0000-0000-0000600F0000}"/>
    <cellStyle name="Финансовый 2 3 2 2 3" xfId="3807" xr:uid="{00000000-0005-0000-0000-0000610F0000}"/>
    <cellStyle name="Финансовый 2 3 2 2 4" xfId="3808" xr:uid="{00000000-0005-0000-0000-0000620F0000}"/>
    <cellStyle name="Финансовый 2 3 2 3" xfId="3809" xr:uid="{00000000-0005-0000-0000-0000630F0000}"/>
    <cellStyle name="Финансовый 2 3 2 3 2" xfId="3810" xr:uid="{00000000-0005-0000-0000-0000640F0000}"/>
    <cellStyle name="Финансовый 2 3 2 3 3" xfId="3811" xr:uid="{00000000-0005-0000-0000-0000650F0000}"/>
    <cellStyle name="Финансовый 2 3 2 3 4" xfId="3812" xr:uid="{00000000-0005-0000-0000-0000660F0000}"/>
    <cellStyle name="Финансовый 2 3 2 4" xfId="3813" xr:uid="{00000000-0005-0000-0000-0000670F0000}"/>
    <cellStyle name="Финансовый 2 3 2 5" xfId="3814" xr:uid="{00000000-0005-0000-0000-0000680F0000}"/>
    <cellStyle name="Финансовый 2 3 2 6" xfId="3815" xr:uid="{00000000-0005-0000-0000-0000690F0000}"/>
    <cellStyle name="Финансовый 2 3 2 7" xfId="3816" xr:uid="{00000000-0005-0000-0000-00006A0F0000}"/>
    <cellStyle name="Финансовый 2 3 2 8" xfId="3817" xr:uid="{00000000-0005-0000-0000-00006B0F0000}"/>
    <cellStyle name="Финансовый 2 3 3" xfId="2561" xr:uid="{00000000-0005-0000-0000-00006C0F0000}"/>
    <cellStyle name="Финансовый 2 3 3 2" xfId="3818" xr:uid="{00000000-0005-0000-0000-00006D0F0000}"/>
    <cellStyle name="Финансовый 2 3 3 2 2" xfId="3819" xr:uid="{00000000-0005-0000-0000-00006E0F0000}"/>
    <cellStyle name="Финансовый 2 3 3 2 3" xfId="3820" xr:uid="{00000000-0005-0000-0000-00006F0F0000}"/>
    <cellStyle name="Финансовый 2 3 3 2 4" xfId="3821" xr:uid="{00000000-0005-0000-0000-0000700F0000}"/>
    <cellStyle name="Финансовый 2 3 3 3" xfId="3822" xr:uid="{00000000-0005-0000-0000-0000710F0000}"/>
    <cellStyle name="Финансовый 2 3 3 4" xfId="3823" xr:uid="{00000000-0005-0000-0000-0000720F0000}"/>
    <cellStyle name="Финансовый 2 3 3 5" xfId="3824" xr:uid="{00000000-0005-0000-0000-0000730F0000}"/>
    <cellStyle name="Финансовый 2 3 3 6" xfId="3825" xr:uid="{00000000-0005-0000-0000-0000740F0000}"/>
    <cellStyle name="Финансовый 2 3 4" xfId="3826" xr:uid="{00000000-0005-0000-0000-0000750F0000}"/>
    <cellStyle name="Финансовый 2 3 4 2" xfId="3827" xr:uid="{00000000-0005-0000-0000-0000760F0000}"/>
    <cellStyle name="Финансовый 2 3 4 3" xfId="3828" xr:uid="{00000000-0005-0000-0000-0000770F0000}"/>
    <cellStyle name="Финансовый 2 3 4 4" xfId="3829" xr:uid="{00000000-0005-0000-0000-0000780F0000}"/>
    <cellStyle name="Финансовый 2 3 5" xfId="3830" xr:uid="{00000000-0005-0000-0000-0000790F0000}"/>
    <cellStyle name="Финансовый 2 3 5 2" xfId="3831" xr:uid="{00000000-0005-0000-0000-00007A0F0000}"/>
    <cellStyle name="Финансовый 2 3 5 3" xfId="3832" xr:uid="{00000000-0005-0000-0000-00007B0F0000}"/>
    <cellStyle name="Финансовый 2 3 5 4" xfId="3833" xr:uid="{00000000-0005-0000-0000-00007C0F0000}"/>
    <cellStyle name="Финансовый 2 3 6" xfId="3834" xr:uid="{00000000-0005-0000-0000-00007D0F0000}"/>
    <cellStyle name="Финансовый 2 3 7" xfId="3835" xr:uid="{00000000-0005-0000-0000-00007E0F0000}"/>
    <cellStyle name="Финансовый 2 3 8" xfId="3836" xr:uid="{00000000-0005-0000-0000-00007F0F0000}"/>
    <cellStyle name="Финансовый 2 3 9" xfId="3837" xr:uid="{00000000-0005-0000-0000-0000800F0000}"/>
    <cellStyle name="Финансовый 2 30" xfId="3838" xr:uid="{00000000-0005-0000-0000-0000810F0000}"/>
    <cellStyle name="Финансовый 2 31" xfId="3839" xr:uid="{00000000-0005-0000-0000-0000820F0000}"/>
    <cellStyle name="Финансовый 2 32" xfId="3840" xr:uid="{00000000-0005-0000-0000-0000830F0000}"/>
    <cellStyle name="Финансовый 2 33" xfId="3841" xr:uid="{00000000-0005-0000-0000-0000840F0000}"/>
    <cellStyle name="Финансовый 2 34" xfId="3842" xr:uid="{00000000-0005-0000-0000-0000850F0000}"/>
    <cellStyle name="Финансовый 2 35" xfId="3843" xr:uid="{00000000-0005-0000-0000-0000860F0000}"/>
    <cellStyle name="Финансовый 2 36" xfId="3844" xr:uid="{00000000-0005-0000-0000-0000870F0000}"/>
    <cellStyle name="Финансовый 2 37" xfId="3845" xr:uid="{00000000-0005-0000-0000-0000880F0000}"/>
    <cellStyle name="Финансовый 2 38" xfId="3846" xr:uid="{00000000-0005-0000-0000-0000890F0000}"/>
    <cellStyle name="Финансовый 2 39" xfId="3847" xr:uid="{00000000-0005-0000-0000-00008A0F0000}"/>
    <cellStyle name="Финансовый 2 4" xfId="2562" xr:uid="{00000000-0005-0000-0000-00008B0F0000}"/>
    <cellStyle name="Финансовый 2 4 2" xfId="2563" xr:uid="{00000000-0005-0000-0000-00008C0F0000}"/>
    <cellStyle name="Финансовый 2 4 2 2" xfId="2564" xr:uid="{00000000-0005-0000-0000-00008D0F0000}"/>
    <cellStyle name="Финансовый 2 4 2 2 2" xfId="3848" xr:uid="{00000000-0005-0000-0000-00008E0F0000}"/>
    <cellStyle name="Финансовый 2 4 2 3" xfId="3849" xr:uid="{00000000-0005-0000-0000-00008F0F0000}"/>
    <cellStyle name="Финансовый 2 4 2 4" xfId="3850" xr:uid="{00000000-0005-0000-0000-0000900F0000}"/>
    <cellStyle name="Финансовый 2 4 2 5" xfId="3851" xr:uid="{00000000-0005-0000-0000-0000910F0000}"/>
    <cellStyle name="Финансовый 2 4 3" xfId="2565" xr:uid="{00000000-0005-0000-0000-0000920F0000}"/>
    <cellStyle name="Финансовый 2 4 3 2" xfId="4251" xr:uid="{00000000-0005-0000-0000-0000930F0000}"/>
    <cellStyle name="Финансовый 2 4 3 2 2" xfId="4460" xr:uid="{00000000-0005-0000-0000-0000940F0000}"/>
    <cellStyle name="Финансовый 2 4 3 3" xfId="3852" xr:uid="{00000000-0005-0000-0000-0000950F0000}"/>
    <cellStyle name="Финансовый 2 4 3 4" xfId="3853" xr:uid="{00000000-0005-0000-0000-0000960F0000}"/>
    <cellStyle name="Финансовый 2 4 3 5" xfId="3854" xr:uid="{00000000-0005-0000-0000-0000970F0000}"/>
    <cellStyle name="Финансовый 2 4 3 5 2" xfId="4383" xr:uid="{00000000-0005-0000-0000-0000980F0000}"/>
    <cellStyle name="Финансовый 2 4 3 6" xfId="4354" xr:uid="{00000000-0005-0000-0000-0000990F0000}"/>
    <cellStyle name="Финансовый 2 4 4" xfId="2566" xr:uid="{00000000-0005-0000-0000-00009A0F0000}"/>
    <cellStyle name="Финансовый 2 4 4 2" xfId="3855" xr:uid="{00000000-0005-0000-0000-00009B0F0000}"/>
    <cellStyle name="Финансовый 2 4 5" xfId="3856" xr:uid="{00000000-0005-0000-0000-00009C0F0000}"/>
    <cellStyle name="Финансовый 2 4 6" xfId="3857" xr:uid="{00000000-0005-0000-0000-00009D0F0000}"/>
    <cellStyle name="Финансовый 2 4 7" xfId="3858" xr:uid="{00000000-0005-0000-0000-00009E0F0000}"/>
    <cellStyle name="Финансовый 2 4 8" xfId="3859" xr:uid="{00000000-0005-0000-0000-00009F0F0000}"/>
    <cellStyle name="Финансовый 2 4 9" xfId="3860" xr:uid="{00000000-0005-0000-0000-0000A00F0000}"/>
    <cellStyle name="Финансовый 2 4_Копия свод-2" xfId="2567" xr:uid="{00000000-0005-0000-0000-0000A10F0000}"/>
    <cellStyle name="Финансовый 2 40" xfId="3861" xr:uid="{00000000-0005-0000-0000-0000A20F0000}"/>
    <cellStyle name="Финансовый 2 41" xfId="3862" xr:uid="{00000000-0005-0000-0000-0000A30F0000}"/>
    <cellStyle name="Финансовый 2 42" xfId="3863" xr:uid="{00000000-0005-0000-0000-0000A40F0000}"/>
    <cellStyle name="Финансовый 2 43" xfId="3864" xr:uid="{00000000-0005-0000-0000-0000A50F0000}"/>
    <cellStyle name="Финансовый 2 44" xfId="3865" xr:uid="{00000000-0005-0000-0000-0000A60F0000}"/>
    <cellStyle name="Финансовый 2 45" xfId="3866" xr:uid="{00000000-0005-0000-0000-0000A70F0000}"/>
    <cellStyle name="Финансовый 2 46" xfId="3867" xr:uid="{00000000-0005-0000-0000-0000A80F0000}"/>
    <cellStyle name="Финансовый 2 47" xfId="3868" xr:uid="{00000000-0005-0000-0000-0000A90F0000}"/>
    <cellStyle name="Финансовый 2 48" xfId="3869" xr:uid="{00000000-0005-0000-0000-0000AA0F0000}"/>
    <cellStyle name="Финансовый 2 49" xfId="3870" xr:uid="{00000000-0005-0000-0000-0000AB0F0000}"/>
    <cellStyle name="Финансовый 2 5" xfId="2568" xr:uid="{00000000-0005-0000-0000-0000AC0F0000}"/>
    <cellStyle name="Финансовый 2 5 2" xfId="2569" xr:uid="{00000000-0005-0000-0000-0000AD0F0000}"/>
    <cellStyle name="Финансовый 2 5 2 2" xfId="2570" xr:uid="{00000000-0005-0000-0000-0000AE0F0000}"/>
    <cellStyle name="Финансовый 2 5 2 2 2" xfId="3871" xr:uid="{00000000-0005-0000-0000-0000AF0F0000}"/>
    <cellStyle name="Финансовый 2 5 2 2 3" xfId="3872" xr:uid="{00000000-0005-0000-0000-0000B00F0000}"/>
    <cellStyle name="Финансовый 2 5 2 3" xfId="2571" xr:uid="{00000000-0005-0000-0000-0000B10F0000}"/>
    <cellStyle name="Финансовый 2 5 2 3 2" xfId="3873" xr:uid="{00000000-0005-0000-0000-0000B20F0000}"/>
    <cellStyle name="Финансовый 2 5 2 3 3" xfId="3874" xr:uid="{00000000-0005-0000-0000-0000B30F0000}"/>
    <cellStyle name="Финансовый 2 5 2 4" xfId="3875" xr:uid="{00000000-0005-0000-0000-0000B40F0000}"/>
    <cellStyle name="Финансовый 2 5 2 4 2" xfId="3876" xr:uid="{00000000-0005-0000-0000-0000B50F0000}"/>
    <cellStyle name="Финансовый 2 5 2 5" xfId="3877" xr:uid="{00000000-0005-0000-0000-0000B60F0000}"/>
    <cellStyle name="Финансовый 2 5 3" xfId="2572" xr:uid="{00000000-0005-0000-0000-0000B70F0000}"/>
    <cellStyle name="Финансовый 2 5 3 2" xfId="3878" xr:uid="{00000000-0005-0000-0000-0000B80F0000}"/>
    <cellStyle name="Финансовый 2 5 3 3" xfId="3879" xr:uid="{00000000-0005-0000-0000-0000B90F0000}"/>
    <cellStyle name="Финансовый 2 5 4" xfId="2573" xr:uid="{00000000-0005-0000-0000-0000BA0F0000}"/>
    <cellStyle name="Финансовый 2 5 4 2" xfId="3880" xr:uid="{00000000-0005-0000-0000-0000BB0F0000}"/>
    <cellStyle name="Финансовый 2 5 5" xfId="3881" xr:uid="{00000000-0005-0000-0000-0000BC0F0000}"/>
    <cellStyle name="Финансовый 2 5 6" xfId="3882" xr:uid="{00000000-0005-0000-0000-0000BD0F0000}"/>
    <cellStyle name="Финансовый 2 5 7" xfId="3883" xr:uid="{00000000-0005-0000-0000-0000BE0F0000}"/>
    <cellStyle name="Финансовый 2 5 8" xfId="3884" xr:uid="{00000000-0005-0000-0000-0000BF0F0000}"/>
    <cellStyle name="Финансовый 2 50" xfId="3885" xr:uid="{00000000-0005-0000-0000-0000C00F0000}"/>
    <cellStyle name="Финансовый 2 51" xfId="3886" xr:uid="{00000000-0005-0000-0000-0000C10F0000}"/>
    <cellStyle name="Финансовый 2 52" xfId="3887" xr:uid="{00000000-0005-0000-0000-0000C20F0000}"/>
    <cellStyle name="Финансовый 2 53" xfId="3888" xr:uid="{00000000-0005-0000-0000-0000C30F0000}"/>
    <cellStyle name="Финансовый 2 54" xfId="3889" xr:uid="{00000000-0005-0000-0000-0000C40F0000}"/>
    <cellStyle name="Финансовый 2 55" xfId="3890" xr:uid="{00000000-0005-0000-0000-0000C50F0000}"/>
    <cellStyle name="Финансовый 2 56" xfId="3891" xr:uid="{00000000-0005-0000-0000-0000C60F0000}"/>
    <cellStyle name="Финансовый 2 57" xfId="3892" xr:uid="{00000000-0005-0000-0000-0000C70F0000}"/>
    <cellStyle name="Финансовый 2 58" xfId="3893" xr:uid="{00000000-0005-0000-0000-0000C80F0000}"/>
    <cellStyle name="Финансовый 2 59" xfId="4273" xr:uid="{00000000-0005-0000-0000-0000C90F0000}"/>
    <cellStyle name="Финансовый 2 6" xfId="2574" xr:uid="{00000000-0005-0000-0000-0000CA0F0000}"/>
    <cellStyle name="Финансовый 2 6 2" xfId="2575" xr:uid="{00000000-0005-0000-0000-0000CB0F0000}"/>
    <cellStyle name="Финансовый 2 6 2 2" xfId="3894" xr:uid="{00000000-0005-0000-0000-0000CC0F0000}"/>
    <cellStyle name="Финансовый 2 6 3" xfId="2576" xr:uid="{00000000-0005-0000-0000-0000CD0F0000}"/>
    <cellStyle name="Финансовый 2 6 3 2" xfId="2577" xr:uid="{00000000-0005-0000-0000-0000CE0F0000}"/>
    <cellStyle name="Финансовый 2 6 3 2 2" xfId="2578" xr:uid="{00000000-0005-0000-0000-0000CF0F0000}"/>
    <cellStyle name="Финансовый 2 6 3 2 2 2" xfId="4357" xr:uid="{00000000-0005-0000-0000-0000D00F0000}"/>
    <cellStyle name="Финансовый 2 6 3 2 3" xfId="2579" xr:uid="{00000000-0005-0000-0000-0000D10F0000}"/>
    <cellStyle name="Финансовый 2 6 3 2 3 2" xfId="4358" xr:uid="{00000000-0005-0000-0000-0000D20F0000}"/>
    <cellStyle name="Финансовый 2 6 3 2 4" xfId="4356" xr:uid="{00000000-0005-0000-0000-0000D30F0000}"/>
    <cellStyle name="Финансовый 2 6 3 3" xfId="2580" xr:uid="{00000000-0005-0000-0000-0000D40F0000}"/>
    <cellStyle name="Финансовый 2 6 3 3 2" xfId="4359" xr:uid="{00000000-0005-0000-0000-0000D50F0000}"/>
    <cellStyle name="Финансовый 2 6 3 4" xfId="2581" xr:uid="{00000000-0005-0000-0000-0000D60F0000}"/>
    <cellStyle name="Финансовый 2 6 3 4 2" xfId="4360" xr:uid="{00000000-0005-0000-0000-0000D70F0000}"/>
    <cellStyle name="Финансовый 2 6 3 5" xfId="3895" xr:uid="{00000000-0005-0000-0000-0000D80F0000}"/>
    <cellStyle name="Финансовый 2 6 3 5 2" xfId="4384" xr:uid="{00000000-0005-0000-0000-0000D90F0000}"/>
    <cellStyle name="Финансовый 2 6 3 6" xfId="4355" xr:uid="{00000000-0005-0000-0000-0000DA0F0000}"/>
    <cellStyle name="Финансовый 2 6 4" xfId="3896" xr:uid="{00000000-0005-0000-0000-0000DB0F0000}"/>
    <cellStyle name="Финансовый 2 6 4 2" xfId="3897" xr:uid="{00000000-0005-0000-0000-0000DC0F0000}"/>
    <cellStyle name="Финансовый 2 6 5" xfId="3898" xr:uid="{00000000-0005-0000-0000-0000DD0F0000}"/>
    <cellStyle name="Финансовый 2 6 6" xfId="3899" xr:uid="{00000000-0005-0000-0000-0000DE0F0000}"/>
    <cellStyle name="Финансовый 2 6 6 2" xfId="4385" xr:uid="{00000000-0005-0000-0000-0000DF0F0000}"/>
    <cellStyle name="Финансовый 2 6_ГСМ от РГП" xfId="2582" xr:uid="{00000000-0005-0000-0000-0000E00F0000}"/>
    <cellStyle name="Финансовый 2 60" xfId="4274" xr:uid="{00000000-0005-0000-0000-0000E10F0000}"/>
    <cellStyle name="Финансовый 2 7" xfId="2583" xr:uid="{00000000-0005-0000-0000-0000E20F0000}"/>
    <cellStyle name="Финансовый 2 7 2" xfId="2584" xr:uid="{00000000-0005-0000-0000-0000E30F0000}"/>
    <cellStyle name="Финансовый 2 7 2 2" xfId="2585" xr:uid="{00000000-0005-0000-0000-0000E40F0000}"/>
    <cellStyle name="Финансовый 2 7 2 3" xfId="2586" xr:uid="{00000000-0005-0000-0000-0000E50F0000}"/>
    <cellStyle name="Финансовый 2 7 3" xfId="2587" xr:uid="{00000000-0005-0000-0000-0000E60F0000}"/>
    <cellStyle name="Финансовый 2 7 3 2" xfId="3900" xr:uid="{00000000-0005-0000-0000-0000E70F0000}"/>
    <cellStyle name="Финансовый 2 7 4" xfId="3901" xr:uid="{00000000-0005-0000-0000-0000E80F0000}"/>
    <cellStyle name="Финансовый 2 7 5" xfId="3902" xr:uid="{00000000-0005-0000-0000-0000E90F0000}"/>
    <cellStyle name="Финансовый 2 7 6" xfId="3903" xr:uid="{00000000-0005-0000-0000-0000EA0F0000}"/>
    <cellStyle name="Финансовый 2 8" xfId="2588" xr:uid="{00000000-0005-0000-0000-0000EB0F0000}"/>
    <cellStyle name="Финансовый 2 8 2" xfId="2589" xr:uid="{00000000-0005-0000-0000-0000EC0F0000}"/>
    <cellStyle name="Финансовый 2 8 2 2" xfId="2590" xr:uid="{00000000-0005-0000-0000-0000ED0F0000}"/>
    <cellStyle name="Финансовый 2 8 2 3" xfId="3904" xr:uid="{00000000-0005-0000-0000-0000EE0F0000}"/>
    <cellStyle name="Финансовый 2 8 3" xfId="2591" xr:uid="{00000000-0005-0000-0000-0000EF0F0000}"/>
    <cellStyle name="Финансовый 2 8 4" xfId="3905" xr:uid="{00000000-0005-0000-0000-0000F00F0000}"/>
    <cellStyle name="Финансовый 2 9" xfId="2592" xr:uid="{00000000-0005-0000-0000-0000F10F0000}"/>
    <cellStyle name="Финансовый 2 9 2" xfId="2593" xr:uid="{00000000-0005-0000-0000-0000F20F0000}"/>
    <cellStyle name="Финансовый 2 9 2 2" xfId="2594" xr:uid="{00000000-0005-0000-0000-0000F30F0000}"/>
    <cellStyle name="Финансовый 2 9 2 3" xfId="3906" xr:uid="{00000000-0005-0000-0000-0000F40F0000}"/>
    <cellStyle name="Финансовый 2 9 3" xfId="2595" xr:uid="{00000000-0005-0000-0000-0000F50F0000}"/>
    <cellStyle name="Финансовый 2 9 4" xfId="3907" xr:uid="{00000000-0005-0000-0000-0000F60F0000}"/>
    <cellStyle name="Финансовый 2_000 Отказоустойчивость Бюдж.заявка 2013-2" xfId="2596" xr:uid="{00000000-0005-0000-0000-0000F70F0000}"/>
    <cellStyle name="Финансовый 20" xfId="2597" xr:uid="{00000000-0005-0000-0000-0000F80F0000}"/>
    <cellStyle name="Финансовый 20 2" xfId="2598" xr:uid="{00000000-0005-0000-0000-0000F90F0000}"/>
    <cellStyle name="Финансовый 20 3" xfId="2599" xr:uid="{00000000-0005-0000-0000-0000FA0F0000}"/>
    <cellStyle name="Финансовый 20 3 2" xfId="4252" xr:uid="{00000000-0005-0000-0000-0000FB0F0000}"/>
    <cellStyle name="Финансовый 20 3 2 2" xfId="4461" xr:uid="{00000000-0005-0000-0000-0000FC0F0000}"/>
    <cellStyle name="Финансовый 20 3 3" xfId="4361" xr:uid="{00000000-0005-0000-0000-0000FD0F0000}"/>
    <cellStyle name="Финансовый 21" xfId="2600" xr:uid="{00000000-0005-0000-0000-0000FE0F0000}"/>
    <cellStyle name="Финансовый 21 2" xfId="2601" xr:uid="{00000000-0005-0000-0000-0000FF0F0000}"/>
    <cellStyle name="Финансовый 21 2 2" xfId="4253" xr:uid="{00000000-0005-0000-0000-000000100000}"/>
    <cellStyle name="Финансовый 21 2 2 2" xfId="4462" xr:uid="{00000000-0005-0000-0000-000001100000}"/>
    <cellStyle name="Финансовый 21 2 3" xfId="4362" xr:uid="{00000000-0005-0000-0000-000002100000}"/>
    <cellStyle name="Финансовый 22" xfId="2602" xr:uid="{00000000-0005-0000-0000-000003100000}"/>
    <cellStyle name="Финансовый 23" xfId="7" xr:uid="{00000000-0005-0000-0000-000004100000}"/>
    <cellStyle name="Финансовый 24" xfId="2603" xr:uid="{00000000-0005-0000-0000-000005100000}"/>
    <cellStyle name="Финансовый 3" xfId="2604" xr:uid="{00000000-0005-0000-0000-000006100000}"/>
    <cellStyle name="Финансовый 3 10" xfId="3908" xr:uid="{00000000-0005-0000-0000-000007100000}"/>
    <cellStyle name="Финансовый 3 11" xfId="3909" xr:uid="{00000000-0005-0000-0000-000008100000}"/>
    <cellStyle name="Финансовый 3 11 2" xfId="3910" xr:uid="{00000000-0005-0000-0000-000009100000}"/>
    <cellStyle name="Финансовый 3 12" xfId="3911" xr:uid="{00000000-0005-0000-0000-00000A100000}"/>
    <cellStyle name="Финансовый 3 13" xfId="3912" xr:uid="{00000000-0005-0000-0000-00000B100000}"/>
    <cellStyle name="Финансовый 3 2" xfId="2605" xr:uid="{00000000-0005-0000-0000-00000C100000}"/>
    <cellStyle name="Финансовый 3 2 2" xfId="2606" xr:uid="{00000000-0005-0000-0000-00000D100000}"/>
    <cellStyle name="Финансовый 3 2 2 2" xfId="2607" xr:uid="{00000000-0005-0000-0000-00000E100000}"/>
    <cellStyle name="Финансовый 3 2 2 2 2" xfId="2608" xr:uid="{00000000-0005-0000-0000-00000F100000}"/>
    <cellStyle name="Финансовый 3 2 2 2 2 2" xfId="3913" xr:uid="{00000000-0005-0000-0000-000010100000}"/>
    <cellStyle name="Финансовый 3 2 2 2 2 3" xfId="3914" xr:uid="{00000000-0005-0000-0000-000011100000}"/>
    <cellStyle name="Финансовый 3 2 2 2 2 4" xfId="3915" xr:uid="{00000000-0005-0000-0000-000012100000}"/>
    <cellStyle name="Финансовый 3 2 2 2 3" xfId="2609" xr:uid="{00000000-0005-0000-0000-000013100000}"/>
    <cellStyle name="Финансовый 3 2 2 2 3 2" xfId="3916" xr:uid="{00000000-0005-0000-0000-000014100000}"/>
    <cellStyle name="Финансовый 3 2 2 2 3 3" xfId="3917" xr:uid="{00000000-0005-0000-0000-000015100000}"/>
    <cellStyle name="Финансовый 3 2 2 2 3 4" xfId="3918" xr:uid="{00000000-0005-0000-0000-000016100000}"/>
    <cellStyle name="Финансовый 3 2 2 2 4" xfId="3919" xr:uid="{00000000-0005-0000-0000-000017100000}"/>
    <cellStyle name="Финансовый 3 2 2 2 5" xfId="3920" xr:uid="{00000000-0005-0000-0000-000018100000}"/>
    <cellStyle name="Финансовый 3 2 2 2 6" xfId="3921" xr:uid="{00000000-0005-0000-0000-000019100000}"/>
    <cellStyle name="Финансовый 3 2 2 2 7" xfId="3922" xr:uid="{00000000-0005-0000-0000-00001A100000}"/>
    <cellStyle name="Финансовый 3 2 2 3" xfId="3923" xr:uid="{00000000-0005-0000-0000-00001B100000}"/>
    <cellStyle name="Финансовый 3 2 2 3 2" xfId="3924" xr:uid="{00000000-0005-0000-0000-00001C100000}"/>
    <cellStyle name="Финансовый 3 2 2 3 3" xfId="3925" xr:uid="{00000000-0005-0000-0000-00001D100000}"/>
    <cellStyle name="Финансовый 3 2 2 3 4" xfId="3926" xr:uid="{00000000-0005-0000-0000-00001E100000}"/>
    <cellStyle name="Финансовый 3 2 2 4" xfId="3927" xr:uid="{00000000-0005-0000-0000-00001F100000}"/>
    <cellStyle name="Финансовый 3 2 2 4 2" xfId="3928" xr:uid="{00000000-0005-0000-0000-000020100000}"/>
    <cellStyle name="Финансовый 3 2 2 4 3" xfId="3929" xr:uid="{00000000-0005-0000-0000-000021100000}"/>
    <cellStyle name="Финансовый 3 2 2 4 4" xfId="3930" xr:uid="{00000000-0005-0000-0000-000022100000}"/>
    <cellStyle name="Финансовый 3 2 2 5" xfId="3931" xr:uid="{00000000-0005-0000-0000-000023100000}"/>
    <cellStyle name="Финансовый 3 2 2 6" xfId="3932" xr:uid="{00000000-0005-0000-0000-000024100000}"/>
    <cellStyle name="Финансовый 3 2 2 7" xfId="3933" xr:uid="{00000000-0005-0000-0000-000025100000}"/>
    <cellStyle name="Финансовый 3 2 2 8" xfId="3934" xr:uid="{00000000-0005-0000-0000-000026100000}"/>
    <cellStyle name="Финансовый 3 2 3" xfId="2610" xr:uid="{00000000-0005-0000-0000-000027100000}"/>
    <cellStyle name="Финансовый 3 2 3 2" xfId="2611" xr:uid="{00000000-0005-0000-0000-000028100000}"/>
    <cellStyle name="Финансовый 3 2 3 2 2" xfId="3935" xr:uid="{00000000-0005-0000-0000-000029100000}"/>
    <cellStyle name="Финансовый 3 2 3 2 3" xfId="3936" xr:uid="{00000000-0005-0000-0000-00002A100000}"/>
    <cellStyle name="Финансовый 3 2 3 2 4" xfId="3937" xr:uid="{00000000-0005-0000-0000-00002B100000}"/>
    <cellStyle name="Финансовый 3 2 3 3" xfId="2612" xr:uid="{00000000-0005-0000-0000-00002C100000}"/>
    <cellStyle name="Финансовый 3 2 3 3 2" xfId="3938" xr:uid="{00000000-0005-0000-0000-00002D100000}"/>
    <cellStyle name="Финансовый 3 2 3 3 3" xfId="3939" xr:uid="{00000000-0005-0000-0000-00002E100000}"/>
    <cellStyle name="Финансовый 3 2 3 3 4" xfId="3940" xr:uid="{00000000-0005-0000-0000-00002F100000}"/>
    <cellStyle name="Финансовый 3 2 3 4" xfId="3941" xr:uid="{00000000-0005-0000-0000-000030100000}"/>
    <cellStyle name="Финансовый 3 2 3 5" xfId="3942" xr:uid="{00000000-0005-0000-0000-000031100000}"/>
    <cellStyle name="Финансовый 3 2 3 6" xfId="3943" xr:uid="{00000000-0005-0000-0000-000032100000}"/>
    <cellStyle name="Финансовый 3 2 3 7" xfId="3944" xr:uid="{00000000-0005-0000-0000-000033100000}"/>
    <cellStyle name="Финансовый 3 2 4" xfId="3945" xr:uid="{00000000-0005-0000-0000-000034100000}"/>
    <cellStyle name="Финансовый 3 2 4 2" xfId="3946" xr:uid="{00000000-0005-0000-0000-000035100000}"/>
    <cellStyle name="Финансовый 3 2 4 2 2" xfId="3947" xr:uid="{00000000-0005-0000-0000-000036100000}"/>
    <cellStyle name="Финансовый 3 2 4 2 3" xfId="3948" xr:uid="{00000000-0005-0000-0000-000037100000}"/>
    <cellStyle name="Финансовый 3 2 4 2 4" xfId="3949" xr:uid="{00000000-0005-0000-0000-000038100000}"/>
    <cellStyle name="Финансовый 3 2 4 3" xfId="3950" xr:uid="{00000000-0005-0000-0000-000039100000}"/>
    <cellStyle name="Финансовый 3 2 4 4" xfId="3951" xr:uid="{00000000-0005-0000-0000-00003A100000}"/>
    <cellStyle name="Финансовый 3 2 4 5" xfId="3952" xr:uid="{00000000-0005-0000-0000-00003B100000}"/>
    <cellStyle name="Финансовый 3 2 5" xfId="3953" xr:uid="{00000000-0005-0000-0000-00003C100000}"/>
    <cellStyle name="Финансовый 3 2 5 2" xfId="3954" xr:uid="{00000000-0005-0000-0000-00003D100000}"/>
    <cellStyle name="Финансовый 3 2 5 3" xfId="3955" xr:uid="{00000000-0005-0000-0000-00003E100000}"/>
    <cellStyle name="Финансовый 3 2 5 4" xfId="3956" xr:uid="{00000000-0005-0000-0000-00003F100000}"/>
    <cellStyle name="Финансовый 3 2 6" xfId="3957" xr:uid="{00000000-0005-0000-0000-000040100000}"/>
    <cellStyle name="Финансовый 3 2 7" xfId="3958" xr:uid="{00000000-0005-0000-0000-000041100000}"/>
    <cellStyle name="Финансовый 3 2 8" xfId="3959" xr:uid="{00000000-0005-0000-0000-000042100000}"/>
    <cellStyle name="Финансовый 3 2 9" xfId="3960" xr:uid="{00000000-0005-0000-0000-000043100000}"/>
    <cellStyle name="Финансовый 3 3" xfId="2613" xr:uid="{00000000-0005-0000-0000-000044100000}"/>
    <cellStyle name="Финансовый 3 3 10" xfId="3961" xr:uid="{00000000-0005-0000-0000-000045100000}"/>
    <cellStyle name="Финансовый 3 3 10 2" xfId="3962" xr:uid="{00000000-0005-0000-0000-000046100000}"/>
    <cellStyle name="Финансовый 3 3 11" xfId="3963" xr:uid="{00000000-0005-0000-0000-000047100000}"/>
    <cellStyle name="Финансовый 3 3 12" xfId="3964" xr:uid="{00000000-0005-0000-0000-000048100000}"/>
    <cellStyle name="Финансовый 3 3 2" xfId="2614" xr:uid="{00000000-0005-0000-0000-000049100000}"/>
    <cellStyle name="Финансовый 3 3 2 2" xfId="4254" xr:uid="{00000000-0005-0000-0000-00004A100000}"/>
    <cellStyle name="Финансовый 3 3 2 2 2" xfId="3965" xr:uid="{00000000-0005-0000-0000-00004B100000}"/>
    <cellStyle name="Финансовый 3 3 2 2 3" xfId="3966" xr:uid="{00000000-0005-0000-0000-00004C100000}"/>
    <cellStyle name="Финансовый 3 3 2 2 4" xfId="3967" xr:uid="{00000000-0005-0000-0000-00004D100000}"/>
    <cellStyle name="Финансовый 3 3 2 2 5" xfId="4463" xr:uid="{00000000-0005-0000-0000-00004E100000}"/>
    <cellStyle name="Финансовый 3 3 2 3" xfId="3968" xr:uid="{00000000-0005-0000-0000-00004F100000}"/>
    <cellStyle name="Финансовый 3 3 2 3 2" xfId="3969" xr:uid="{00000000-0005-0000-0000-000050100000}"/>
    <cellStyle name="Финансовый 3 3 2 3 3" xfId="3970" xr:uid="{00000000-0005-0000-0000-000051100000}"/>
    <cellStyle name="Финансовый 3 3 2 3 4" xfId="3971" xr:uid="{00000000-0005-0000-0000-000052100000}"/>
    <cellStyle name="Финансовый 3 3 2 4" xfId="3972" xr:uid="{00000000-0005-0000-0000-000053100000}"/>
    <cellStyle name="Финансовый 3 3 2 5" xfId="3973" xr:uid="{00000000-0005-0000-0000-000054100000}"/>
    <cellStyle name="Финансовый 3 3 2 6" xfId="3974" xr:uid="{00000000-0005-0000-0000-000055100000}"/>
    <cellStyle name="Финансовый 3 3 2 7" xfId="3975" xr:uid="{00000000-0005-0000-0000-000056100000}"/>
    <cellStyle name="Финансовый 3 3 2 8" xfId="3976" xr:uid="{00000000-0005-0000-0000-000057100000}"/>
    <cellStyle name="Финансовый 3 3 2 8 2" xfId="4386" xr:uid="{00000000-0005-0000-0000-000058100000}"/>
    <cellStyle name="Финансовый 3 3 2 9" xfId="4363" xr:uid="{00000000-0005-0000-0000-000059100000}"/>
    <cellStyle name="Финансовый 3 3 3" xfId="3977" xr:uid="{00000000-0005-0000-0000-00005A100000}"/>
    <cellStyle name="Финансовый 3 3 3 2" xfId="3978" xr:uid="{00000000-0005-0000-0000-00005B100000}"/>
    <cellStyle name="Финансовый 3 3 3 3" xfId="3979" xr:uid="{00000000-0005-0000-0000-00005C100000}"/>
    <cellStyle name="Финансовый 3 3 3 4" xfId="3980" xr:uid="{00000000-0005-0000-0000-00005D100000}"/>
    <cellStyle name="Финансовый 3 3 4" xfId="3981" xr:uid="{00000000-0005-0000-0000-00005E100000}"/>
    <cellStyle name="Финансовый 3 3 4 2" xfId="3982" xr:uid="{00000000-0005-0000-0000-00005F100000}"/>
    <cellStyle name="Финансовый 3 3 4 3" xfId="3983" xr:uid="{00000000-0005-0000-0000-000060100000}"/>
    <cellStyle name="Финансовый 3 3 4 4" xfId="3984" xr:uid="{00000000-0005-0000-0000-000061100000}"/>
    <cellStyle name="Финансовый 3 3 5" xfId="3985" xr:uid="{00000000-0005-0000-0000-000062100000}"/>
    <cellStyle name="Финансовый 3 3 6" xfId="3986" xr:uid="{00000000-0005-0000-0000-000063100000}"/>
    <cellStyle name="Финансовый 3 3 7" xfId="3987" xr:uid="{00000000-0005-0000-0000-000064100000}"/>
    <cellStyle name="Финансовый 3 3 8" xfId="3988" xr:uid="{00000000-0005-0000-0000-000065100000}"/>
    <cellStyle name="Финансовый 3 3 9" xfId="3989" xr:uid="{00000000-0005-0000-0000-000066100000}"/>
    <cellStyle name="Финансовый 3 4" xfId="2615" xr:uid="{00000000-0005-0000-0000-000067100000}"/>
    <cellStyle name="Финансовый 3 4 10" xfId="3990" xr:uid="{00000000-0005-0000-0000-000068100000}"/>
    <cellStyle name="Финансовый 3 4 11" xfId="3991" xr:uid="{00000000-0005-0000-0000-000069100000}"/>
    <cellStyle name="Финансовый 3 4 2" xfId="3992" xr:uid="{00000000-0005-0000-0000-00006A100000}"/>
    <cellStyle name="Финансовый 3 4 2 2" xfId="3993" xr:uid="{00000000-0005-0000-0000-00006B100000}"/>
    <cellStyle name="Финансовый 3 4 2 3" xfId="3994" xr:uid="{00000000-0005-0000-0000-00006C100000}"/>
    <cellStyle name="Финансовый 3 4 2 4" xfId="3995" xr:uid="{00000000-0005-0000-0000-00006D100000}"/>
    <cellStyle name="Финансовый 3 4 3" xfId="3996" xr:uid="{00000000-0005-0000-0000-00006E100000}"/>
    <cellStyle name="Финансовый 3 4 3 2" xfId="3997" xr:uid="{00000000-0005-0000-0000-00006F100000}"/>
    <cellStyle name="Финансовый 3 4 3 3" xfId="3998" xr:uid="{00000000-0005-0000-0000-000070100000}"/>
    <cellStyle name="Финансовый 3 4 3 4" xfId="3999" xr:uid="{00000000-0005-0000-0000-000071100000}"/>
    <cellStyle name="Финансовый 3 4 4" xfId="4000" xr:uid="{00000000-0005-0000-0000-000072100000}"/>
    <cellStyle name="Финансовый 3 4 5" xfId="4001" xr:uid="{00000000-0005-0000-0000-000073100000}"/>
    <cellStyle name="Финансовый 3 4 6" xfId="4002" xr:uid="{00000000-0005-0000-0000-000074100000}"/>
    <cellStyle name="Финансовый 3 4 7" xfId="4003" xr:uid="{00000000-0005-0000-0000-000075100000}"/>
    <cellStyle name="Финансовый 3 4 8" xfId="4004" xr:uid="{00000000-0005-0000-0000-000076100000}"/>
    <cellStyle name="Финансовый 3 4 9" xfId="4005" xr:uid="{00000000-0005-0000-0000-000077100000}"/>
    <cellStyle name="Финансовый 3 4 9 2" xfId="4006" xr:uid="{00000000-0005-0000-0000-000078100000}"/>
    <cellStyle name="Финансовый 3 5" xfId="2616" xr:uid="{00000000-0005-0000-0000-000079100000}"/>
    <cellStyle name="Финансовый 3 5 2" xfId="4007" xr:uid="{00000000-0005-0000-0000-00007A100000}"/>
    <cellStyle name="Финансовый 3 5 2 2" xfId="4008" xr:uid="{00000000-0005-0000-0000-00007B100000}"/>
    <cellStyle name="Финансовый 3 5 2 3" xfId="4009" xr:uid="{00000000-0005-0000-0000-00007C100000}"/>
    <cellStyle name="Финансовый 3 5 2 4" xfId="4010" xr:uid="{00000000-0005-0000-0000-00007D100000}"/>
    <cellStyle name="Финансовый 3 5 3" xfId="4011" xr:uid="{00000000-0005-0000-0000-00007E100000}"/>
    <cellStyle name="Финансовый 3 5 4" xfId="4012" xr:uid="{00000000-0005-0000-0000-00007F100000}"/>
    <cellStyle name="Финансовый 3 5 5" xfId="4013" xr:uid="{00000000-0005-0000-0000-000080100000}"/>
    <cellStyle name="Финансовый 3 6" xfId="4014" xr:uid="{00000000-0005-0000-0000-000081100000}"/>
    <cellStyle name="Финансовый 3 6 2" xfId="4015" xr:uid="{00000000-0005-0000-0000-000082100000}"/>
    <cellStyle name="Финансовый 3 6 3" xfId="4016" xr:uid="{00000000-0005-0000-0000-000083100000}"/>
    <cellStyle name="Финансовый 3 6 4" xfId="4017" xr:uid="{00000000-0005-0000-0000-000084100000}"/>
    <cellStyle name="Финансовый 3 7" xfId="4018" xr:uid="{00000000-0005-0000-0000-000085100000}"/>
    <cellStyle name="Финансовый 3 8" xfId="4019" xr:uid="{00000000-0005-0000-0000-000086100000}"/>
    <cellStyle name="Финансовый 3 9" xfId="4020" xr:uid="{00000000-0005-0000-0000-000087100000}"/>
    <cellStyle name="Финансовый 3_001" xfId="2617" xr:uid="{00000000-0005-0000-0000-000088100000}"/>
    <cellStyle name="Финансовый 31" xfId="4021" xr:uid="{00000000-0005-0000-0000-000089100000}"/>
    <cellStyle name="Финансовый 37" xfId="4022" xr:uid="{00000000-0005-0000-0000-00008A100000}"/>
    <cellStyle name="Финансовый 4" xfId="2618" xr:uid="{00000000-0005-0000-0000-00008B100000}"/>
    <cellStyle name="Финансовый 4 2" xfId="2619" xr:uid="{00000000-0005-0000-0000-00008C100000}"/>
    <cellStyle name="Финансовый 4 2 2" xfId="2620" xr:uid="{00000000-0005-0000-0000-00008D100000}"/>
    <cellStyle name="Финансовый 4 2 2 2" xfId="4255" xr:uid="{00000000-0005-0000-0000-00008E100000}"/>
    <cellStyle name="Финансовый 4 2 2 2 2" xfId="4464" xr:uid="{00000000-0005-0000-0000-00008F100000}"/>
    <cellStyle name="Финансовый 4 2 2 3" xfId="4023" xr:uid="{00000000-0005-0000-0000-000090100000}"/>
    <cellStyle name="Финансовый 4 2 2 3 2" xfId="4387" xr:uid="{00000000-0005-0000-0000-000091100000}"/>
    <cellStyle name="Финансовый 4 2 2 4" xfId="4364" xr:uid="{00000000-0005-0000-0000-000092100000}"/>
    <cellStyle name="Финансовый 4 2 3" xfId="4024" xr:uid="{00000000-0005-0000-0000-000093100000}"/>
    <cellStyle name="Финансовый 4 3" xfId="2621" xr:uid="{00000000-0005-0000-0000-000094100000}"/>
    <cellStyle name="Финансовый 4 3 2" xfId="4025" xr:uid="{00000000-0005-0000-0000-000095100000}"/>
    <cellStyle name="Финансовый 4 3 3" xfId="4026" xr:uid="{00000000-0005-0000-0000-000096100000}"/>
    <cellStyle name="Финансовый 4 4" xfId="2622" xr:uid="{00000000-0005-0000-0000-000097100000}"/>
    <cellStyle name="Финансовый 4 4 2" xfId="4027" xr:uid="{00000000-0005-0000-0000-000098100000}"/>
    <cellStyle name="Финансовый 4 4 3" xfId="4028" xr:uid="{00000000-0005-0000-0000-000099100000}"/>
    <cellStyle name="Финансовый 4 5" xfId="2623" xr:uid="{00000000-0005-0000-0000-00009A100000}"/>
    <cellStyle name="Финансовый 4 6" xfId="4029" xr:uid="{00000000-0005-0000-0000-00009B100000}"/>
    <cellStyle name="Финансовый 4_001 Проб Новые специфики.xls 18,01" xfId="2624" xr:uid="{00000000-0005-0000-0000-00009C100000}"/>
    <cellStyle name="Финансовый 5" xfId="2625" xr:uid="{00000000-0005-0000-0000-00009D100000}"/>
    <cellStyle name="Финансовый 5 10" xfId="4030" xr:uid="{00000000-0005-0000-0000-00009E100000}"/>
    <cellStyle name="Финансовый 5 11" xfId="4031" xr:uid="{00000000-0005-0000-0000-00009F100000}"/>
    <cellStyle name="Финансовый 5 2" xfId="2626" xr:uid="{00000000-0005-0000-0000-0000A0100000}"/>
    <cellStyle name="Финансовый 5 2 2" xfId="4032" xr:uid="{00000000-0005-0000-0000-0000A1100000}"/>
    <cellStyle name="Финансовый 5 2 2 2" xfId="4033" xr:uid="{00000000-0005-0000-0000-0000A2100000}"/>
    <cellStyle name="Финансовый 5 2 2 2 2" xfId="4034" xr:uid="{00000000-0005-0000-0000-0000A3100000}"/>
    <cellStyle name="Финансовый 5 2 2 2 3" xfId="4035" xr:uid="{00000000-0005-0000-0000-0000A4100000}"/>
    <cellStyle name="Финансовый 5 2 2 2 4" xfId="4036" xr:uid="{00000000-0005-0000-0000-0000A5100000}"/>
    <cellStyle name="Финансовый 5 2 2 3" xfId="4037" xr:uid="{00000000-0005-0000-0000-0000A6100000}"/>
    <cellStyle name="Финансовый 5 2 2 3 2" xfId="4038" xr:uid="{00000000-0005-0000-0000-0000A7100000}"/>
    <cellStyle name="Финансовый 5 2 2 3 3" xfId="4039" xr:uid="{00000000-0005-0000-0000-0000A8100000}"/>
    <cellStyle name="Финансовый 5 2 2 3 4" xfId="4040" xr:uid="{00000000-0005-0000-0000-0000A9100000}"/>
    <cellStyle name="Финансовый 5 2 2 4" xfId="4041" xr:uid="{00000000-0005-0000-0000-0000AA100000}"/>
    <cellStyle name="Финансовый 5 2 2 5" xfId="4042" xr:uid="{00000000-0005-0000-0000-0000AB100000}"/>
    <cellStyle name="Финансовый 5 2 2 6" xfId="4043" xr:uid="{00000000-0005-0000-0000-0000AC100000}"/>
    <cellStyle name="Финансовый 5 2 2 7" xfId="4044" xr:uid="{00000000-0005-0000-0000-0000AD100000}"/>
    <cellStyle name="Финансовый 5 2 3" xfId="4045" xr:uid="{00000000-0005-0000-0000-0000AE100000}"/>
    <cellStyle name="Финансовый 5 2 3 2" xfId="4046" xr:uid="{00000000-0005-0000-0000-0000AF100000}"/>
    <cellStyle name="Финансовый 5 2 3 3" xfId="4047" xr:uid="{00000000-0005-0000-0000-0000B0100000}"/>
    <cellStyle name="Финансовый 5 2 3 4" xfId="4048" xr:uid="{00000000-0005-0000-0000-0000B1100000}"/>
    <cellStyle name="Финансовый 5 2 4" xfId="4049" xr:uid="{00000000-0005-0000-0000-0000B2100000}"/>
    <cellStyle name="Финансовый 5 2 4 2" xfId="4050" xr:uid="{00000000-0005-0000-0000-0000B3100000}"/>
    <cellStyle name="Финансовый 5 2 4 3" xfId="4051" xr:uid="{00000000-0005-0000-0000-0000B4100000}"/>
    <cellStyle name="Финансовый 5 2 4 4" xfId="4052" xr:uid="{00000000-0005-0000-0000-0000B5100000}"/>
    <cellStyle name="Финансовый 5 2 5" xfId="4053" xr:uid="{00000000-0005-0000-0000-0000B6100000}"/>
    <cellStyle name="Финансовый 5 2 6" xfId="4054" xr:uid="{00000000-0005-0000-0000-0000B7100000}"/>
    <cellStyle name="Финансовый 5 2 7" xfId="4055" xr:uid="{00000000-0005-0000-0000-0000B8100000}"/>
    <cellStyle name="Финансовый 5 2 8" xfId="4056" xr:uid="{00000000-0005-0000-0000-0000B9100000}"/>
    <cellStyle name="Финансовый 5 2 9" xfId="4057" xr:uid="{00000000-0005-0000-0000-0000BA100000}"/>
    <cellStyle name="Финансовый 5 3" xfId="2627" xr:uid="{00000000-0005-0000-0000-0000BB100000}"/>
    <cellStyle name="Финансовый 5 3 2" xfId="4058" xr:uid="{00000000-0005-0000-0000-0000BC100000}"/>
    <cellStyle name="Финансовый 5 3 2 2" xfId="4059" xr:uid="{00000000-0005-0000-0000-0000BD100000}"/>
    <cellStyle name="Финансовый 5 3 2 3" xfId="4060" xr:uid="{00000000-0005-0000-0000-0000BE100000}"/>
    <cellStyle name="Финансовый 5 3 2 4" xfId="4061" xr:uid="{00000000-0005-0000-0000-0000BF100000}"/>
    <cellStyle name="Финансовый 5 3 3" xfId="4062" xr:uid="{00000000-0005-0000-0000-0000C0100000}"/>
    <cellStyle name="Финансовый 5 3 3 2" xfId="4063" xr:uid="{00000000-0005-0000-0000-0000C1100000}"/>
    <cellStyle name="Финансовый 5 3 3 3" xfId="4064" xr:uid="{00000000-0005-0000-0000-0000C2100000}"/>
    <cellStyle name="Финансовый 5 3 3 4" xfId="4065" xr:uid="{00000000-0005-0000-0000-0000C3100000}"/>
    <cellStyle name="Финансовый 5 3 4" xfId="4066" xr:uid="{00000000-0005-0000-0000-0000C4100000}"/>
    <cellStyle name="Финансовый 5 3 5" xfId="4067" xr:uid="{00000000-0005-0000-0000-0000C5100000}"/>
    <cellStyle name="Финансовый 5 3 6" xfId="4068" xr:uid="{00000000-0005-0000-0000-0000C6100000}"/>
    <cellStyle name="Финансовый 5 3 7" xfId="4069" xr:uid="{00000000-0005-0000-0000-0000C7100000}"/>
    <cellStyle name="Финансовый 5 3 8" xfId="4070" xr:uid="{00000000-0005-0000-0000-0000C8100000}"/>
    <cellStyle name="Финансовый 5 4" xfId="2628" xr:uid="{00000000-0005-0000-0000-0000C9100000}"/>
    <cellStyle name="Финансовый 5 4 2" xfId="4071" xr:uid="{00000000-0005-0000-0000-0000CA100000}"/>
    <cellStyle name="Финансовый 5 4 3" xfId="4072" xr:uid="{00000000-0005-0000-0000-0000CB100000}"/>
    <cellStyle name="Финансовый 5 4 4" xfId="4073" xr:uid="{00000000-0005-0000-0000-0000CC100000}"/>
    <cellStyle name="Финансовый 5 4 5" xfId="4074" xr:uid="{00000000-0005-0000-0000-0000CD100000}"/>
    <cellStyle name="Финансовый 5 5" xfId="4075" xr:uid="{00000000-0005-0000-0000-0000CE100000}"/>
    <cellStyle name="Финансовый 5 5 2" xfId="4076" xr:uid="{00000000-0005-0000-0000-0000CF100000}"/>
    <cellStyle name="Финансовый 5 5 3" xfId="4077" xr:uid="{00000000-0005-0000-0000-0000D0100000}"/>
    <cellStyle name="Финансовый 5 5 4" xfId="4078" xr:uid="{00000000-0005-0000-0000-0000D1100000}"/>
    <cellStyle name="Финансовый 5 6" xfId="4079" xr:uid="{00000000-0005-0000-0000-0000D2100000}"/>
    <cellStyle name="Финансовый 5 7" xfId="4080" xr:uid="{00000000-0005-0000-0000-0000D3100000}"/>
    <cellStyle name="Финансовый 5 8" xfId="4081" xr:uid="{00000000-0005-0000-0000-0000D4100000}"/>
    <cellStyle name="Финансовый 5 9" xfId="4082" xr:uid="{00000000-0005-0000-0000-0000D5100000}"/>
    <cellStyle name="Финансовый 5_001 Проб Новые специфики.xls 18,01" xfId="2629" xr:uid="{00000000-0005-0000-0000-0000D6100000}"/>
    <cellStyle name="Финансовый 6" xfId="2630" xr:uid="{00000000-0005-0000-0000-0000D7100000}"/>
    <cellStyle name="Финансовый 6 10" xfId="4083" xr:uid="{00000000-0005-0000-0000-0000D8100000}"/>
    <cellStyle name="Финансовый 6 11" xfId="4084" xr:uid="{00000000-0005-0000-0000-0000D9100000}"/>
    <cellStyle name="Финансовый 6 2" xfId="2631" xr:uid="{00000000-0005-0000-0000-0000DA100000}"/>
    <cellStyle name="Финансовый 6 2 2" xfId="2632" xr:uid="{00000000-0005-0000-0000-0000DB100000}"/>
    <cellStyle name="Финансовый 6 2 2 2" xfId="2633" xr:uid="{00000000-0005-0000-0000-0000DC100000}"/>
    <cellStyle name="Финансовый 6 2 2 2 2" xfId="4085" xr:uid="{00000000-0005-0000-0000-0000DD100000}"/>
    <cellStyle name="Финансовый 6 2 2 2 3" xfId="4086" xr:uid="{00000000-0005-0000-0000-0000DE100000}"/>
    <cellStyle name="Финансовый 6 2 2 2 4" xfId="4087" xr:uid="{00000000-0005-0000-0000-0000DF100000}"/>
    <cellStyle name="Финансовый 6 2 2 3" xfId="2634" xr:uid="{00000000-0005-0000-0000-0000E0100000}"/>
    <cellStyle name="Финансовый 6 2 2 3 2" xfId="4088" xr:uid="{00000000-0005-0000-0000-0000E1100000}"/>
    <cellStyle name="Финансовый 6 2 2 3 3" xfId="4089" xr:uid="{00000000-0005-0000-0000-0000E2100000}"/>
    <cellStyle name="Финансовый 6 2 2 3 4" xfId="4090" xr:uid="{00000000-0005-0000-0000-0000E3100000}"/>
    <cellStyle name="Финансовый 6 2 2 4" xfId="4091" xr:uid="{00000000-0005-0000-0000-0000E4100000}"/>
    <cellStyle name="Финансовый 6 2 2 5" xfId="4092" xr:uid="{00000000-0005-0000-0000-0000E5100000}"/>
    <cellStyle name="Финансовый 6 2 2 6" xfId="4093" xr:uid="{00000000-0005-0000-0000-0000E6100000}"/>
    <cellStyle name="Финансовый 6 2 2 7" xfId="4094" xr:uid="{00000000-0005-0000-0000-0000E7100000}"/>
    <cellStyle name="Финансовый 6 2 3" xfId="4095" xr:uid="{00000000-0005-0000-0000-0000E8100000}"/>
    <cellStyle name="Финансовый 6 2 3 2" xfId="4096" xr:uid="{00000000-0005-0000-0000-0000E9100000}"/>
    <cellStyle name="Финансовый 6 2 3 3" xfId="4097" xr:uid="{00000000-0005-0000-0000-0000EA100000}"/>
    <cellStyle name="Финансовый 6 2 3 4" xfId="4098" xr:uid="{00000000-0005-0000-0000-0000EB100000}"/>
    <cellStyle name="Финансовый 6 2 4" xfId="4099" xr:uid="{00000000-0005-0000-0000-0000EC100000}"/>
    <cellStyle name="Финансовый 6 2 4 2" xfId="4100" xr:uid="{00000000-0005-0000-0000-0000ED100000}"/>
    <cellStyle name="Финансовый 6 2 4 3" xfId="4101" xr:uid="{00000000-0005-0000-0000-0000EE100000}"/>
    <cellStyle name="Финансовый 6 2 4 4" xfId="4102" xr:uid="{00000000-0005-0000-0000-0000EF100000}"/>
    <cellStyle name="Финансовый 6 2 5" xfId="4103" xr:uid="{00000000-0005-0000-0000-0000F0100000}"/>
    <cellStyle name="Финансовый 6 2 6" xfId="4104" xr:uid="{00000000-0005-0000-0000-0000F1100000}"/>
    <cellStyle name="Финансовый 6 2 7" xfId="4105" xr:uid="{00000000-0005-0000-0000-0000F2100000}"/>
    <cellStyle name="Финансовый 6 2 8" xfId="4106" xr:uid="{00000000-0005-0000-0000-0000F3100000}"/>
    <cellStyle name="Финансовый 6 3" xfId="2635" xr:uid="{00000000-0005-0000-0000-0000F4100000}"/>
    <cellStyle name="Финансовый 6 3 2" xfId="4107" xr:uid="{00000000-0005-0000-0000-0000F5100000}"/>
    <cellStyle name="Финансовый 6 3 2 2" xfId="4108" xr:uid="{00000000-0005-0000-0000-0000F6100000}"/>
    <cellStyle name="Финансовый 6 3 2 3" xfId="4109" xr:uid="{00000000-0005-0000-0000-0000F7100000}"/>
    <cellStyle name="Финансовый 6 3 2 4" xfId="4110" xr:uid="{00000000-0005-0000-0000-0000F8100000}"/>
    <cellStyle name="Финансовый 6 3 3" xfId="4111" xr:uid="{00000000-0005-0000-0000-0000F9100000}"/>
    <cellStyle name="Финансовый 6 3 3 2" xfId="4112" xr:uid="{00000000-0005-0000-0000-0000FA100000}"/>
    <cellStyle name="Финансовый 6 3 3 3" xfId="4113" xr:uid="{00000000-0005-0000-0000-0000FB100000}"/>
    <cellStyle name="Финансовый 6 3 3 4" xfId="4114" xr:uid="{00000000-0005-0000-0000-0000FC100000}"/>
    <cellStyle name="Финансовый 6 3 4" xfId="4115" xr:uid="{00000000-0005-0000-0000-0000FD100000}"/>
    <cellStyle name="Финансовый 6 3 5" xfId="4116" xr:uid="{00000000-0005-0000-0000-0000FE100000}"/>
    <cellStyle name="Финансовый 6 3 6" xfId="4117" xr:uid="{00000000-0005-0000-0000-0000FF100000}"/>
    <cellStyle name="Финансовый 6 3 7" xfId="4118" xr:uid="{00000000-0005-0000-0000-000000110000}"/>
    <cellStyle name="Финансовый 6 4" xfId="4119" xr:uid="{00000000-0005-0000-0000-000001110000}"/>
    <cellStyle name="Финансовый 6 4 2" xfId="4120" xr:uid="{00000000-0005-0000-0000-000002110000}"/>
    <cellStyle name="Финансовый 6 4 3" xfId="4121" xr:uid="{00000000-0005-0000-0000-000003110000}"/>
    <cellStyle name="Финансовый 6 4 4" xfId="4122" xr:uid="{00000000-0005-0000-0000-000004110000}"/>
    <cellStyle name="Финансовый 6 5" xfId="4123" xr:uid="{00000000-0005-0000-0000-000005110000}"/>
    <cellStyle name="Финансовый 6 5 2" xfId="4124" xr:uid="{00000000-0005-0000-0000-000006110000}"/>
    <cellStyle name="Финансовый 6 5 3" xfId="4125" xr:uid="{00000000-0005-0000-0000-000007110000}"/>
    <cellStyle name="Финансовый 6 5 4" xfId="4126" xr:uid="{00000000-0005-0000-0000-000008110000}"/>
    <cellStyle name="Финансовый 6 6" xfId="4127" xr:uid="{00000000-0005-0000-0000-000009110000}"/>
    <cellStyle name="Финансовый 6 7" xfId="4128" xr:uid="{00000000-0005-0000-0000-00000A110000}"/>
    <cellStyle name="Финансовый 6 8" xfId="4129" xr:uid="{00000000-0005-0000-0000-00000B110000}"/>
    <cellStyle name="Финансовый 6 9" xfId="4130" xr:uid="{00000000-0005-0000-0000-00000C110000}"/>
    <cellStyle name="Финансовый 6_Бюджетная заявка 2013 - 14 года  Ай-ти формы с изменениями 03.04.13 (1)" xfId="2636" xr:uid="{00000000-0005-0000-0000-00000D110000}"/>
    <cellStyle name="Финансовый 7" xfId="2637" xr:uid="{00000000-0005-0000-0000-00000E110000}"/>
    <cellStyle name="Финансовый 7 2" xfId="2638" xr:uid="{00000000-0005-0000-0000-00000F110000}"/>
    <cellStyle name="Финансовый 7 2 2" xfId="2639" xr:uid="{00000000-0005-0000-0000-000010110000}"/>
    <cellStyle name="Финансовый 7 2 2 2" xfId="2640" xr:uid="{00000000-0005-0000-0000-000011110000}"/>
    <cellStyle name="Финансовый 7 2 2 2 2" xfId="2641" xr:uid="{00000000-0005-0000-0000-000012110000}"/>
    <cellStyle name="Финансовый 7 2 2 2 3" xfId="4131" xr:uid="{00000000-0005-0000-0000-000013110000}"/>
    <cellStyle name="Финансовый 7 2 2 3" xfId="2642" xr:uid="{00000000-0005-0000-0000-000014110000}"/>
    <cellStyle name="Финансовый 7 2 2 3 2" xfId="4132" xr:uid="{00000000-0005-0000-0000-000015110000}"/>
    <cellStyle name="Финансовый 7 2 2 4" xfId="4133" xr:uid="{00000000-0005-0000-0000-000016110000}"/>
    <cellStyle name="Финансовый 7 2 2 5" xfId="4134" xr:uid="{00000000-0005-0000-0000-000017110000}"/>
    <cellStyle name="Финансовый 7 2 3" xfId="2643" xr:uid="{00000000-0005-0000-0000-000018110000}"/>
    <cellStyle name="Финансовый 7 2 3 2" xfId="2644" xr:uid="{00000000-0005-0000-0000-000019110000}"/>
    <cellStyle name="Финансовый 7 2 3 2 2" xfId="4135" xr:uid="{00000000-0005-0000-0000-00001A110000}"/>
    <cellStyle name="Финансовый 7 2 3 3" xfId="4136" xr:uid="{00000000-0005-0000-0000-00001B110000}"/>
    <cellStyle name="Финансовый 7 2 3 4" xfId="4137" xr:uid="{00000000-0005-0000-0000-00001C110000}"/>
    <cellStyle name="Финансовый 7 2 3 5" xfId="4138" xr:uid="{00000000-0005-0000-0000-00001D110000}"/>
    <cellStyle name="Финансовый 7 2 4" xfId="2645" xr:uid="{00000000-0005-0000-0000-00001E110000}"/>
    <cellStyle name="Финансовый 7 2 4 2" xfId="4139" xr:uid="{00000000-0005-0000-0000-00001F110000}"/>
    <cellStyle name="Финансовый 7 2 5" xfId="2646" xr:uid="{00000000-0005-0000-0000-000020110000}"/>
    <cellStyle name="Финансовый 7 2 5 2" xfId="4140" xr:uid="{00000000-0005-0000-0000-000021110000}"/>
    <cellStyle name="Финансовый 7 2 6" xfId="4141" xr:uid="{00000000-0005-0000-0000-000022110000}"/>
    <cellStyle name="Финансовый 7 2 7" xfId="4142" xr:uid="{00000000-0005-0000-0000-000023110000}"/>
    <cellStyle name="Финансовый 7 2 8" xfId="4143" xr:uid="{00000000-0005-0000-0000-000024110000}"/>
    <cellStyle name="Финансовый 7 3" xfId="2647" xr:uid="{00000000-0005-0000-0000-000025110000}"/>
    <cellStyle name="Финансовый 7 3 2" xfId="2648" xr:uid="{00000000-0005-0000-0000-000026110000}"/>
    <cellStyle name="Финансовый 7 3 2 2" xfId="4144" xr:uid="{00000000-0005-0000-0000-000027110000}"/>
    <cellStyle name="Финансовый 7 3 3" xfId="2649" xr:uid="{00000000-0005-0000-0000-000028110000}"/>
    <cellStyle name="Финансовый 7 3 3 2" xfId="4145" xr:uid="{00000000-0005-0000-0000-000029110000}"/>
    <cellStyle name="Финансовый 7 3 4" xfId="2650" xr:uid="{00000000-0005-0000-0000-00002A110000}"/>
    <cellStyle name="Финансовый 7 3 4 2" xfId="4146" xr:uid="{00000000-0005-0000-0000-00002B110000}"/>
    <cellStyle name="Финансовый 7 3 5" xfId="4147" xr:uid="{00000000-0005-0000-0000-00002C110000}"/>
    <cellStyle name="Финансовый 7 4" xfId="2651" xr:uid="{00000000-0005-0000-0000-00002D110000}"/>
    <cellStyle name="Финансовый 7 4 2" xfId="4148" xr:uid="{00000000-0005-0000-0000-00002E110000}"/>
    <cellStyle name="Финансовый 7 4 3" xfId="4149" xr:uid="{00000000-0005-0000-0000-00002F110000}"/>
    <cellStyle name="Финансовый 7 4 4" xfId="4150" xr:uid="{00000000-0005-0000-0000-000030110000}"/>
    <cellStyle name="Финансовый 7 4 5" xfId="4151" xr:uid="{00000000-0005-0000-0000-000031110000}"/>
    <cellStyle name="Финансовый 7 5" xfId="2652" xr:uid="{00000000-0005-0000-0000-000032110000}"/>
    <cellStyle name="Финансовый 7 5 2" xfId="4152" xr:uid="{00000000-0005-0000-0000-000033110000}"/>
    <cellStyle name="Финансовый 7 6" xfId="2653" xr:uid="{00000000-0005-0000-0000-000034110000}"/>
    <cellStyle name="Финансовый 7 6 2" xfId="4153" xr:uid="{00000000-0005-0000-0000-000035110000}"/>
    <cellStyle name="Финансовый 7 7" xfId="4154" xr:uid="{00000000-0005-0000-0000-000036110000}"/>
    <cellStyle name="Финансовый 7 8" xfId="4155" xr:uid="{00000000-0005-0000-0000-000037110000}"/>
    <cellStyle name="Финансовый 7 9" xfId="4156" xr:uid="{00000000-0005-0000-0000-000038110000}"/>
    <cellStyle name="Финансовый 7_001 Проб Новые специфики.xls 18,01" xfId="2654" xr:uid="{00000000-0005-0000-0000-000039110000}"/>
    <cellStyle name="Финансовый 8" xfId="2655" xr:uid="{00000000-0005-0000-0000-00003A110000}"/>
    <cellStyle name="Финансовый 8 2" xfId="2656" xr:uid="{00000000-0005-0000-0000-00003B110000}"/>
    <cellStyle name="Финансовый 8 2 2" xfId="2657" xr:uid="{00000000-0005-0000-0000-00003C110000}"/>
    <cellStyle name="Финансовый 8 2 2 2" xfId="2658" xr:uid="{00000000-0005-0000-0000-00003D110000}"/>
    <cellStyle name="Финансовый 8 2 2 2 2" xfId="4157" xr:uid="{00000000-0005-0000-0000-00003E110000}"/>
    <cellStyle name="Финансовый 8 2 2 3" xfId="4158" xr:uid="{00000000-0005-0000-0000-00003F110000}"/>
    <cellStyle name="Финансовый 8 2 2 4" xfId="4159" xr:uid="{00000000-0005-0000-0000-000040110000}"/>
    <cellStyle name="Финансовый 8 2 3" xfId="2659" xr:uid="{00000000-0005-0000-0000-000041110000}"/>
    <cellStyle name="Финансовый 8 2 3 2" xfId="4160" xr:uid="{00000000-0005-0000-0000-000042110000}"/>
    <cellStyle name="Финансовый 8 2 3 3" xfId="4161" xr:uid="{00000000-0005-0000-0000-000043110000}"/>
    <cellStyle name="Финансовый 8 2 4" xfId="4162" xr:uid="{00000000-0005-0000-0000-000044110000}"/>
    <cellStyle name="Финансовый 8 2 4 2" xfId="4163" xr:uid="{00000000-0005-0000-0000-000045110000}"/>
    <cellStyle name="Финансовый 8 2 5" xfId="4164" xr:uid="{00000000-0005-0000-0000-000046110000}"/>
    <cellStyle name="Финансовый 8 3" xfId="2660" xr:uid="{00000000-0005-0000-0000-000047110000}"/>
    <cellStyle name="Финансовый 8 3 2" xfId="2661" xr:uid="{00000000-0005-0000-0000-000048110000}"/>
    <cellStyle name="Финансовый 8 3 2 2" xfId="4165" xr:uid="{00000000-0005-0000-0000-000049110000}"/>
    <cellStyle name="Финансовый 8 3 2 3" xfId="4166" xr:uid="{00000000-0005-0000-0000-00004A110000}"/>
    <cellStyle name="Финансовый 8 3 3" xfId="4167" xr:uid="{00000000-0005-0000-0000-00004B110000}"/>
    <cellStyle name="Финансовый 8 3 3 2" xfId="4168" xr:uid="{00000000-0005-0000-0000-00004C110000}"/>
    <cellStyle name="Финансовый 8 3 4" xfId="4169" xr:uid="{00000000-0005-0000-0000-00004D110000}"/>
    <cellStyle name="Финансовый 8 3 5" xfId="4170" xr:uid="{00000000-0005-0000-0000-00004E110000}"/>
    <cellStyle name="Финансовый 8 4" xfId="2662" xr:uid="{00000000-0005-0000-0000-00004F110000}"/>
    <cellStyle name="Финансовый 8 4 2" xfId="4171" xr:uid="{00000000-0005-0000-0000-000050110000}"/>
    <cellStyle name="Финансовый 8 4 3" xfId="4172" xr:uid="{00000000-0005-0000-0000-000051110000}"/>
    <cellStyle name="Финансовый 8 5" xfId="4173" xr:uid="{00000000-0005-0000-0000-000052110000}"/>
    <cellStyle name="Финансовый 8 5 2" xfId="4174" xr:uid="{00000000-0005-0000-0000-000053110000}"/>
    <cellStyle name="Финансовый 8 6" xfId="4175" xr:uid="{00000000-0005-0000-0000-000054110000}"/>
    <cellStyle name="Финансовый 8 7" xfId="4176" xr:uid="{00000000-0005-0000-0000-000055110000}"/>
    <cellStyle name="Финансовый 8 8" xfId="4177" xr:uid="{00000000-0005-0000-0000-000056110000}"/>
    <cellStyle name="Финансовый 9" xfId="2663" xr:uid="{00000000-0005-0000-0000-000057110000}"/>
    <cellStyle name="Финансовый 9 2" xfId="2664" xr:uid="{00000000-0005-0000-0000-000058110000}"/>
    <cellStyle name="Финансовый 9 2 2" xfId="2665" xr:uid="{00000000-0005-0000-0000-000059110000}"/>
    <cellStyle name="Финансовый 9 2 3" xfId="2666" xr:uid="{00000000-0005-0000-0000-00005A110000}"/>
    <cellStyle name="Финансовый 9 3" xfId="2667" xr:uid="{00000000-0005-0000-0000-00005B110000}"/>
    <cellStyle name="Хороший 2" xfId="2668" xr:uid="{00000000-0005-0000-0000-00005C110000}"/>
    <cellStyle name="Хороший 2 2" xfId="2669" xr:uid="{00000000-0005-0000-0000-00005D110000}"/>
    <cellStyle name="Хороший 2 2 2" xfId="2670" xr:uid="{00000000-0005-0000-0000-00005E110000}"/>
    <cellStyle name="Хороший 2 3" xfId="2671" xr:uid="{00000000-0005-0000-0000-00005F110000}"/>
    <cellStyle name="Хороший 2 3 2" xfId="2672" xr:uid="{00000000-0005-0000-0000-000060110000}"/>
    <cellStyle name="Хороший 2 4" xfId="2673" xr:uid="{00000000-0005-0000-0000-000061110000}"/>
    <cellStyle name="Хороший 2 4 2" xfId="2674" xr:uid="{00000000-0005-0000-0000-000062110000}"/>
    <cellStyle name="Хороший 2 5" xfId="2675" xr:uid="{00000000-0005-0000-0000-000063110000}"/>
    <cellStyle name="Хороший 3" xfId="2676" xr:uid="{00000000-0005-0000-0000-000064110000}"/>
    <cellStyle name="Хороший 3 2" xfId="4178" xr:uid="{00000000-0005-0000-0000-000065110000}"/>
    <cellStyle name="Цена" xfId="2677" xr:uid="{00000000-0005-0000-0000-000066110000}"/>
    <cellStyle name="Џђ?–…?’?›?" xfId="2678" xr:uid="{00000000-0005-0000-0000-000067110000}"/>
    <cellStyle name="Џђ?–…?’?›? 2" xfId="2679" xr:uid="{00000000-0005-0000-0000-000068110000}"/>
    <cellStyle name="Џђ?–…?’?›? 3" xfId="2680" xr:uid="{00000000-0005-0000-0000-000069110000}"/>
    <cellStyle name="Џђ?–…?’?›?_001 Проб Новые специфики.xls 18,01" xfId="2681" xr:uid="{00000000-0005-0000-0000-00006A110000}"/>
    <cellStyle name="Џђһ–…қ’қ›ү" xfId="2682" xr:uid="{00000000-0005-0000-0000-00006B110000}"/>
    <cellStyle name="Џђһ–…қ’қ›ү 2" xfId="2683" xr:uid="{00000000-0005-0000-0000-00006C110000}"/>
    <cellStyle name="Џђһ–…қ’қ›ү 3" xfId="2684" xr:uid="{00000000-0005-0000-0000-00006D110000}"/>
    <cellStyle name="Џђһ–…қ’қ›ү_001 Проб Новые специфики.xls 18,01" xfId="2685" xr:uid="{00000000-0005-0000-0000-00006E110000}"/>
    <cellStyle name="Џђћ–…ќ’ќ›‰" xfId="2686" xr:uid="{00000000-0005-0000-0000-00006F110000}"/>
    <cellStyle name="Џђћ–…ќ’ќ›‰ 2" xfId="2687" xr:uid="{00000000-0005-0000-0000-000070110000}"/>
    <cellStyle name="Џђћ–…ќ’ќ›‰_Свод ГУ БЗ на 2015-2017 годы" xfId="2688" xr:uid="{00000000-0005-0000-0000-0000711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2.xml"/><Relationship Id="rId18" Type="http://schemas.openxmlformats.org/officeDocument/2006/relationships/externalLink" Target="externalLinks/externalLink7.xml"/><Relationship Id="rId26" Type="http://schemas.openxmlformats.org/officeDocument/2006/relationships/externalLink" Target="externalLinks/externalLink15.xml"/><Relationship Id="rId39" Type="http://schemas.openxmlformats.org/officeDocument/2006/relationships/externalLink" Target="externalLinks/externalLink28.xml"/><Relationship Id="rId21" Type="http://schemas.openxmlformats.org/officeDocument/2006/relationships/externalLink" Target="externalLinks/externalLink10.xml"/><Relationship Id="rId34" Type="http://schemas.openxmlformats.org/officeDocument/2006/relationships/externalLink" Target="externalLinks/externalLink23.xml"/><Relationship Id="rId42" Type="http://schemas.openxmlformats.org/officeDocument/2006/relationships/externalLink" Target="externalLinks/externalLink31.xml"/><Relationship Id="rId47"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5.xml"/><Relationship Id="rId29" Type="http://schemas.openxmlformats.org/officeDocument/2006/relationships/externalLink" Target="externalLinks/externalLink18.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3.xml"/><Relationship Id="rId32" Type="http://schemas.openxmlformats.org/officeDocument/2006/relationships/externalLink" Target="externalLinks/externalLink21.xml"/><Relationship Id="rId37" Type="http://schemas.openxmlformats.org/officeDocument/2006/relationships/externalLink" Target="externalLinks/externalLink26.xml"/><Relationship Id="rId40" Type="http://schemas.openxmlformats.org/officeDocument/2006/relationships/externalLink" Target="externalLinks/externalLink29.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4.xml"/><Relationship Id="rId23" Type="http://schemas.openxmlformats.org/officeDocument/2006/relationships/externalLink" Target="externalLinks/externalLink12.xml"/><Relationship Id="rId28" Type="http://schemas.openxmlformats.org/officeDocument/2006/relationships/externalLink" Target="externalLinks/externalLink17.xml"/><Relationship Id="rId36" Type="http://schemas.openxmlformats.org/officeDocument/2006/relationships/externalLink" Target="externalLinks/externalLink25.xml"/><Relationship Id="rId10" Type="http://schemas.openxmlformats.org/officeDocument/2006/relationships/worksheet" Target="worksheets/sheet10.xml"/><Relationship Id="rId19" Type="http://schemas.openxmlformats.org/officeDocument/2006/relationships/externalLink" Target="externalLinks/externalLink8.xml"/><Relationship Id="rId31" Type="http://schemas.openxmlformats.org/officeDocument/2006/relationships/externalLink" Target="externalLinks/externalLink20.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externalLink" Target="externalLinks/externalLink11.xml"/><Relationship Id="rId27" Type="http://schemas.openxmlformats.org/officeDocument/2006/relationships/externalLink" Target="externalLinks/externalLink16.xml"/><Relationship Id="rId30" Type="http://schemas.openxmlformats.org/officeDocument/2006/relationships/externalLink" Target="externalLinks/externalLink19.xml"/><Relationship Id="rId35" Type="http://schemas.openxmlformats.org/officeDocument/2006/relationships/externalLink" Target="externalLinks/externalLink24.xml"/><Relationship Id="rId43" Type="http://schemas.openxmlformats.org/officeDocument/2006/relationships/externalLink" Target="externalLinks/externalLink3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externalLink" Target="externalLinks/externalLink1.xml"/><Relationship Id="rId17" Type="http://schemas.openxmlformats.org/officeDocument/2006/relationships/externalLink" Target="externalLinks/externalLink6.xml"/><Relationship Id="rId25" Type="http://schemas.openxmlformats.org/officeDocument/2006/relationships/externalLink" Target="externalLinks/externalLink14.xml"/><Relationship Id="rId33" Type="http://schemas.openxmlformats.org/officeDocument/2006/relationships/externalLink" Target="externalLinks/externalLink22.xml"/><Relationship Id="rId38" Type="http://schemas.openxmlformats.org/officeDocument/2006/relationships/externalLink" Target="externalLinks/externalLink27.xml"/><Relationship Id="rId46" Type="http://schemas.openxmlformats.org/officeDocument/2006/relationships/sharedStrings" Target="sharedStrings.xml"/><Relationship Id="rId20" Type="http://schemas.openxmlformats.org/officeDocument/2006/relationships/externalLink" Target="externalLinks/externalLink9.xml"/><Relationship Id="rId41" Type="http://schemas.openxmlformats.org/officeDocument/2006/relationships/externalLink" Target="externalLinks/externalLink30.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3.34\&#1091;&#1087;&#1073;\Documents%20and%20Settings\tugushev_r\&#1056;&#1072;&#1073;&#1086;&#1095;&#1080;&#1081;%20&#1089;&#1090;&#1086;&#1083;\&#1053;&#1072;&#1079;&#1080;&#1088;&#1072;\Users\1\Desktop\&#1043;&#1086;&#1090;&#1086;&#1074;&#1099;&#1077;%20&#1041;&#1044;\&#1041;&#1047;%202013%20&#1075;&#1086;&#1076;\&#1044;&#1056;&#1052;\027%20&#1087;&#1088;\027%20&#1087;&#1088;&#1086;&#1075;&#1088;&#1072;&#1084;&#1084;&#1072;%20&#1054;&#1063;&#1056;%20201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1/SHOLPA~1/LOCALS~1/Temp/&#1057;&#1074;&#1086;&#1076;%20&#1043;&#1059;%20&#1041;&#1047;%20&#1085;&#1072;%202016-2018%20&#1075;&#1086;&#1076;&#109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ocuments%20and%20Settings\user\Local%20Settings\Temporary%20Internet%20Files\Content.IE5\1IE4OPAM\&#1086;&#1087;&#1083;&#1072;&#1090;&#1072;%20&#1087;&#1086;%20&#1074;&#1077;&#1088;&#1089;&#1080;&#1080;%20&#1042;&#1046;.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ocuments%20and%20Settings\User\Local%20Settings\Temporary%20Internet%20Files\Content.IE5\YQR3TON3\&#1092;&#1086;&#1088;&#1084;&#1080;&#1088;&#1086;&#1074;&#1072;&#1085;&#1080;&#1077;%2012-14\5.05.11\&#1087;&#1088;&#1080;%2090\&#1087;&#1088;&#1080;%209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nts%20and%20Settings/User/Local%20Settings/Temporary%20Internet%20Files/Content.IE5/MBORQHIB/&#1041;&#1077;&#1082;&#1078;&#1072;&#1085;/&#1059;&#1090;&#1086;&#1095;&#1085;&#1077;&#1085;&#1080;&#1077;%2011-13%20&#1072;&#1087;&#1088;&#1077;&#1083;&#1100;/&#1042;&#1090;&#1086;&#1088;&#1086;&#1077;%20&#1059;&#1058;&#1054;&#1063;&#1053;&#1045;&#1053;&#1048;&#1045;%20&#1041;&#1070;&#1044;&#1046;&#1045;&#1058;&#1040;%202011%20(&#1072;&#1087;&#1088;&#1077;&#1083;&#1100;,%20&#1057;&#1042;&#1054;&#104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Documents%20and%20Settings\user\&#1056;&#1072;&#1073;&#1086;&#1095;&#1080;&#1081;%20&#1089;&#1090;&#1086;&#1083;\Documents%20and%20Settings\L.Agimbetova.ICA\&#1056;&#1072;&#1073;&#1086;&#1095;&#1080;&#1081;%20&#1089;&#1090;&#1086;&#1083;\DOCUME~1\ZHUNUS~1\LOCALS~1\Temp\Rar$DI00.674\&#1053;&#1072;&#1083;&#1086;&#1075;&#1080;\&#1044;&#1077;&#1082;&#1083;&#1072;&#1088;&#1072;&#1094;&#1080;&#1103;%20&#1050;&#1055;&#1053;%20&#1087;&#1083;&#1072;&#1085;%202006%20&#1075;+&#1072;&#1084;&#1086;&#1088;&#1090;%202004-2005&#1075;%20%20&#1101;&#1082;&#1089;&#1087;&#1077;&#1088;%20&#1089;&#1090;&#1072;&#1074;&#1082;&#1080;%202006.xl"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MF_AP4_d(&#1085;&#1077;&#1092;&#1090;%20&#1086;&#1090;&#1088;).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lmt40\&#1044;&#1083;&#1103;%20&#1086;&#1073;&#1084;&#1077;&#1085;&#1072;\&#1044;&#1083;&#1103;%20&#1086;&#1073;&#1084;&#1077;&#1085;&#1072;\&#1082;%205.04.2008\&#1086;&#1073;&#1083;&#1072;&#1089;&#1090;&#1080;\&#1040;&#1082;&#1084;&#1086;&#1083;&#1080;&#1085;&#1089;&#1082;&#1072;&#1103;%20&#1086;&#1073;&#1083;\&#1042;%20&#1052;&#1080;&#1085;&#1058;&#1088;&#1091;&#1076;_2\&#1057;&#1042;&#1054;&#1044;%202009_&#1072;&#1087;&#1087;&#1072;&#1088;&#1072;&#109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WINDOWS\TEMP\&#1052;&#1086;&#1080;%20&#1076;&#1086;&#1082;&#1091;&#1084;&#1077;&#1085;&#1090;&#1099;\&#1053;&#1086;&#1074;&#1072;&#1103;%20&#1087;&#1072;&#1087;&#1082;&#1072;\Avtobaza\&#1073;_&#1087;&#1083;&#1072;&#1085;%202002&#1075;\&#1042;&#1072;&#1088;&#1080;&#1072;&#1085;&#1090;&#1099;%20&#1088;&#1072;&#1089;&#1095;_&#1072;&#1084;&#1086;&#1088;&#1090;&#1080;&#1079;\&#1053;&#1077;&#1090;_2002&#107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Nataly_d1\2002_&#1090;&#1072;&#1073;&#1083;\&#1047;&#1072;&#1089;&#1090;&#1072;&#1074;&#1082;&#1072;\&#1052;&#1086;&#1080;%20&#1076;&#1086;&#1082;&#1091;&#1084;&#1077;&#1085;&#1090;&#1099;\&#1073;&#1102;&#1076;&#1078;&#1077;&#1090;\1\AN_12M9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192.168.13.34\&#1091;&#1087;&#1073;\Documents%20and%20Settings\tugushev_r\&#1056;&#1072;&#1073;&#1086;&#1095;&#1080;&#1081;%20&#1089;&#1090;&#1086;&#1083;\&#1053;&#1072;&#1079;&#1080;&#1088;&#1072;\Documents%20and%20Settings\&#1040;&#1076;&#1084;&#1080;&#1085;&#1080;&#1089;&#1090;&#1088;&#1072;&#1090;&#1086;&#1088;\&#1056;&#1072;&#1073;&#1086;&#1095;&#1080;&#1081;%20&#1089;&#1090;&#1086;&#1083;\&#1055;&#1072;&#1089;&#1087;&#1086;&#1088;&#1090;\new\900\&#1048;&#1085;&#1090;&#1088;&#1072;&#1085;&#1077;&#109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tp200\&#1041;&#1055;6-10\DOCUME~1\ZH-SAM~1\LOCALS~1\Temp\C.Lotus.Notes.Data\57_1NKs%20&#1087;&#1083;&#1102;&#1089;%20&#1040;&#1040;_&#105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192.168.13.34\&#1091;&#1087;&#1073;\DOCUME~1\D-ZHAN~1\LOCALS~1\Temp\notesE1EF34\Kmg_610_2006_q.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co-m4\Work\DOCUME~1\M-AITZ~1\LOCALS~1\Temp\C.Lotus.Notes.Data\Documents%20and%20Settings\K-Samarova\&#1052;&#1086;&#1080;%20&#1076;&#1086;&#1082;&#1091;&#1084;&#1077;&#1085;&#1090;&#1099;\&#1055;&#1088;&#1080;&#1082;&#1072;&#1079;_182\form.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A:\Alfiya\Revenue%20Report\Xls\Monitor99_03%20Adjusted%20for%20ST.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192.168.13.34\&#1091;&#1087;&#1073;\Documents%20and%20Settings\tugushev_r\&#1056;&#1072;&#1073;&#1086;&#1095;&#1080;&#1081;%20&#1089;&#1090;&#1086;&#1083;\&#1053;&#1072;&#1079;&#1080;&#1088;&#1072;\Documents%20and%20Settings\1\&#1052;&#1086;&#1080;%20&#1076;&#1086;&#1082;&#1091;&#1084;&#1077;&#1085;&#1090;&#1099;\&#1087;&#1086;%20&#1087;&#1088;&#1077;&#1084;&#1080;&#1103;&#1084;%20&#1055;&#1042;&#1044;\&#1084;&#1086;&#1076;&#1077;&#1083;&#1100;\&#1084;&#1086;&#1076;&#1077;&#1083;&#1100;%20&#1076;&#1083;&#1103;%20&#1062;&#1069;&#1055;%20(&#1040;&#1074;&#1090;&#1086;&#1089;&#1086;&#1093;&#1088;&#1072;&#1085;&#1077;&#1085;&#1085;&#1099;&#108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torage\&#1048;&#1058;\Documents%20and%20Settings\K-Samarova\&#1052;&#1086;&#1080;%20&#1076;&#1086;&#1082;&#1091;&#1084;&#1077;&#1085;&#1090;&#1099;\&#1055;&#1088;&#1080;&#1082;&#1072;&#1079;_182\form.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A:\My%20document\&#1040;&#1085;&#1072;&#1083;&#1080;&#1079;\&#1055;&#1088;&#1072;&#1074;&#1080;&#1083;&#1072;_&#1087;&#1086;&#1083;&#1085;&#1099;&#1081;%20&#1087;&#1072;&#1082;&#1077;&#1090;\1\form_&#1101;&#1083;&#1077;&#1082;&#1090;&#1088;&#1086;&#1085;.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Eco-m4\Work\Documents%20and%20Settings\ordabaev.ATYRAU\&#1052;&#1086;&#1080;%20&#1076;&#1086;&#1082;&#1091;&#1084;&#1077;&#1085;&#1090;&#1099;\&#1055;&#1083;&#1072;&#1085;&#1080;&#1088;&#1086;&#1074;&#1072;&#1085;&#1080;&#1077;\&#1041;&#1102;&#1076;&#1078;&#1077;&#1090;\&#1041;&#1102;&#1076;&#1078;&#1077;&#1090;%202004&#1075;\&#1057;&#1082;&#1086;&#1088;&#1088;.%20&#1041;&#1102;&#1076;&#1078;&#1077;&#1090;%20&#1047;&#1060;%202004%20&#1075;%20&#1057;&#1042;&#1054;&#1044;.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A:\WINDOWS\TEMP\Documents%20and%20Settings\Rimma\&#1052;&#1086;&#1080;%20&#1076;&#1086;&#1082;&#1091;&#1084;&#1077;&#1085;&#1090;&#1099;\Enterprise\Banknotka\&#1089;&#1084;&#1077;&#1090;&#1072;%202002\2002_2%20&#1074;&#1072;&#1088;.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A:\WINDOWS\TEMP\&#1052;&#1086;&#1080;%20&#1076;&#1086;&#1082;&#1091;&#1084;&#1077;&#1085;&#1090;&#1099;\&#1053;&#1086;&#1074;&#1072;&#1103;%20&#1087;&#1072;&#1087;&#1082;&#1072;\Avtobaza\&#1073;_&#1087;&#1083;&#1072;&#1085;%202002&#1075;\&#1042;&#1072;&#1088;&#1080;&#1072;&#1085;&#1090;&#1099;%20&#1088;&#1072;&#1089;&#1095;_&#1072;&#1084;&#1086;&#1088;&#1090;&#1080;&#1079;\&#1059;&#1090;&#1074;&#1077;&#1088;&#1078;&#1076;&#1077;&#1085;&#1086;_2002&#1075;..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F:\Documents%20and%20Settings\user\&#1056;&#1072;&#1073;&#1086;&#1095;&#1080;&#1081;%20&#1089;&#1090;&#1086;&#1083;\Documents%20and%20Settings\S-Terekhov\Local%20Settings\Temporary%20Internet%20Files\OLK21\&#1092;&#1077;&#1074;%202002\&#1044;&#1041;&#1057;&#1055;_02_%202002.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rahimzhanov\SharedDocs\Documents%20and%20Settings\NRahimzhanov\&#1052;&#1086;&#1080;%20&#1076;&#1086;&#1082;&#1091;&#1084;&#1077;&#1085;&#1090;&#1099;\&#1053;&#1077;%20&#1103;%20&#1072;&#1074;&#1090;&#1086;&#1088;\&#1048;&#1088;&#1072;\&#1050;&#1072;&#1089;&#1089;&#1072;97_2003_.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srv6\econom$\Documents%20and%20Settings\marlen\&#1052;&#1086;&#1080;%20&#1076;&#1086;&#1082;&#1091;&#1084;&#1077;&#1085;&#1090;&#1099;\&#1040;&#1088;&#1077;&#1085;&#1076;&#1072;%20&#1055;&#1086;&#1084;&#1077;&#1097;&#1077;&#1085;&#1080;&#108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a-mf-dbp-009\Documents%20and%20Settings\User\Local%20Settings\Temporary%20Internet%20Files\Content.IE5\MBORQHIB\&#1041;&#1077;&#1082;&#1078;&#1072;&#1085;\&#1059;&#1090;&#1086;&#1095;&#1085;&#1077;&#1085;&#1080;&#1077;%2011-13%20&#1072;&#1087;&#1088;&#1077;&#1083;&#1100;\&#1042;&#1090;&#1086;&#1088;&#1086;&#1077;%20&#1059;&#1058;&#1054;&#1063;&#1053;&#1045;&#1053;&#1048;&#1045;%20&#1041;&#1070;&#1044;&#1046;&#1045;&#1058;&#1040;%202011%20(&#1072;&#1087;&#1088;&#1077;&#1083;&#1100;,%20&#1057;&#1042;&#1054;&#1044;).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Storage\&#1048;&#1058;\Documents%20and%20Settings\Zhugurova\Local%20Settings\Temporary%20Internet%20Files\OLK12\&#1092;&#1077;&#1074;%202002\&#1044;&#1041;&#1057;&#1055;_02_%202002.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Eco13\Indicate%20Plan%202003-2005\DOCUME~1\M-AITZ~1\LOCALS~1\Temp\C.Lotus.Notes.Data\&#1041;&#1044;\&#1050;&#1086;&#1101;&#1092;&#1092;&#1080;&#1094;&#1080;&#1077;&#1085;&#1090;&#1099;.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Rahimzhanov\&#1044;&#1086;&#1082;&#1091;&#1084;&#1077;&#1085;&#1090;&#1099;\Documents%20and%20Settings\NRahimzhanov\&#1052;&#1086;&#1080;%20&#1076;&#1086;&#1082;&#1091;&#1084;&#1077;&#1085;&#1090;&#1099;\&#1053;&#1077;%20&#1103;%20&#1072;&#1074;&#1090;&#1086;&#1088;\&#1048;&#1088;&#1072;\&#1050;&#1072;&#1089;&#1089;&#1072;97_2003_.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Eco13\Indicate%20Plan%202003-2005\DOCUME~1\M-AITZ~1\LOCALS~1\Temp\C.Lotus.Notes.Data\&#1041;&#1044;\&#1057;&#1090;&#1072;&#1090;&#1100;&#1080;%20&#1058;&#1069;&#1055;_&#1089;&#1090;&#1072;&#1088;&#1072;&#1103;%20&#1089;&#1090;&#1088;&#1091;&#1082;&#1090;&#1091;&#1088;&#1072;.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a-mf-dbp-009\&#1076;&#1083;&#1103;%20&#1082;&#1085;&#1080;&#1078;&#1082;&#1080;+\&#1089;&#1090;&#1088;&#1086;&#1081;&#1082;&#1072;\012\Documents%20and%20Settings\user\Local%20Settings\Temporary%20Internet%20Files\Content.IE5\1IE4OPAM\&#1086;&#1087;&#1083;&#1072;&#1090;&#1072;%20&#1087;&#1086;%20&#1074;&#1077;&#1088;&#1089;&#1080;&#1080;%20&#1042;&#1046;.xlsx"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1076;&#1083;&#1103;%20&#1082;&#1085;&#1080;&#1078;&#1082;&#1080;+/&#1089;&#1090;&#1088;&#1086;&#1081;&#1082;&#1072;/012/Documents%20and%20Settings/user/Local%20Settings/Temporary%20Internet%20Files/Content.IE5/1IE4OPAM/&#1086;&#1087;&#1083;&#1072;&#1090;&#1072;%20&#1087;&#1086;%20&#1074;&#1077;&#1088;&#1089;&#1080;&#1080;%20&#1042;&#1046;.xlsx"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192.168.13.34\&#1091;&#1087;&#1073;\Users\ZEIDUL~1\AppData\Local\Temp\&#1052;&#1048;&#1056;\2%20&#1091;&#1090;&#1086;&#1095;&#1085;&#1077;&#1085;&#1080;&#1077;%20&#1052;&#1048;&#1056;\&#1092;&#1086;&#1088;&#1084;&#1072;%20&#1052;&#1058;&#1050;%20&#1043;&#1059;&#1096;&#1082;&#1080;%20&#1091;&#1090;&#1086;&#1095;&#1085;&#1077;&#1085;&#1080;&#107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ГУ 000"/>
      <sheetName val="149-2013"/>
      <sheetName val="149-2014"/>
      <sheetName val="149-2015"/>
      <sheetName val="главная"/>
      <sheetName val="ФОТ"/>
      <sheetName val="соц.налог"/>
      <sheetName val="команд"/>
      <sheetName val="амортиз."/>
      <sheetName val="связь"/>
      <sheetName val="страх"/>
      <sheetName val="коммун."/>
      <sheetName val="консалт"/>
      <sheetName val="канц"/>
      <sheetName val="оргтех"/>
      <sheetName val="прочие"/>
      <sheetName val="банк.услуги"/>
      <sheetName val="распред. (2)"/>
      <sheetName val="свод"/>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приложение 53"/>
      <sheetName val="приложение 54"/>
      <sheetName val="001"/>
      <sheetName val="001 100"/>
      <sheetName val="001 103"/>
      <sheetName val="001 104"/>
      <sheetName val="004"/>
      <sheetName val="005"/>
      <sheetName val="007"/>
      <sheetName val="008"/>
      <sheetName val="009"/>
      <sheetName val="011"/>
      <sheetName val="013"/>
      <sheetName val="014"/>
      <sheetName val="015"/>
      <sheetName val="018"/>
      <sheetName val="020"/>
      <sheetName val="021"/>
      <sheetName val="022"/>
      <sheetName val="023"/>
      <sheetName val="024"/>
      <sheetName val="026"/>
      <sheetName val="031"/>
      <sheetName val="032"/>
      <sheetName val="033"/>
      <sheetName val="034"/>
      <sheetName val="036"/>
      <sheetName val="038"/>
      <sheetName val="041"/>
      <sheetName val="042"/>
      <sheetName val="044"/>
      <sheetName val="045"/>
      <sheetName val="046"/>
      <sheetName val="048"/>
      <sheetName val="050"/>
      <sheetName val="051"/>
      <sheetName val="052"/>
      <sheetName val="053"/>
      <sheetName val="054"/>
      <sheetName val="055"/>
      <sheetName val="056"/>
      <sheetName val="057"/>
      <sheetName val="058"/>
      <sheetName val="059"/>
      <sheetName val="061"/>
      <sheetName val="062"/>
      <sheetName val="063"/>
      <sheetName val="064"/>
      <sheetName val="065"/>
      <sheetName val="066"/>
      <sheetName val="067"/>
      <sheetName val="068"/>
      <sheetName val="069"/>
      <sheetName val="072"/>
      <sheetName val="073"/>
      <sheetName val="075 "/>
      <sheetName val="076"/>
      <sheetName val="081"/>
      <sheetName val="104 "/>
      <sheetName val="нов АК"/>
      <sheetName val="нов АК 1"/>
      <sheetName val="нов АК 2"/>
      <sheetName val="нов. КТ"/>
      <sheetName val="002"/>
      <sheetName val="003"/>
      <sheetName val="003 004"/>
      <sheetName val="003 016"/>
      <sheetName val="003 005"/>
      <sheetName val="003 017"/>
      <sheetName val="003 032"/>
      <sheetName val="006"/>
      <sheetName val="010"/>
      <sheetName val="012"/>
      <sheetName val="016"/>
      <sheetName val="025"/>
      <sheetName val="028"/>
      <sheetName val="029"/>
      <sheetName val="030"/>
      <sheetName val="039"/>
      <sheetName val="040"/>
      <sheetName val="043"/>
      <sheetName val="047"/>
      <sheetName val="049"/>
      <sheetName val="060"/>
      <sheetName val="071"/>
      <sheetName val="077"/>
      <sheetName val="083"/>
      <sheetName val="083 032"/>
      <sheetName val="084"/>
      <sheetName val="084 032"/>
      <sheetName val="нов. КСИИ"/>
      <sheetName val="консалт"/>
      <sheetName val="089"/>
      <sheetName val="089 102"/>
      <sheetName val="089 103"/>
      <sheetName val="089 104"/>
      <sheetName val="090 100"/>
      <sheetName val="090 103"/>
      <sheetName val="090 105"/>
      <sheetName val="090 10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3"/>
      <sheetName val="оплата по версии ВЖ"/>
      <sheetName val="#REF"/>
      <sheetName val="Расчет ДСДПУР"/>
      <sheetName val="067 100 (АПП не имеющ.право) "/>
      <sheetName val="оплата%20по%20версии%20ВЖ.xlsx"/>
      <sheetName val="оплата%20по%20версии%20ВЖ"/>
      <sheetName val=""/>
    </sheetNames>
    <definedNames>
      <definedName name="__________prt1" refersTo="#ССЫЛКА!"/>
      <definedName name="__________prt2" refersTo="#ССЫЛКА!"/>
      <definedName name="__________prt3" refersTo="#ССЫЛКА!"/>
      <definedName name="__________prt4" refersTo="#ССЫЛКА!"/>
      <definedName name="__________prt5" refersTo="#ССЫЛКА!"/>
      <definedName name="__________prt6" refersTo="#ССЫЛКА!"/>
      <definedName name="__________prt7" refersTo="#ССЫЛКА!"/>
      <definedName name="__________prt8" refersTo="#ССЫЛКА!"/>
      <definedName name="_________prt1" refersTo="#ССЫЛКА!"/>
      <definedName name="_________prt2" refersTo="#ССЫЛКА!"/>
      <definedName name="_________prt3" refersTo="#ССЫЛКА!"/>
      <definedName name="_________prt4" refersTo="#ССЫЛКА!"/>
      <definedName name="_________prt5" refersTo="#ССЫЛКА!"/>
      <definedName name="_________prt6" refersTo="#ССЫЛКА!"/>
      <definedName name="_________prt7" refersTo="#ССЫЛКА!"/>
      <definedName name="_________prt8" refersTo="#ССЫЛКА!"/>
      <definedName name="________prt1" refersTo="#ССЫЛКА!"/>
      <definedName name="________prt2" refersTo="#ССЫЛКА!"/>
      <definedName name="________prt3" refersTo="#ССЫЛКА!"/>
      <definedName name="________prt4" refersTo="#ССЫЛКА!"/>
      <definedName name="________prt5" refersTo="#ССЫЛКА!"/>
      <definedName name="________prt6" refersTo="#ССЫЛКА!"/>
      <definedName name="________prt7" refersTo="#ССЫЛКА!"/>
      <definedName name="________prt8" refersTo="#ССЫЛКА!"/>
      <definedName name="_______prt1" refersTo="#ССЫЛКА!"/>
      <definedName name="_______prt2" refersTo="#ССЫЛКА!"/>
      <definedName name="_______prt3" refersTo="#ССЫЛКА!"/>
      <definedName name="_______prt4" refersTo="#ССЫЛКА!"/>
      <definedName name="_______prt5" refersTo="#ССЫЛКА!"/>
      <definedName name="_______prt6" refersTo="#ССЫЛКА!"/>
      <definedName name="_______prt7" refersTo="#ССЫЛКА!"/>
      <definedName name="_______prt8" refersTo="#ССЫЛКА!"/>
      <definedName name="______prt1" refersTo="#ССЫЛКА!"/>
      <definedName name="______prt2" refersTo="#ССЫЛКА!"/>
      <definedName name="______prt3" refersTo="#ССЫЛКА!"/>
      <definedName name="______prt4" refersTo="#ССЫЛКА!"/>
      <definedName name="______prt5" refersTo="#ССЫЛКА!"/>
      <definedName name="______prt6" refersTo="#ССЫЛКА!"/>
      <definedName name="______prt7" refersTo="#ССЫЛКА!"/>
      <definedName name="______prt8" refersTo="#ССЫЛКА!"/>
    </definedNames>
    <sheetDataSet>
      <sheetData sheetId="0"/>
      <sheetData sheetId="1" refreshError="1"/>
      <sheetData sheetId="2" refreshError="1"/>
      <sheetData sheetId="3" refreshError="1"/>
      <sheetData sheetId="4" refreshError="1"/>
      <sheetData sheetId="5" refreshError="1"/>
      <sheetData sheetId="6"/>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Ф 7%"/>
      <sheetName val="доходы"/>
      <sheetName val="рыжик"/>
      <sheetName val="123"/>
      <sheetName val="П 90"/>
      <sheetName val="НФ короткая"/>
      <sheetName val="при 90"/>
    </sheetNames>
    <definedNames>
      <definedName name="___prt1" refersTo="#ССЫЛКА!"/>
      <definedName name="___prt2" refersTo="#ССЫЛКА!"/>
      <definedName name="___prt3" refersTo="#ССЫЛКА!"/>
      <definedName name="___prt4" refersTo="#ССЫЛКА!"/>
      <definedName name="___prt5" refersTo="#ССЫЛКА!"/>
      <definedName name="___prt6" refersTo="#ССЫЛКА!"/>
      <definedName name="___prt7" refersTo="#ССЫЛКА!"/>
      <definedName name="___prt8" refersTo="#ССЫЛКА!"/>
    </definedNames>
    <sheetDataSet>
      <sheetData sheetId="0"/>
      <sheetData sheetId="1"/>
      <sheetData sheetId="2"/>
      <sheetData sheetId="3"/>
      <sheetData sheetId="4"/>
      <sheetData sheetId="5"/>
      <sheetData sheetId="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 (свод)"/>
      <sheetName val="141 спец"/>
      <sheetName val="1.1"/>
      <sheetName val="Лист2"/>
      <sheetName val="ЦА"/>
      <sheetName val="Медцентр"/>
      <sheetName val="149"/>
      <sheetName val="ГОН"/>
      <sheetName val="квал."/>
      <sheetName val="Лист3"/>
      <sheetName val="ИТЦ"/>
      <sheetName val="17"/>
      <sheetName val="16"/>
      <sheetName val="18"/>
      <sheetName val="19"/>
      <sheetName val="20 Фонд ППРК"/>
      <sheetName val="20 Фонд ППРК (затраты)"/>
      <sheetName val="021"/>
      <sheetName val="34"/>
      <sheetName val="34-142"/>
      <sheetName val="34-143"/>
      <sheetName val="34-149"/>
      <sheetName val="Екоптер"/>
      <sheetName val="А320"/>
      <sheetName val="ДГР"/>
      <sheetName val="Детский сад"/>
      <sheetName val="свод адмзд."/>
      <sheetName val="ДАЗ"/>
      <sheetName val="ДАЗ (Алматы)"/>
      <sheetName val="Караоткел"/>
      <sheetName val="делегации"/>
      <sheetName val="Лист9"/>
      <sheetName val="КСК"/>
      <sheetName val="Госнаграды"/>
      <sheetName val="Лист15"/>
      <sheetName val="Лист15 (2)"/>
      <sheetName val="52"/>
      <sheetName val="Лист10"/>
      <sheetName val="53"/>
      <sheetName val="Лист16"/>
      <sheetName val="4"/>
      <sheetName val="4-149"/>
      <sheetName val="411-08г."/>
      <sheetName val="за рубеж"/>
      <sheetName val="11"/>
      <sheetName val="11-149"/>
      <sheetName val="11-152"/>
      <sheetName val="2"/>
      <sheetName val="2-149"/>
      <sheetName val="03-149"/>
      <sheetName val="05-149"/>
      <sheetName val="07"/>
      <sheetName val="06"/>
      <sheetName val="8"/>
      <sheetName val="421"/>
      <sheetName val="09"/>
      <sheetName val="411"/>
      <sheetName val="10"/>
      <sheetName val="расчет 10г."/>
      <sheetName val="Нура"/>
      <sheetName val="12"/>
      <sheetName val="013"/>
      <sheetName val="расчет"/>
      <sheetName val="15"/>
      <sheetName val="15-421"/>
      <sheetName val="15-149"/>
      <sheetName val="новая программа"/>
      <sheetName val="новая 369"/>
      <sheetName val="консалт"/>
      <sheetName val="Добыча нефти4"/>
      <sheetName val="поставка сравн13"/>
      <sheetName val="ремонт 25"/>
      <sheetName val="ГБ"/>
      <sheetName val="Допущения"/>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00"/>
      <sheetName val="1.1"/>
      <sheetName val="1"/>
      <sheetName val="2"/>
      <sheetName val="2.1"/>
      <sheetName val="2.2"/>
      <sheetName val="2.3"/>
      <sheetName val="2.4"/>
      <sheetName val="2.5"/>
      <sheetName val="2.6"/>
      <sheetName val="2.7"/>
      <sheetName val="2.8"/>
      <sheetName val="2.9"/>
      <sheetName val="2.10"/>
      <sheetName val="3"/>
      <sheetName val="3.1"/>
      <sheetName val="3.2"/>
      <sheetName val="4"/>
      <sheetName val="5"/>
      <sheetName val="4.1"/>
      <sheetName val="5."/>
      <sheetName val="5.1"/>
      <sheetName val="5.2"/>
      <sheetName val="5.3"/>
      <sheetName val="6"/>
      <sheetName val="6.1"/>
      <sheetName val="6.2"/>
      <sheetName val="6.3"/>
      <sheetName val="7"/>
      <sheetName val="7.1"/>
      <sheetName val="8"/>
      <sheetName val="8.1"/>
      <sheetName val="8.2"/>
      <sheetName val="8.3"/>
      <sheetName val="9"/>
      <sheetName val="9.1"/>
      <sheetName val="10"/>
      <sheetName val="11"/>
      <sheetName val="Д.11"/>
      <sheetName val="12"/>
      <sheetName val="3А"/>
      <sheetName val="3В"/>
      <sheetName val="3С"/>
      <sheetName val="3E"/>
      <sheetName val="3D"/>
      <sheetName val="3F"/>
      <sheetName val="3H"/>
      <sheetName val="3J"/>
      <sheetName val="3K"/>
      <sheetName val="3L"/>
      <sheetName val="3M"/>
      <sheetName val="3N"/>
      <sheetName val="3O"/>
      <sheetName val="3P"/>
      <sheetName val="13"/>
      <sheetName val="13.1"/>
      <sheetName val="13.2"/>
      <sheetName val="13.4"/>
      <sheetName val="13.5"/>
      <sheetName val="14"/>
      <sheetName val="14.1"/>
      <sheetName val="15"/>
      <sheetName val="15.1"/>
      <sheetName val="16"/>
      <sheetName val="16.1"/>
      <sheetName val="17"/>
      <sheetName val="17.1"/>
      <sheetName val="17.2"/>
      <sheetName val="18"/>
      <sheetName val="19"/>
      <sheetName val="20"/>
      <sheetName val="20.1"/>
      <sheetName val="21"/>
      <sheetName val="д21"/>
      <sheetName val="22 (6"/>
      <sheetName val="22.1(6"/>
      <sheetName val="22.2(6"/>
      <sheetName val="22.3(6"/>
      <sheetName val="свод"/>
      <sheetName val="22 (5"/>
      <sheetName val="22.1(5"/>
      <sheetName val="22.2(5"/>
      <sheetName val="22.3(5"/>
      <sheetName val="22.5(5"/>
      <sheetName val="22.7"/>
      <sheetName val="22 (4)"/>
      <sheetName val="22.1 (4"/>
      <sheetName val="22.2 (4"/>
      <sheetName val="22.3 (4"/>
      <sheetName val="22.5 (4"/>
      <sheetName val="23"/>
      <sheetName val="д.23"/>
      <sheetName val="24"/>
      <sheetName val="24."/>
      <sheetName val="24.1)"/>
      <sheetName val="25"/>
      <sheetName val="25.1"/>
      <sheetName val="26"/>
      <sheetName val="27"/>
      <sheetName val="27.1"/>
      <sheetName val="28"/>
      <sheetName val="28.1"/>
      <sheetName val="28.2"/>
      <sheetName val="28.3"/>
      <sheetName val="28.4"/>
      <sheetName val="28.5"/>
      <sheetName val="28.6"/>
      <sheetName val="29"/>
      <sheetName val="30"/>
      <sheetName val="31"/>
      <sheetName val="д31"/>
      <sheetName val="32"/>
      <sheetName val="Лист1"/>
      <sheetName val="форма № 1 "/>
      <sheetName val="Форма №2"/>
      <sheetName val="Форма №3"/>
      <sheetName val="Формат №4"/>
      <sheetName val="Добыча нефти4"/>
      <sheetName val="поставка сравн13"/>
      <sheetName val="ФОТ131  "/>
      <sheetName val="169 расшиф"/>
      <sheetName val="ремонт 2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refreshError="1"/>
      <sheetData sheetId="118" refreshError="1"/>
      <sheetData sheetId="119" refreshError="1"/>
      <sheetData sheetId="120" refreshError="1"/>
      <sheetData sheetId="12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UL (2)"/>
      <sheetName val="NUL"/>
      <sheetName val="ANALYSIS"/>
      <sheetName val="QUICK"/>
      <sheetName val="PLAN"/>
      <sheetName val="BANKRUPTCY"/>
      <sheetName val="DETAIL"/>
      <sheetName val="Currency"/>
      <sheetName val="Preset"/>
      <sheetName val="NWC"/>
      <sheetName val="CUR_ASS-1"/>
      <sheetName val="CUR_LIAB-1"/>
      <sheetName val="LIQUIDITY-1"/>
      <sheetName val="LIQUIDITY-2"/>
      <sheetName val="CUR_ASS-2"/>
      <sheetName val="CUR_LIAB-2"/>
      <sheetName val="SALES"/>
      <sheetName val="PROFIT"/>
      <sheetName val="TURNOVER"/>
      <sheetName val="ROE"/>
      <sheetName val="LABOUR"/>
      <sheetName val="Text Set"/>
      <sheetName val="Phrase Set"/>
      <sheetName val="Plan Group"/>
      <sheetName val="Plan Set"/>
      <sheetName val="SuperPlan Set"/>
      <sheetName val="Detail Set"/>
      <sheetName val="dlgRecover"/>
      <sheetName val="dlgText"/>
      <sheetName val="dlgPerAnalysis"/>
      <sheetName val="Reports"/>
      <sheetName val="dlgView"/>
      <sheetName val="dlgAbout"/>
      <sheetName val="dlgSuperPlan"/>
      <sheetName val="dlgPlanSetup"/>
      <sheetName val="dlgPrint"/>
      <sheetName val="dlgChPlanning"/>
      <sheetName val="dlgPlan"/>
      <sheetName val="dlgGoto"/>
      <sheetName val="dlgSelMove"/>
      <sheetName val="dlgProdPlan"/>
      <sheetName val="prgOpen"/>
      <sheetName val="prgPrint"/>
      <sheetName val="prgVM"/>
      <sheetName val="prgGoto"/>
      <sheetName val="prgService"/>
      <sheetName val="prgView"/>
      <sheetName val="prgPlan"/>
      <sheetName val="prgDetail"/>
      <sheetName val="prgGraph"/>
      <sheetName val="prgQuick"/>
      <sheetName val="prgWord"/>
      <sheetName val="prgTextResults"/>
      <sheetName val="prgSuperPlan"/>
      <sheetName val="Акмолинская"/>
      <sheetName val="реестр "/>
      <sheetName val="Мартук"/>
      <sheetName val="Мугалжар"/>
      <sheetName val="Темир"/>
      <sheetName val="Уил"/>
      <sheetName val="программа по сокращ на 01.07.10"/>
      <sheetName val="на коллегию"/>
      <sheetName val="январь"/>
      <sheetName val="февраль"/>
      <sheetName val="март"/>
      <sheetName val="апрель"/>
      <sheetName val="май"/>
      <sheetName val="июнь"/>
      <sheetName val="июль"/>
      <sheetName val="август"/>
      <sheetName val="сентябрь"/>
      <sheetName val="макро"/>
      <sheetName val="рыжик"/>
      <sheetName val="Баланс"/>
      <sheetName val="Варианты фин."/>
      <sheetName val="БЗ в рамках лим."/>
      <sheetName val="Доп. БЗ "/>
      <sheetName val="проблемн.  кор"/>
      <sheetName val="причина соц."/>
      <sheetName val="причины реальный"/>
      <sheetName val="причина силовой"/>
      <sheetName val="проблемн. "/>
      <sheetName val="проблемн.  (2)"/>
      <sheetName val="расходы"/>
      <sheetName val="Налог. и таможен"/>
      <sheetName val="проектн групп"/>
      <sheetName val="Приложение"/>
      <sheetName val="m Project Num-Sevice-Pay"/>
      <sheetName val="3 отдел"/>
      <sheetName val="MF_AP4_d(нефт отр)"/>
      <sheetName val="#ССЫЛКА"/>
      <sheetName val="ЯНВ_99"/>
      <sheetName val="N_SVOD"/>
      <sheetName val="EXP"/>
      <sheetName val="IN"/>
      <sheetName val="DBF"/>
      <sheetName val="По отраслям 2024г."/>
      <sheetName val="приложение 2"/>
      <sheetName val="КБК"/>
      <sheetName val="Info"/>
      <sheetName val="Kaz_D"/>
      <sheetName val="300,0 мың теңге"/>
      <sheetName val="питание"/>
      <sheetName val="билеты"/>
      <sheetName val="расчеты"/>
      <sheetName val="Малика"/>
      <sheetName val="Феруза апай"/>
      <sheetName val="Жас туристер"/>
      <sheetName val="Құралай"/>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sheetData sheetId="89" refreshError="1"/>
      <sheetData sheetId="90" refreshError="1"/>
      <sheetData sheetId="91" refreshError="1"/>
      <sheetData sheetId="92" refreshError="1"/>
      <sheetData sheetId="93" refreshError="1"/>
      <sheetData sheetId="94" refreshError="1"/>
      <sheetData sheetId="95" refreshError="1"/>
      <sheetData sheetId="96"/>
      <sheetData sheetId="97"/>
      <sheetData sheetId="98"/>
      <sheetData sheetId="99" refreshError="1"/>
      <sheetData sheetId="100" refreshError="1"/>
      <sheetData sheetId="101"/>
      <sheetData sheetId="102"/>
      <sheetData sheetId="103"/>
      <sheetData sheetId="104"/>
      <sheetData sheetId="105"/>
      <sheetData sheetId="106"/>
      <sheetData sheetId="107"/>
      <sheetData sheetId="108"/>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9_аппарат"/>
      <sheetName val="00"/>
      <sheetName val="апп_2009"/>
      <sheetName val="Аршалы"/>
      <sheetName val="Акколь"/>
      <sheetName val="Астрах."/>
      <sheetName val="Атбасар"/>
      <sheetName val="Буланды"/>
      <sheetName val="Ереймент."/>
      <sheetName val="Егиндык."/>
      <sheetName val="Енбек."/>
      <sheetName val="Есиль"/>
      <sheetName val="Зеренда"/>
      <sheetName val="Коргалжы"/>
      <sheetName val="Сандыкт."/>
      <sheetName val="Жаксы"/>
      <sheetName val="Жаркаин."/>
      <sheetName val="Шортан."/>
      <sheetName val="Щучинск"/>
      <sheetName val="Целиногр."/>
      <sheetName val="Степног."/>
      <sheetName val="Кокше"/>
      <sheetName val="99"/>
      <sheetName val="проверка"/>
      <sheetName val="отклонен"/>
      <sheetName val="СВОД 2009_аппарат"/>
      <sheetName val="bop-weo"/>
      <sheetName val="22"/>
      <sheetName val="СМП_СЗТ_моделирование"/>
      <sheetName val="1.1_нцоз_прогноз"/>
      <sheetName val="консалт"/>
      <sheetName val="Main"/>
      <sheetName val="2"/>
      <sheetName val="Изменения"/>
      <sheetName val="1"/>
      <sheetName val="DEPLETION TOOL"/>
      <sheetName val="FY16_"/>
      <sheetName val="Общий охват"/>
      <sheetName val="охват по напр"/>
      <sheetName val="Активные меры занятости"/>
      <sheetName val="меры по Труд"/>
      <sheetName val="Свод обучение "/>
      <sheetName val="Трудоустройство вариант 2"/>
      <sheetName val="Трудоустройство 2"/>
      <sheetName val="Свод обучение"/>
      <sheetName val="Серпін"/>
      <sheetName val="обучение Типо (МОН)"/>
      <sheetName val="краткосрочные"/>
      <sheetName val="продолжающие"/>
      <sheetName val="ЖК  обучение"/>
      <sheetName val="ЖК Гранты"/>
      <sheetName val=" ЖК кредиты"/>
      <sheetName val="гранты 100,200 мрп"/>
      <sheetName val="срм на дому"/>
      <sheetName val="МП с учетом жас маман"/>
      <sheetName val="Обучение ОСП"/>
      <sheetName val="Кредиты доп средства"/>
      <sheetName val="Свод микрокредит"/>
      <sheetName val="кредит город"/>
      <sheetName val="кредит село"/>
      <sheetName val="кредит село (нац. фонд)"/>
      <sheetName val="кредитование за счет возратных "/>
      <sheetName val="2 напр. дополнительные рм."/>
      <sheetName val="Гарантирование микрокредитов"/>
      <sheetName val="Операционные затраты МФО"/>
      <sheetName val="ООР"/>
      <sheetName val="Переходящие с СРМ, МП, ООР"/>
      <sheetName val=" трудовая мобильность сводная"/>
      <sheetName val="переселение из южных"/>
      <sheetName val="Оралманы"/>
      <sheetName val="субсидии работодателям"/>
      <sheetName val="развитие инфрастр. и ЖКХ"/>
      <sheetName val="инфраструктуры в разрезе"/>
      <sheetName val="финансы (уточнены)"/>
      <sheetName val="финансы (анализ)"/>
      <sheetName val="финансы продолжение (анализ)"/>
      <sheetName val="кредит город (анализ)"/>
      <sheetName val="финансы"/>
      <sheetName val="финансы 2"/>
      <sheetName val="фин продолж"/>
      <sheetName val="7"/>
      <sheetName val="расш по 146  _2_"/>
      <sheetName val="067 100 (апп не имеющ.право) "/>
      <sheetName val="Население "/>
      <sheetName val="vars"/>
      <sheetName val="33 ф. список гос.школ"/>
      <sheetName val="Курсы валют"/>
      <sheetName val="Control"/>
      <sheetName val="private"/>
      <sheetName val="Тяжесть_заболевания"/>
      <sheetName val="149_прочие"/>
      <sheetName val="139 мягк_"/>
      <sheetName val="139 мягк_ _лаб_ ислед_"/>
      <sheetName val="139 мягк_ _дезинфекция_"/>
      <sheetName val="cash"/>
      <sheetName val="002-Самар"/>
      <sheetName val="CF косв (необязат.)"/>
    </sheetNames>
    <sheetDataSet>
      <sheetData sheetId="0">
        <row r="2">
          <cell r="A2" t="str">
            <v xml:space="preserve">фонда оплаты труда  гражданских служащих, работников организаций, содержащихся за счет средств государственного бюджета, </v>
          </cell>
        </row>
      </sheetData>
      <sheetData sheetId="1">
        <row r="2">
          <cell r="A2" t="str">
            <v xml:space="preserve">фонда оплаты труда  гражданских служащих, работников организаций, содержащихся за счет средств государственного бюджета, </v>
          </cell>
        </row>
      </sheetData>
      <sheetData sheetId="2">
        <row r="2">
          <cell r="A2" t="str">
            <v xml:space="preserve">фонда оплаты труда  гражданских служащих, работников организаций, содержащихся за счет средств государственного бюджета, </v>
          </cell>
        </row>
      </sheetData>
      <sheetData sheetId="3">
        <row r="2">
          <cell r="A2" t="str">
            <v xml:space="preserve">фонда оплаты труда  гражданских служащих, работников организаций, содержащихся за счет средств государственного бюджета, </v>
          </cell>
        </row>
      </sheetData>
      <sheetData sheetId="4" refreshError="1">
        <row r="2">
          <cell r="A2" t="str">
            <v xml:space="preserve">фонда оплаты труда  гражданских служащих, работников организаций, содержащихся за счет средств государственного бюджета, </v>
          </cell>
        </row>
        <row r="3">
          <cell r="C3" t="str">
            <v>работников казенных предприятий на __2009 год   по Аккольскому району</v>
          </cell>
        </row>
        <row r="6">
          <cell r="A6" t="str">
            <v>8712</v>
          </cell>
        </row>
        <row r="8">
          <cell r="A8" t="str">
            <v>Категория должностей</v>
          </cell>
          <cell r="B8" t="str">
            <v>Стаж работы по специальности</v>
          </cell>
          <cell r="C8" t="str">
            <v>Коэффициенты для исчисления ДО (ставок)</v>
          </cell>
          <cell r="D8" t="str">
            <v xml:space="preserve">количество штатных единиц (ставок) </v>
          </cell>
          <cell r="E8" t="str">
            <v>Сумма должностных окладов в месяц, тыс.тенге</v>
          </cell>
          <cell r="F8" t="str">
            <v>Повышение должностного оклада (ставки) за работу в сельской местности</v>
          </cell>
          <cell r="H8" t="str">
            <v>Сумма должностного оклада в месяц с учетом повышения, тыс.тенге</v>
          </cell>
          <cell r="I8" t="str">
            <v>Надтарифная часть, тыс.тенге</v>
          </cell>
          <cell r="AZ8" t="str">
            <v>Месячный фонд заработной платы, .тыс.тенге</v>
          </cell>
          <cell r="BA8" t="str">
            <v>Годовой фонд заработной платы, млн.тенге.тенге</v>
          </cell>
          <cell r="BB8" t="str">
            <v>Среднемесячная заработная плата в месяц на 1 работника, тенге</v>
          </cell>
        </row>
        <row r="9">
          <cell r="J9" t="str">
            <v xml:space="preserve">За выполнение обязанностей временно отсутствующего работника </v>
          </cell>
          <cell r="M9" t="str">
            <v>Работникам, занятым на тяжелых (особо тяжелых) физических работах и работах с врекдными (особо вредными) и опасными  (особо опасными) условиями труда</v>
          </cell>
          <cell r="P9" t="str">
            <v xml:space="preserve">За особые условия </v>
          </cell>
          <cell r="S9" t="str">
            <v>Прочее</v>
          </cell>
          <cell r="V9" t="str">
            <v>За ученую степень</v>
          </cell>
          <cell r="Y9" t="str">
            <v>За работу в ночное время</v>
          </cell>
          <cell r="AB9" t="str">
            <v>За работу в праздничные и выходные дни</v>
          </cell>
          <cell r="AE9" t="str">
            <v>За психоэмоциональные  нагрузки</v>
          </cell>
          <cell r="AH9" t="str">
            <v>Дополнительная оплата труда за проживание  на территориях  радиационного риска</v>
          </cell>
          <cell r="AK9" t="str">
            <v>Коэффициент за проживание в зонах экологического бедствия</v>
          </cell>
          <cell r="AN9" t="str">
            <v>Прочее</v>
          </cell>
          <cell r="AQ9" t="str">
            <v>За классную квалификацию</v>
          </cell>
          <cell r="AT9" t="str">
            <v>За квалификацинную категорию</v>
          </cell>
          <cell r="AW9" t="str">
            <v xml:space="preserve">За почетное звание </v>
          </cell>
        </row>
        <row r="10">
          <cell r="F10" t="str">
            <v>Кол-во шт.ед</v>
          </cell>
          <cell r="G10" t="str">
            <v>Сумма, тыс.тенге</v>
          </cell>
          <cell r="J10" t="str">
            <v>Кол-во шт.ед</v>
          </cell>
          <cell r="K10" t="str">
            <v>доплата в %</v>
          </cell>
          <cell r="L10" t="str">
            <v>Сумма, тыс.тенге</v>
          </cell>
          <cell r="M10" t="str">
            <v>Кол-во шт.ед</v>
          </cell>
          <cell r="N10" t="str">
            <v>доплата в %</v>
          </cell>
          <cell r="O10" t="str">
            <v>Сумма, тыс.тенге</v>
          </cell>
          <cell r="P10" t="str">
            <v>Кол-во шт.ед</v>
          </cell>
          <cell r="Q10" t="str">
            <v>доплата в %</v>
          </cell>
          <cell r="R10" t="str">
            <v>Сумма, тыс.тенге</v>
          </cell>
          <cell r="S10" t="str">
            <v>Кол-во шт.ед</v>
          </cell>
          <cell r="T10" t="str">
            <v>доплата в %</v>
          </cell>
          <cell r="U10" t="str">
            <v>Сумма, тыс.тенге</v>
          </cell>
          <cell r="V10" t="str">
            <v>Кол-во шт.ед</v>
          </cell>
          <cell r="W10" t="str">
            <v>доплата в %</v>
          </cell>
          <cell r="X10" t="str">
            <v>Сумма, тыс.тенге</v>
          </cell>
          <cell r="Y10" t="str">
            <v>Кол-во шт.ед</v>
          </cell>
          <cell r="Z10" t="str">
            <v>доплата в %</v>
          </cell>
          <cell r="AA10" t="str">
            <v>Сумма, тыс.тенге</v>
          </cell>
          <cell r="AB10" t="str">
            <v>Кол-во шт.ед</v>
          </cell>
          <cell r="AC10" t="str">
            <v>доплата в %</v>
          </cell>
          <cell r="AD10" t="str">
            <v>Сумма, тыс.тенге</v>
          </cell>
          <cell r="AE10" t="str">
            <v>Кол-во шт.ед</v>
          </cell>
          <cell r="AF10" t="str">
            <v>доплата в %</v>
          </cell>
          <cell r="AG10" t="str">
            <v>Сумма, тыс.тенге</v>
          </cell>
          <cell r="AH10" t="str">
            <v>Кол-во шт.ед</v>
          </cell>
          <cell r="AI10" t="str">
            <v>доплата в %</v>
          </cell>
          <cell r="AJ10" t="str">
            <v>Сумма, тыс.тенге</v>
          </cell>
          <cell r="AK10" t="str">
            <v>Кол-во шт.ед</v>
          </cell>
          <cell r="AL10" t="str">
            <v>доплата в %</v>
          </cell>
          <cell r="AM10" t="str">
            <v>Сумма, тыс.тенге</v>
          </cell>
          <cell r="AN10" t="str">
            <v>Кол-во шт.ед</v>
          </cell>
          <cell r="AO10" t="str">
            <v>доплата в %</v>
          </cell>
          <cell r="AP10" t="str">
            <v>Сумма, тыс.тенге</v>
          </cell>
          <cell r="AQ10" t="str">
            <v>Кол-во шт.ед</v>
          </cell>
          <cell r="AR10" t="str">
            <v>доплата в %</v>
          </cell>
          <cell r="AS10" t="str">
            <v>Сумма, тыс.тенге</v>
          </cell>
          <cell r="AT10" t="str">
            <v>Кол-во шт.ед</v>
          </cell>
          <cell r="AU10" t="str">
            <v>доплата в %</v>
          </cell>
          <cell r="AV10" t="str">
            <v>Сумма, тыс.тенге</v>
          </cell>
          <cell r="AW10" t="str">
            <v>Кол-во шт.ед</v>
          </cell>
          <cell r="AX10" t="str">
            <v>Размер от БДО</v>
          </cell>
          <cell r="AY10" t="str">
            <v>Сумма, тыс.тенге</v>
          </cell>
        </row>
        <row r="11">
          <cell r="A11" t="str">
            <v>G</v>
          </cell>
          <cell r="B11">
            <v>0</v>
          </cell>
          <cell r="C11" t="b">
            <v>1</v>
          </cell>
        </row>
        <row r="13">
          <cell r="A13">
            <v>1</v>
          </cell>
          <cell r="B13">
            <v>2</v>
          </cell>
          <cell r="C13">
            <v>3</v>
          </cell>
          <cell r="D13">
            <v>4</v>
          </cell>
          <cell r="E13">
            <v>5</v>
          </cell>
          <cell r="F13">
            <v>6</v>
          </cell>
          <cell r="G13">
            <v>7</v>
          </cell>
          <cell r="H13">
            <v>8</v>
          </cell>
          <cell r="I13">
            <v>9</v>
          </cell>
          <cell r="J13">
            <v>10</v>
          </cell>
          <cell r="K13">
            <v>11</v>
          </cell>
          <cell r="L13">
            <v>12</v>
          </cell>
          <cell r="M13">
            <v>13</v>
          </cell>
          <cell r="N13">
            <v>14</v>
          </cell>
          <cell r="O13">
            <v>15</v>
          </cell>
          <cell r="P13">
            <v>16</v>
          </cell>
          <cell r="Q13">
            <v>17</v>
          </cell>
          <cell r="R13">
            <v>18</v>
          </cell>
          <cell r="S13">
            <v>19</v>
          </cell>
          <cell r="T13">
            <v>20</v>
          </cell>
          <cell r="U13">
            <v>21</v>
          </cell>
          <cell r="V13">
            <v>22</v>
          </cell>
          <cell r="W13">
            <v>23</v>
          </cell>
          <cell r="X13">
            <v>24</v>
          </cell>
          <cell r="Y13">
            <v>25</v>
          </cell>
          <cell r="Z13">
            <v>26</v>
          </cell>
          <cell r="AA13">
            <v>27</v>
          </cell>
          <cell r="AB13">
            <v>28</v>
          </cell>
          <cell r="AC13">
            <v>29</v>
          </cell>
          <cell r="AD13">
            <v>30</v>
          </cell>
          <cell r="AE13">
            <v>31</v>
          </cell>
          <cell r="AF13">
            <v>32</v>
          </cell>
          <cell r="AG13">
            <v>33</v>
          </cell>
          <cell r="AH13">
            <v>34</v>
          </cell>
          <cell r="AI13">
            <v>35</v>
          </cell>
          <cell r="AJ13">
            <v>36</v>
          </cell>
          <cell r="AK13">
            <v>37</v>
          </cell>
          <cell r="AL13">
            <v>38</v>
          </cell>
          <cell r="AM13">
            <v>39</v>
          </cell>
          <cell r="AN13">
            <v>40</v>
          </cell>
          <cell r="AO13">
            <v>41</v>
          </cell>
          <cell r="AP13">
            <v>42</v>
          </cell>
          <cell r="AQ13">
            <v>43</v>
          </cell>
          <cell r="AR13">
            <v>44</v>
          </cell>
          <cell r="AS13">
            <v>45</v>
          </cell>
          <cell r="AT13">
            <v>46</v>
          </cell>
          <cell r="AU13">
            <v>47</v>
          </cell>
          <cell r="AV13">
            <v>48</v>
          </cell>
          <cell r="AW13">
            <v>49</v>
          </cell>
          <cell r="AX13">
            <v>50</v>
          </cell>
          <cell r="AY13">
            <v>51</v>
          </cell>
          <cell r="AZ13">
            <v>52</v>
          </cell>
          <cell r="BA13">
            <v>53</v>
          </cell>
          <cell r="BB13">
            <v>54</v>
          </cell>
        </row>
        <row r="14">
          <cell r="A14" t="str">
            <v>1. Специалисты по категориям Реестра должностей</v>
          </cell>
        </row>
        <row r="15">
          <cell r="A15" t="str">
            <v>G - 1</v>
          </cell>
          <cell r="B15" t="str">
            <v>до года</v>
          </cell>
          <cell r="C15">
            <v>4.29</v>
          </cell>
        </row>
        <row r="16">
          <cell r="B16" t="str">
            <v>с 1 до 2</v>
          </cell>
          <cell r="C16">
            <v>4.37</v>
          </cell>
        </row>
        <row r="17">
          <cell r="B17" t="str">
            <v>с 2 до 3</v>
          </cell>
          <cell r="C17">
            <v>4.46</v>
          </cell>
        </row>
        <row r="18">
          <cell r="B18" t="str">
            <v>с 3 до 5</v>
          </cell>
          <cell r="C18">
            <v>4.55</v>
          </cell>
        </row>
        <row r="19">
          <cell r="B19" t="str">
            <v>с 5 до 7</v>
          </cell>
          <cell r="C19">
            <v>4.6500000000000004</v>
          </cell>
        </row>
        <row r="20">
          <cell r="B20" t="str">
            <v>с 7  до  9</v>
          </cell>
          <cell r="C20">
            <v>4.76</v>
          </cell>
        </row>
        <row r="21">
          <cell r="B21" t="str">
            <v>с 9 до 11</v>
          </cell>
          <cell r="C21">
            <v>4.8499999999999996</v>
          </cell>
        </row>
        <row r="22">
          <cell r="B22" t="str">
            <v>с 11 до 14</v>
          </cell>
          <cell r="C22">
            <v>4.9400000000000004</v>
          </cell>
        </row>
        <row r="23">
          <cell r="B23" t="str">
            <v>с 14 до 17</v>
          </cell>
          <cell r="C23">
            <v>5.03</v>
          </cell>
        </row>
        <row r="24">
          <cell r="B24" t="str">
            <v>с 17 до 20</v>
          </cell>
          <cell r="C24">
            <v>5.0999999999999996</v>
          </cell>
        </row>
        <row r="25">
          <cell r="B25" t="str">
            <v>свыше 20</v>
          </cell>
          <cell r="C25">
            <v>5.15</v>
          </cell>
        </row>
        <row r="26">
          <cell r="B26" t="str">
            <v>Итого</v>
          </cell>
        </row>
        <row r="27">
          <cell r="A27" t="str">
            <v>G - 2</v>
          </cell>
          <cell r="B27" t="str">
            <v>до года</v>
          </cell>
          <cell r="C27">
            <v>3.99</v>
          </cell>
        </row>
        <row r="28">
          <cell r="B28" t="str">
            <v>с 1 до 2</v>
          </cell>
          <cell r="C28">
            <v>4.07</v>
          </cell>
        </row>
        <row r="29">
          <cell r="B29" t="str">
            <v>с 2 до 3</v>
          </cell>
          <cell r="C29">
            <v>4.1500000000000004</v>
          </cell>
        </row>
        <row r="30">
          <cell r="B30" t="str">
            <v>с 3 до 5</v>
          </cell>
          <cell r="C30">
            <v>4.24</v>
          </cell>
        </row>
        <row r="31">
          <cell r="B31" t="str">
            <v>с 5 до 7</v>
          </cell>
          <cell r="C31">
            <v>4.33</v>
          </cell>
        </row>
        <row r="32">
          <cell r="B32" t="str">
            <v>с 7  до  9</v>
          </cell>
          <cell r="C32">
            <v>4.42</v>
          </cell>
        </row>
        <row r="33">
          <cell r="B33" t="str">
            <v>с 9 до 11</v>
          </cell>
          <cell r="C33">
            <v>4.51</v>
          </cell>
        </row>
        <row r="34">
          <cell r="B34" t="str">
            <v>с 11 до 14</v>
          </cell>
          <cell r="C34">
            <v>4.59</v>
          </cell>
        </row>
        <row r="35">
          <cell r="B35" t="str">
            <v>с 14 до 17</v>
          </cell>
          <cell r="C35">
            <v>4.68</v>
          </cell>
        </row>
        <row r="36">
          <cell r="B36" t="str">
            <v>с 17 до 20</v>
          </cell>
          <cell r="C36">
            <v>4.7300000000000004</v>
          </cell>
        </row>
        <row r="37">
          <cell r="B37" t="str">
            <v>свыше 20</v>
          </cell>
          <cell r="C37">
            <v>4.78</v>
          </cell>
        </row>
        <row r="38">
          <cell r="B38" t="str">
            <v>Итого</v>
          </cell>
        </row>
        <row r="39">
          <cell r="A39" t="str">
            <v>G - 3</v>
          </cell>
          <cell r="B39" t="str">
            <v>до года</v>
          </cell>
          <cell r="C39">
            <v>3.72</v>
          </cell>
        </row>
        <row r="40">
          <cell r="B40" t="str">
            <v>с 1 до 2</v>
          </cell>
          <cell r="C40">
            <v>3.8</v>
          </cell>
        </row>
        <row r="41">
          <cell r="B41" t="str">
            <v>с 2 до 3</v>
          </cell>
          <cell r="C41">
            <v>3.87</v>
          </cell>
        </row>
        <row r="42">
          <cell r="B42" t="str">
            <v>с 3 до 5</v>
          </cell>
          <cell r="C42">
            <v>3.95</v>
          </cell>
        </row>
        <row r="43">
          <cell r="B43" t="str">
            <v>с 5 до 7</v>
          </cell>
          <cell r="C43">
            <v>4.04</v>
          </cell>
        </row>
        <row r="44">
          <cell r="B44" t="str">
            <v>с 7  до  9</v>
          </cell>
          <cell r="C44">
            <v>4.12</v>
          </cell>
        </row>
        <row r="45">
          <cell r="B45" t="str">
            <v>с 9 до 11</v>
          </cell>
          <cell r="C45">
            <v>4.21</v>
          </cell>
        </row>
        <row r="46">
          <cell r="B46" t="str">
            <v>с 11 до 14</v>
          </cell>
          <cell r="C46">
            <v>4.29</v>
          </cell>
        </row>
        <row r="47">
          <cell r="B47" t="str">
            <v>с 14 до 17</v>
          </cell>
          <cell r="C47">
            <v>4.37</v>
          </cell>
        </row>
        <row r="48">
          <cell r="B48" t="str">
            <v>с 17 до 20</v>
          </cell>
          <cell r="C48">
            <v>4.42</v>
          </cell>
        </row>
        <row r="49">
          <cell r="B49" t="str">
            <v>свыше 20</v>
          </cell>
          <cell r="C49">
            <v>4.46</v>
          </cell>
        </row>
        <row r="50">
          <cell r="B50" t="str">
            <v>Итого</v>
          </cell>
        </row>
        <row r="51">
          <cell r="A51" t="str">
            <v>G - 4</v>
          </cell>
          <cell r="B51" t="str">
            <v>до года</v>
          </cell>
          <cell r="C51">
            <v>3.41</v>
          </cell>
        </row>
        <row r="52">
          <cell r="B52" t="str">
            <v>с 1 до 2</v>
          </cell>
          <cell r="C52">
            <v>3.47</v>
          </cell>
        </row>
        <row r="53">
          <cell r="B53" t="str">
            <v>с 2 до 3</v>
          </cell>
          <cell r="C53">
            <v>3.54</v>
          </cell>
        </row>
        <row r="54">
          <cell r="B54" t="str">
            <v>с 3 до 5</v>
          </cell>
          <cell r="C54">
            <v>3.61</v>
          </cell>
        </row>
        <row r="55">
          <cell r="B55" t="str">
            <v>с 5 до 7</v>
          </cell>
          <cell r="C55">
            <v>3.69</v>
          </cell>
        </row>
        <row r="56">
          <cell r="B56" t="str">
            <v>с 7  до  9</v>
          </cell>
          <cell r="C56">
            <v>3.77</v>
          </cell>
        </row>
        <row r="57">
          <cell r="B57" t="str">
            <v>с 9 до 11</v>
          </cell>
          <cell r="C57">
            <v>3.85</v>
          </cell>
        </row>
        <row r="58">
          <cell r="B58" t="str">
            <v>с 11 до 14</v>
          </cell>
          <cell r="C58">
            <v>3.93</v>
          </cell>
        </row>
        <row r="59">
          <cell r="B59" t="str">
            <v>с 14 до 17</v>
          </cell>
          <cell r="C59">
            <v>4</v>
          </cell>
        </row>
        <row r="60">
          <cell r="B60" t="str">
            <v>с 17 до 20</v>
          </cell>
          <cell r="C60">
            <v>4.04</v>
          </cell>
        </row>
        <row r="61">
          <cell r="B61" t="str">
            <v>свыше 20</v>
          </cell>
          <cell r="C61">
            <v>4.08</v>
          </cell>
        </row>
        <row r="62">
          <cell r="B62" t="str">
            <v>Итого</v>
          </cell>
        </row>
        <row r="63">
          <cell r="A63" t="str">
            <v>G - 5</v>
          </cell>
          <cell r="B63" t="str">
            <v>до года</v>
          </cell>
          <cell r="C63">
            <v>3.17</v>
          </cell>
        </row>
        <row r="64">
          <cell r="B64" t="str">
            <v>с 1 до 2</v>
          </cell>
          <cell r="C64">
            <v>3.22</v>
          </cell>
        </row>
        <row r="65">
          <cell r="B65" t="str">
            <v>с 2 до 3</v>
          </cell>
          <cell r="C65">
            <v>3.29</v>
          </cell>
        </row>
        <row r="66">
          <cell r="B66" t="str">
            <v>с 3 до 5</v>
          </cell>
          <cell r="C66">
            <v>3.37</v>
          </cell>
        </row>
        <row r="67">
          <cell r="B67" t="str">
            <v>с 5 до 7</v>
          </cell>
          <cell r="C67">
            <v>3.43</v>
          </cell>
        </row>
        <row r="68">
          <cell r="B68" t="str">
            <v>с 7  до  9</v>
          </cell>
          <cell r="C68">
            <v>3.51</v>
          </cell>
        </row>
        <row r="69">
          <cell r="B69" t="str">
            <v>с 9 до 11</v>
          </cell>
          <cell r="C69">
            <v>3.59</v>
          </cell>
        </row>
        <row r="70">
          <cell r="B70" t="str">
            <v>с 11 до 14</v>
          </cell>
          <cell r="C70">
            <v>3.65</v>
          </cell>
        </row>
        <row r="71">
          <cell r="B71" t="str">
            <v>с 14 до 17</v>
          </cell>
          <cell r="C71">
            <v>3.72</v>
          </cell>
        </row>
        <row r="72">
          <cell r="B72" t="str">
            <v>с 17 до 20</v>
          </cell>
          <cell r="C72">
            <v>3.76</v>
          </cell>
        </row>
        <row r="73">
          <cell r="B73" t="str">
            <v>свыше 20</v>
          </cell>
          <cell r="C73">
            <v>3.8</v>
          </cell>
        </row>
        <row r="74">
          <cell r="B74" t="str">
            <v>Итого</v>
          </cell>
        </row>
        <row r="75">
          <cell r="A75" t="str">
            <v>G - 6</v>
          </cell>
          <cell r="B75" t="str">
            <v>до года</v>
          </cell>
          <cell r="C75">
            <v>2.98</v>
          </cell>
        </row>
        <row r="76">
          <cell r="B76" t="str">
            <v>с 1 до 2</v>
          </cell>
          <cell r="C76">
            <v>3.04</v>
          </cell>
        </row>
        <row r="77">
          <cell r="B77" t="str">
            <v>с 2 до 3</v>
          </cell>
          <cell r="C77">
            <v>3.11</v>
          </cell>
        </row>
        <row r="78">
          <cell r="B78" t="str">
            <v>с 3 до 5</v>
          </cell>
          <cell r="C78">
            <v>3.17</v>
          </cell>
        </row>
        <row r="79">
          <cell r="B79" t="str">
            <v>с 5 до 7</v>
          </cell>
          <cell r="C79">
            <v>3.24</v>
          </cell>
        </row>
        <row r="80">
          <cell r="B80" t="str">
            <v>с 7  до  9</v>
          </cell>
          <cell r="C80">
            <v>3.3</v>
          </cell>
        </row>
        <row r="81">
          <cell r="B81" t="str">
            <v>с 9 до 11</v>
          </cell>
          <cell r="C81">
            <v>3.37</v>
          </cell>
        </row>
        <row r="82">
          <cell r="B82" t="str">
            <v>с 11 до 14</v>
          </cell>
          <cell r="C82">
            <v>3.43</v>
          </cell>
        </row>
        <row r="83">
          <cell r="B83" t="str">
            <v>с 14 до 17</v>
          </cell>
          <cell r="C83">
            <v>3.5</v>
          </cell>
        </row>
        <row r="84">
          <cell r="B84" t="str">
            <v>с 17 до 20</v>
          </cell>
          <cell r="C84">
            <v>3.54</v>
          </cell>
        </row>
        <row r="85">
          <cell r="B85" t="str">
            <v>свыше 20</v>
          </cell>
          <cell r="C85">
            <v>3.58</v>
          </cell>
        </row>
        <row r="86">
          <cell r="B86" t="str">
            <v>Итого</v>
          </cell>
        </row>
        <row r="87">
          <cell r="A87" t="str">
            <v>G - 7</v>
          </cell>
          <cell r="B87" t="str">
            <v>до года</v>
          </cell>
          <cell r="C87">
            <v>2.8</v>
          </cell>
        </row>
        <row r="88">
          <cell r="B88" t="str">
            <v>с 1 до 2</v>
          </cell>
          <cell r="C88">
            <v>2.85</v>
          </cell>
        </row>
        <row r="89">
          <cell r="B89" t="str">
            <v>с 2 до 3</v>
          </cell>
          <cell r="C89">
            <v>2.91</v>
          </cell>
        </row>
        <row r="90">
          <cell r="B90" t="str">
            <v>с 3 до 5</v>
          </cell>
          <cell r="C90">
            <v>2.98</v>
          </cell>
        </row>
        <row r="91">
          <cell r="B91" t="str">
            <v>с 5 до 7</v>
          </cell>
          <cell r="C91">
            <v>3.03</v>
          </cell>
        </row>
        <row r="92">
          <cell r="B92" t="str">
            <v>с 7  до  9</v>
          </cell>
          <cell r="C92">
            <v>3.11</v>
          </cell>
        </row>
        <row r="93">
          <cell r="B93" t="str">
            <v>с 9 до 11</v>
          </cell>
          <cell r="C93">
            <v>3.16</v>
          </cell>
        </row>
        <row r="94">
          <cell r="B94" t="str">
            <v>с 11 до 14</v>
          </cell>
          <cell r="C94">
            <v>3.22</v>
          </cell>
        </row>
        <row r="95">
          <cell r="B95" t="str">
            <v>с 14 до 17</v>
          </cell>
          <cell r="C95">
            <v>3.29</v>
          </cell>
        </row>
        <row r="96">
          <cell r="B96" t="str">
            <v>с 17 до 20</v>
          </cell>
          <cell r="C96">
            <v>3.33</v>
          </cell>
        </row>
        <row r="97">
          <cell r="B97" t="str">
            <v>свыше 20</v>
          </cell>
          <cell r="C97">
            <v>3.35</v>
          </cell>
        </row>
        <row r="98">
          <cell r="B98" t="str">
            <v>Итого</v>
          </cell>
        </row>
        <row r="99">
          <cell r="A99" t="str">
            <v>G - 8</v>
          </cell>
          <cell r="B99" t="str">
            <v>до года</v>
          </cell>
          <cell r="C99">
            <v>2.64</v>
          </cell>
        </row>
        <row r="100">
          <cell r="B100" t="str">
            <v>с 1 до 2</v>
          </cell>
          <cell r="C100">
            <v>2.69</v>
          </cell>
        </row>
        <row r="101">
          <cell r="B101" t="str">
            <v>с 2 до 3</v>
          </cell>
          <cell r="C101">
            <v>2.74</v>
          </cell>
        </row>
        <row r="102">
          <cell r="B102" t="str">
            <v>с 3 до 5</v>
          </cell>
          <cell r="C102">
            <v>2.81</v>
          </cell>
        </row>
        <row r="103">
          <cell r="B103" t="str">
            <v>с 5 до 7</v>
          </cell>
          <cell r="C103">
            <v>2.86</v>
          </cell>
        </row>
        <row r="104">
          <cell r="B104" t="str">
            <v>с 7  до  9</v>
          </cell>
          <cell r="C104">
            <v>2.93</v>
          </cell>
        </row>
        <row r="105">
          <cell r="B105" t="str">
            <v>с 9 до 11</v>
          </cell>
          <cell r="C105">
            <v>2.99</v>
          </cell>
        </row>
        <row r="106">
          <cell r="B106" t="str">
            <v>с 11 до 14</v>
          </cell>
          <cell r="C106">
            <v>3.04</v>
          </cell>
        </row>
        <row r="107">
          <cell r="B107" t="str">
            <v>с 14 до 17</v>
          </cell>
          <cell r="C107">
            <v>3.09</v>
          </cell>
        </row>
        <row r="108">
          <cell r="B108" t="str">
            <v>с 17 до 20</v>
          </cell>
          <cell r="C108">
            <v>3.13</v>
          </cell>
        </row>
        <row r="109">
          <cell r="B109" t="str">
            <v>свыше 20</v>
          </cell>
          <cell r="C109">
            <v>3.16</v>
          </cell>
        </row>
        <row r="110">
          <cell r="B110" t="str">
            <v>Итого</v>
          </cell>
        </row>
        <row r="111">
          <cell r="A111" t="str">
            <v>G -9</v>
          </cell>
          <cell r="B111" t="str">
            <v>до года</v>
          </cell>
          <cell r="C111">
            <v>2.4</v>
          </cell>
        </row>
        <row r="112">
          <cell r="B112" t="str">
            <v>с 1 до 2</v>
          </cell>
          <cell r="C112">
            <v>2.44</v>
          </cell>
        </row>
        <row r="113">
          <cell r="B113" t="str">
            <v>с 2 до 3</v>
          </cell>
          <cell r="C113">
            <v>2.4900000000000002</v>
          </cell>
        </row>
        <row r="114">
          <cell r="B114" t="str">
            <v>с 3 до 5</v>
          </cell>
          <cell r="C114">
            <v>2.5299999999999998</v>
          </cell>
        </row>
        <row r="115">
          <cell r="B115" t="str">
            <v>с 5 до 7</v>
          </cell>
          <cell r="C115">
            <v>2.58</v>
          </cell>
        </row>
        <row r="116">
          <cell r="B116" t="str">
            <v>с 7  до  9</v>
          </cell>
          <cell r="C116">
            <v>2.63</v>
          </cell>
        </row>
        <row r="117">
          <cell r="B117" t="str">
            <v>с 9 до 11</v>
          </cell>
          <cell r="C117">
            <v>2.68</v>
          </cell>
        </row>
        <row r="118">
          <cell r="B118" t="str">
            <v>с 11 до 14</v>
          </cell>
          <cell r="C118">
            <v>2.73</v>
          </cell>
        </row>
        <row r="119">
          <cell r="B119" t="str">
            <v>с 14 до 17</v>
          </cell>
          <cell r="C119">
            <v>2.78</v>
          </cell>
        </row>
        <row r="120">
          <cell r="B120" t="str">
            <v>с 17 до 20</v>
          </cell>
          <cell r="C120">
            <v>2.83</v>
          </cell>
        </row>
        <row r="121">
          <cell r="B121" t="str">
            <v>свыше 20</v>
          </cell>
          <cell r="C121">
            <v>2.88</v>
          </cell>
        </row>
        <row r="122">
          <cell r="B122" t="str">
            <v>Итого</v>
          </cell>
        </row>
        <row r="123">
          <cell r="A123" t="str">
            <v>G - 10</v>
          </cell>
          <cell r="B123" t="str">
            <v>до года</v>
          </cell>
          <cell r="C123">
            <v>2.2000000000000002</v>
          </cell>
        </row>
        <row r="124">
          <cell r="B124" t="str">
            <v>с 1 до 2</v>
          </cell>
          <cell r="C124">
            <v>2.2400000000000002</v>
          </cell>
        </row>
        <row r="125">
          <cell r="B125" t="str">
            <v>с 2 до 3</v>
          </cell>
          <cell r="C125">
            <v>2.2799999999999998</v>
          </cell>
        </row>
        <row r="126">
          <cell r="B126" t="str">
            <v>с 3 до 5</v>
          </cell>
          <cell r="C126">
            <v>2.3199999999999998</v>
          </cell>
        </row>
        <row r="127">
          <cell r="B127" t="str">
            <v>с 5 до 7</v>
          </cell>
          <cell r="C127">
            <v>2.37</v>
          </cell>
        </row>
        <row r="128">
          <cell r="B128" t="str">
            <v>с 7  до  9</v>
          </cell>
          <cell r="C128">
            <v>2.41</v>
          </cell>
        </row>
        <row r="129">
          <cell r="B129" t="str">
            <v>с 9 до 11</v>
          </cell>
          <cell r="C129">
            <v>2.4500000000000002</v>
          </cell>
        </row>
        <row r="130">
          <cell r="B130" t="str">
            <v>с 11 до 14</v>
          </cell>
          <cell r="C130">
            <v>2.5</v>
          </cell>
        </row>
        <row r="131">
          <cell r="B131" t="str">
            <v>с 14 до 17</v>
          </cell>
          <cell r="C131">
            <v>2.5499999999999998</v>
          </cell>
        </row>
        <row r="132">
          <cell r="B132" t="str">
            <v>с 17 до 20</v>
          </cell>
          <cell r="C132">
            <v>2.59</v>
          </cell>
        </row>
        <row r="133">
          <cell r="B133" t="str">
            <v>свыше 20</v>
          </cell>
          <cell r="C133">
            <v>2.64</v>
          </cell>
        </row>
        <row r="134">
          <cell r="B134" t="str">
            <v>Итого</v>
          </cell>
        </row>
        <row r="135">
          <cell r="A135" t="str">
            <v>G - 11</v>
          </cell>
          <cell r="B135" t="str">
            <v>до года</v>
          </cell>
          <cell r="C135">
            <v>2.02</v>
          </cell>
        </row>
        <row r="136">
          <cell r="B136" t="str">
            <v>с 1 до 2</v>
          </cell>
          <cell r="C136">
            <v>2.06</v>
          </cell>
        </row>
        <row r="137">
          <cell r="B137" t="str">
            <v>с 2 до 3</v>
          </cell>
          <cell r="C137">
            <v>2.1</v>
          </cell>
        </row>
        <row r="138">
          <cell r="B138" t="str">
            <v>с 3 до 5</v>
          </cell>
          <cell r="C138">
            <v>2.13</v>
          </cell>
        </row>
        <row r="139">
          <cell r="B139" t="str">
            <v>с 5 до 7</v>
          </cell>
          <cell r="C139">
            <v>2.17</v>
          </cell>
        </row>
        <row r="140">
          <cell r="B140" t="str">
            <v>с 7  до  9</v>
          </cell>
          <cell r="C140">
            <v>2.21</v>
          </cell>
        </row>
        <row r="141">
          <cell r="B141" t="str">
            <v>с 9 до 11</v>
          </cell>
          <cell r="C141">
            <v>2.25</v>
          </cell>
        </row>
        <row r="142">
          <cell r="B142" t="str">
            <v>с 11 до 14</v>
          </cell>
          <cell r="C142">
            <v>2.29</v>
          </cell>
        </row>
        <row r="143">
          <cell r="B143" t="str">
            <v>с 14 до 17</v>
          </cell>
          <cell r="C143">
            <v>2.34</v>
          </cell>
        </row>
        <row r="144">
          <cell r="B144" t="str">
            <v>с 17 до 20</v>
          </cell>
          <cell r="C144">
            <v>2.38</v>
          </cell>
        </row>
        <row r="145">
          <cell r="B145" t="str">
            <v>свыше 20</v>
          </cell>
          <cell r="C145">
            <v>2.42</v>
          </cell>
        </row>
        <row r="146">
          <cell r="B146" t="str">
            <v>Итого</v>
          </cell>
        </row>
        <row r="147">
          <cell r="A147" t="str">
            <v>G - 12</v>
          </cell>
          <cell r="B147" t="str">
            <v>до года</v>
          </cell>
          <cell r="C147">
            <v>1.88</v>
          </cell>
        </row>
        <row r="148">
          <cell r="B148" t="str">
            <v>с 1 до 2</v>
          </cell>
          <cell r="C148">
            <v>1.91</v>
          </cell>
        </row>
        <row r="149">
          <cell r="B149" t="str">
            <v>с 2 до 3</v>
          </cell>
          <cell r="C149">
            <v>1.95</v>
          </cell>
        </row>
        <row r="150">
          <cell r="B150" t="str">
            <v>с 3 до 5</v>
          </cell>
          <cell r="C150">
            <v>1.99</v>
          </cell>
        </row>
        <row r="151">
          <cell r="B151" t="str">
            <v>с 5 до 7</v>
          </cell>
          <cell r="C151">
            <v>2.02</v>
          </cell>
        </row>
        <row r="152">
          <cell r="B152" t="str">
            <v>с 7  до  9</v>
          </cell>
          <cell r="C152">
            <v>2.06</v>
          </cell>
        </row>
        <row r="153">
          <cell r="B153" t="str">
            <v>с 9 до 11</v>
          </cell>
          <cell r="C153">
            <v>2.1</v>
          </cell>
        </row>
        <row r="154">
          <cell r="B154" t="str">
            <v>с 11 до 14</v>
          </cell>
          <cell r="C154">
            <v>2.14</v>
          </cell>
        </row>
        <row r="155">
          <cell r="B155" t="str">
            <v>с 14 до 17</v>
          </cell>
          <cell r="C155">
            <v>2.1800000000000002</v>
          </cell>
        </row>
        <row r="156">
          <cell r="B156" t="str">
            <v>с 17 до 20</v>
          </cell>
          <cell r="C156">
            <v>2.2200000000000002</v>
          </cell>
        </row>
        <row r="157">
          <cell r="B157" t="str">
            <v>свыше 20</v>
          </cell>
          <cell r="C157">
            <v>2.2599999999999998</v>
          </cell>
        </row>
        <row r="158">
          <cell r="B158" t="str">
            <v>Итого</v>
          </cell>
        </row>
        <row r="159">
          <cell r="A159" t="str">
            <v>G - 13</v>
          </cell>
          <cell r="B159" t="str">
            <v>до года</v>
          </cell>
          <cell r="C159">
            <v>1.68</v>
          </cell>
        </row>
        <row r="160">
          <cell r="B160" t="str">
            <v>с 1 до 2</v>
          </cell>
          <cell r="C160">
            <v>1.71</v>
          </cell>
        </row>
        <row r="161">
          <cell r="B161" t="str">
            <v>с 2 до 3</v>
          </cell>
          <cell r="C161">
            <v>1.74</v>
          </cell>
        </row>
        <row r="162">
          <cell r="B162" t="str">
            <v>с 3 до 5</v>
          </cell>
          <cell r="C162">
            <v>1.77</v>
          </cell>
        </row>
        <row r="163">
          <cell r="B163" t="str">
            <v>с 5 до 7</v>
          </cell>
          <cell r="C163">
            <v>1.81</v>
          </cell>
        </row>
        <row r="164">
          <cell r="B164" t="str">
            <v>с 7  до  9</v>
          </cell>
          <cell r="C164">
            <v>1.84</v>
          </cell>
        </row>
        <row r="165">
          <cell r="B165" t="str">
            <v>с 9 до 11</v>
          </cell>
          <cell r="C165">
            <v>1.87</v>
          </cell>
        </row>
        <row r="166">
          <cell r="B166" t="str">
            <v>с 11 до 14</v>
          </cell>
          <cell r="C166">
            <v>1.91</v>
          </cell>
        </row>
        <row r="167">
          <cell r="B167" t="str">
            <v>с 14 до 17</v>
          </cell>
          <cell r="C167">
            <v>1.94</v>
          </cell>
        </row>
        <row r="168">
          <cell r="B168" t="str">
            <v>с 17 до 20</v>
          </cell>
          <cell r="C168">
            <v>1.98</v>
          </cell>
        </row>
        <row r="169">
          <cell r="B169" t="str">
            <v>свыше 20</v>
          </cell>
          <cell r="C169">
            <v>2.02</v>
          </cell>
        </row>
        <row r="170">
          <cell r="B170" t="str">
            <v>Итого</v>
          </cell>
        </row>
        <row r="171">
          <cell r="A171" t="str">
            <v>G - 14</v>
          </cell>
          <cell r="B171" t="str">
            <v>до года</v>
          </cell>
          <cell r="C171">
            <v>1.43</v>
          </cell>
        </row>
        <row r="172">
          <cell r="B172" t="str">
            <v>с 1 до 2</v>
          </cell>
          <cell r="C172">
            <v>1.46</v>
          </cell>
        </row>
        <row r="173">
          <cell r="B173" t="str">
            <v>с 2 до 3</v>
          </cell>
          <cell r="C173">
            <v>1.48</v>
          </cell>
        </row>
        <row r="174">
          <cell r="B174" t="str">
            <v>с 3 до 5</v>
          </cell>
          <cell r="C174">
            <v>1.51</v>
          </cell>
        </row>
        <row r="175">
          <cell r="B175" t="str">
            <v>с 5 до 7</v>
          </cell>
          <cell r="C175">
            <v>1.55</v>
          </cell>
        </row>
        <row r="176">
          <cell r="B176" t="str">
            <v>с 7  до  9</v>
          </cell>
          <cell r="C176">
            <v>1.59</v>
          </cell>
        </row>
        <row r="177">
          <cell r="B177" t="str">
            <v>с 9 до 11</v>
          </cell>
          <cell r="C177">
            <v>1.61</v>
          </cell>
        </row>
        <row r="178">
          <cell r="B178" t="str">
            <v>с 11 до 14</v>
          </cell>
          <cell r="C178">
            <v>1.64</v>
          </cell>
        </row>
        <row r="179">
          <cell r="B179" t="str">
            <v>с 14 до 17</v>
          </cell>
          <cell r="C179">
            <v>1.68</v>
          </cell>
        </row>
        <row r="180">
          <cell r="B180" t="str">
            <v>с 17 до 20</v>
          </cell>
          <cell r="C180">
            <v>1.69</v>
          </cell>
        </row>
        <row r="181">
          <cell r="B181" t="str">
            <v>свыше 20</v>
          </cell>
          <cell r="C181">
            <v>1.7</v>
          </cell>
        </row>
        <row r="182">
          <cell r="B182" t="str">
            <v>Итого</v>
          </cell>
        </row>
        <row r="184">
          <cell r="B184" t="str">
            <v>Всего по пункту 1.</v>
          </cell>
        </row>
        <row r="185">
          <cell r="A185" t="str">
            <v>2. Рабочие по квалификационным разрядам:</v>
          </cell>
        </row>
        <row r="186">
          <cell r="A186">
            <v>1</v>
          </cell>
          <cell r="C186">
            <v>1.39</v>
          </cell>
        </row>
        <row r="187">
          <cell r="A187">
            <v>2</v>
          </cell>
          <cell r="C187">
            <v>1.49</v>
          </cell>
        </row>
        <row r="188">
          <cell r="A188">
            <v>3</v>
          </cell>
          <cell r="C188">
            <v>1.59</v>
          </cell>
        </row>
        <row r="189">
          <cell r="A189">
            <v>4</v>
          </cell>
          <cell r="C189">
            <v>1.7</v>
          </cell>
        </row>
        <row r="190">
          <cell r="A190">
            <v>5</v>
          </cell>
          <cell r="C190">
            <v>1.82</v>
          </cell>
        </row>
        <row r="191">
          <cell r="A191">
            <v>6</v>
          </cell>
          <cell r="C191">
            <v>1.95</v>
          </cell>
        </row>
        <row r="192">
          <cell r="A192">
            <v>7</v>
          </cell>
          <cell r="C192">
            <v>2.09</v>
          </cell>
        </row>
        <row r="193">
          <cell r="A193">
            <v>8</v>
          </cell>
          <cell r="C193">
            <v>2.23</v>
          </cell>
        </row>
        <row r="194">
          <cell r="B194" t="str">
            <v>Всего по пункту 2:</v>
          </cell>
        </row>
        <row r="196">
          <cell r="B196" t="str">
            <v>Всего по пунктам 1 и 2:</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монт 25"/>
      <sheetName val="Лист1"/>
      <sheetName val="пробег"/>
      <sheetName val="ст-ть"/>
      <sheetName val="Автобаза"/>
      <sheetName val="Нацбанк"/>
      <sheetName val="Гату"/>
      <sheetName val="ЦКО"/>
      <sheetName val="БФ"/>
      <sheetName val="Фонд"/>
      <sheetName val="Тариф"/>
      <sheetName val="расп приб"/>
      <sheetName val="движ.ден 4"/>
      <sheetName val="8 движ денег"/>
      <sheetName val="уставный"/>
      <sheetName val="з-плата послед-проверено"/>
      <sheetName val="Свод ФОТ-проверено"/>
      <sheetName val="фин план утвержд"/>
      <sheetName val="Тариф (2)"/>
      <sheetName val="фин план"/>
      <sheetName val="прям"/>
      <sheetName val="накл"/>
      <sheetName val="расх  пер"/>
      <sheetName val="прочие прямые"/>
      <sheetName val="тран-свод 21"/>
      <sheetName val="свод затрат 7"/>
      <sheetName val="смета 1 8"/>
      <sheetName val="Свот ФОТ-2"/>
      <sheetName val="ФОТ-вар Абдул"/>
      <sheetName val="соц.выпл12а"/>
      <sheetName val="подг кадр 13"/>
      <sheetName val="команд 14"/>
      <sheetName val=" команд (2) 15"/>
      <sheetName val="аморт свод 16"/>
      <sheetName val="амр.приоб. 18"/>
      <sheetName val="матер1 19"/>
      <sheetName val="матер2 20 "/>
      <sheetName val="трансп Автобазы 22"/>
      <sheetName val="связь 23"/>
      <sheetName val="коммун 24"/>
      <sheetName val="охрана 25а"/>
      <sheetName val="пер. изд 27"/>
      <sheetName val="нормы бенз 02г."/>
      <sheetName val="предст 28"/>
      <sheetName val="усл.банка 28а"/>
      <sheetName val="аренда 29"/>
      <sheetName val="аудит 30"/>
      <sheetName val="налоги 31"/>
      <sheetName val="трансп-расш 32"/>
      <sheetName val="Тариф анализ"/>
      <sheetName val="анализ на  1"/>
      <sheetName val="нормы бен 01г"/>
      <sheetName val="2"/>
      <sheetName val="амр тек "/>
      <sheetName val="кальк 2 (2)"/>
      <sheetName val="товар прод3 (2)"/>
      <sheetName val="движ.ден 4 (2)"/>
      <sheetName val="кальк 2"/>
      <sheetName val="товар прод3"/>
      <sheetName val="фин отч 5"/>
      <sheetName val="Анализ ФОТ"/>
      <sheetName val="з-плата"/>
      <sheetName val="Контр"/>
      <sheetName val="ФОТ-расш. Асима"/>
      <sheetName val="ремонт_25"/>
      <sheetName val="расп_приб"/>
      <sheetName val="движ_ден_4"/>
      <sheetName val="8_движ_денег"/>
      <sheetName val="з-плата_послед-проверено"/>
      <sheetName val="Свод_ФОТ-проверено"/>
      <sheetName val="фин_план_утвержд"/>
      <sheetName val="Тариф_(2)"/>
      <sheetName val="фин_план"/>
      <sheetName val="расх__пер"/>
      <sheetName val="прочие_прямые"/>
      <sheetName val="тран-свод_21"/>
      <sheetName val="свод_затрат_7"/>
      <sheetName val="смета_1_8"/>
      <sheetName val="Свот_ФОТ-2"/>
      <sheetName val="ФОТ-вар_Абдул"/>
      <sheetName val="соц_выпл12а"/>
      <sheetName val="подг_кадр_13"/>
      <sheetName val="команд_14"/>
      <sheetName val="_команд_(2)_15"/>
      <sheetName val="аморт_свод_16"/>
      <sheetName val="амр_приоб__18"/>
      <sheetName val="матер1_19"/>
      <sheetName val="матер2_20_"/>
      <sheetName val="трансп_Автобазы_22"/>
      <sheetName val="связь_23"/>
      <sheetName val="коммун_24"/>
      <sheetName val="охрана_25а"/>
      <sheetName val="пер__изд_27"/>
      <sheetName val="нормы_бенз_02г_"/>
      <sheetName val="предст_28"/>
      <sheetName val="усл_банка_28а"/>
      <sheetName val="аренда_29"/>
      <sheetName val="аудит_30"/>
      <sheetName val="налоги_31"/>
      <sheetName val="трансп-расш_32"/>
      <sheetName val="Тариф_анализ"/>
      <sheetName val="анализ_на__1"/>
      <sheetName val="нормы_бен_01г"/>
      <sheetName val="амр_тек_"/>
      <sheetName val="кальк_2_(2)"/>
      <sheetName val="товар_прод3_(2)"/>
      <sheetName val="движ_ден_4_(2)"/>
      <sheetName val="кальк_2"/>
      <sheetName val="товар_прод3"/>
      <sheetName val="фин_отч_5"/>
      <sheetName val="Анализ_ФОТ"/>
      <sheetName val="ФОТ-расш__Асима"/>
      <sheetName val="Данные"/>
      <sheetName val="fes"/>
      <sheetName val="консалт"/>
      <sheetName val="L-1"/>
      <sheetName val="L-2"/>
      <sheetName val="g-1"/>
      <sheetName val="Займы"/>
      <sheetName val="NPV "/>
      <sheetName val="7.1"/>
      <sheetName val="KTZ Auxiliary"/>
      <sheetName val="Dictionaries"/>
      <sheetName val="face"/>
      <sheetName val="02(монит)"/>
      <sheetName val="Control"/>
      <sheetName val="Содержание"/>
    </sheetNames>
    <sheetDataSet>
      <sheetData sheetId="0" refreshError="1">
        <row r="10">
          <cell r="B10" t="str">
            <v>В</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sheetData sheetId="125"/>
      <sheetData sheetId="12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п_см_"/>
      <sheetName val="Форма2"/>
      <sheetName val="ремонт 25"/>
      <sheetName val="бюдж."/>
      <sheetName val="исп.см."/>
      <sheetName val="адм.расх."/>
      <sheetName val="исп.бюд."/>
      <sheetName val="исп.бюд. (2)"/>
      <sheetName val="исп.бюд. (3)"/>
      <sheetName val="Динамика"/>
      <sheetName val="Динамика (2)"/>
      <sheetName val="мат-лы"/>
      <sheetName val="бюд.цент за 12 м.с об рас"/>
      <sheetName val="A93-98"/>
      <sheetName val="ремонт_25"/>
      <sheetName val="бюдж_"/>
      <sheetName val="исп_см_1"/>
      <sheetName val="адм_расх_"/>
      <sheetName val="исп_бюд_"/>
      <sheetName val="исп_бюд__(2)"/>
      <sheetName val="исп_бюд__(3)"/>
      <sheetName val="Динамика_(2)"/>
      <sheetName val="бюд_цент_за_12_м_с_об_рас"/>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00-Свод"/>
      <sheetName val="900"/>
      <sheetName val="ф 03а -01"/>
      <sheetName val="ф 03а-02"/>
      <sheetName val="ф 03а-03(1)"/>
      <sheetName val="ф 03а-03(2)"/>
      <sheetName val="ф 03а-04"/>
      <sheetName val="ф 03а-05"/>
      <sheetName val="ф 03а-06"/>
      <sheetName val="ф 03а-07"/>
      <sheetName val="ф 03а-08"/>
      <sheetName val="ф 03б"/>
      <sheetName val="ф 04а-01"/>
      <sheetName val="ф 04а-03(1)"/>
      <sheetName val="ф 04а-03(2)"/>
      <sheetName val="ф 04а-04"/>
      <sheetName val="ф о4а-05"/>
      <sheetName val="ф 04а-06"/>
      <sheetName val="ф 04а-07"/>
      <sheetName val="ф 04а-08"/>
      <sheetName val="ф 05а"/>
      <sheetName val="ф 07"/>
      <sheetName val="ф 03б-005"/>
      <sheetName val="ф 03а-03"/>
      <sheetName val="ф 04а-03"/>
      <sheetName val="исп_см_"/>
    </sheetNames>
    <sheetDataSet>
      <sheetData sheetId="0" refreshError="1"/>
      <sheetData sheetId="1" refreshError="1"/>
      <sheetData sheetId="2" refreshError="1"/>
      <sheetData sheetId="3" refreshError="1"/>
      <sheetData sheetId="4" refreshError="1">
        <row r="14">
          <cell r="I14">
            <v>145</v>
          </cell>
          <cell r="L14">
            <v>150</v>
          </cell>
          <cell r="O14">
            <v>155</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ажн.2004"/>
      <sheetName val="Query1NK"/>
      <sheetName val="Query1NK_KZ"/>
      <sheetName val="1NK"/>
      <sheetName val="РасчСрЗП"/>
      <sheetName val="Предпр"/>
      <sheetName val="ЦентрЗатр"/>
      <sheetName val="ЕдИзм"/>
      <sheetName val="Группы"/>
      <sheetName val="Форма2"/>
      <sheetName val="Форма1"/>
      <sheetName val="FES"/>
      <sheetName val="KAZAK RECO ST 99"/>
      <sheetName val="Profit &amp; Loss Total"/>
      <sheetName val="Assumptions"/>
      <sheetName val="3НК"/>
      <sheetName val="7.1"/>
      <sheetName val="ШРР"/>
      <sheetName val="Баланс ТД"/>
      <sheetName val="12НК"/>
      <sheetName val="7НК"/>
      <sheetName val="Труд"/>
      <sheetName val="CO1"/>
      <sheetName val="CO11"/>
      <sheetName val="CO12"/>
      <sheetName val="CO13"/>
      <sheetName val="CO16"/>
      <sheetName val="CO17"/>
      <sheetName val="CO18"/>
      <sheetName val="CO19"/>
      <sheetName val="CO2"/>
      <sheetName val="CO20"/>
      <sheetName val="CO21"/>
      <sheetName val="CO22"/>
      <sheetName val="CO26"/>
      <sheetName val="CO27"/>
      <sheetName val="CO3"/>
      <sheetName val="CO30"/>
      <sheetName val="CO4"/>
      <sheetName val="CO5"/>
      <sheetName val="CO6"/>
      <sheetName val="CO7"/>
      <sheetName val="2БО"/>
      <sheetName val="2НК"/>
      <sheetName val="Info"/>
      <sheetName val="OffshoreBatchReport"/>
      <sheetName val="Статьи"/>
      <sheetName val="ГСМ Гараж"/>
      <sheetName val="ГСМ по инвест"/>
      <sheetName val="аморт"/>
      <sheetName val="Запчасти Гараж"/>
      <sheetName val="Материалы РМУ"/>
      <sheetName val="Постановка на учет авто"/>
      <sheetName val="Размножение проектов"/>
      <sheetName val="материалы ВДГО"/>
      <sheetName val="Тех осмотр"/>
      <sheetName val="Проект 1"/>
      <sheetName val="Объем ВДГО"/>
      <sheetName val="Стор Орг.РМУ"/>
      <sheetName val="Важн_2004"/>
      <sheetName val="Важн_20041"/>
      <sheetName val="57_1NKs плюс АА_Н"/>
      <sheetName val="5R"/>
      <sheetName val="Перечень данных"/>
      <sheetName val="Важн_20042"/>
      <sheetName val="7_1"/>
      <sheetName val="Баланс_ТД"/>
      <sheetName val="ГСМ_Гараж"/>
      <sheetName val="ГСМ_по_инвест"/>
      <sheetName val="Запчасти_Гараж"/>
      <sheetName val="Материалы_РМУ"/>
      <sheetName val="Постановка_на_учет_авто"/>
      <sheetName val="Размножение_проектов"/>
      <sheetName val="материалы_ВДГО"/>
      <sheetName val="Тех_осмотр"/>
      <sheetName val="Проект_1"/>
      <sheetName val="Объем_ВДГО"/>
      <sheetName val="Стор_Орг_РМУ"/>
      <sheetName val="KAZAK_RECO_ST_99"/>
      <sheetName val="Profit_&amp;_Loss_Total"/>
      <sheetName val="Перечень_данных"/>
      <sheetName val="57_1NKs_плюс_АА_Н"/>
      <sheetName val="FS-97"/>
      <sheetName val="2.2 ОтклОТМ"/>
      <sheetName val="1.3.2 ОТМ"/>
      <sheetName val="База"/>
      <sheetName val=""/>
      <sheetName val="Плата по %"/>
      <sheetName val="Sheet1"/>
      <sheetName val="Links"/>
      <sheetName val="Лист5"/>
      <sheetName val="Loaded"/>
      <sheetName val="OPEX_FIN _свод_"/>
      <sheetName val="OPEX_FIN вспом"/>
      <sheetName val="OPEX_FIN уосы_ иац_ ца"/>
      <sheetName val="Gas1999"/>
      <sheetName val="name"/>
      <sheetName val="PROGNOS"/>
      <sheetName val="свод"/>
      <sheetName val="группа"/>
      <sheetName val="ф 03а-03(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sheetData sheetId="62" refreshError="1"/>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труктура"/>
      <sheetName val="Алгоритм"/>
      <sheetName val="1.1 Паспорт"/>
      <sheetName val="1.2 Сценарий"/>
      <sheetName val="Поставки"/>
      <sheetName val="1.3.1 ОбъемПроизв"/>
      <sheetName val="1.3.2 ОТМ"/>
      <sheetName val="1.4 ПланСоцЗатр"/>
      <sheetName val="1.5 ПСнижЗатр"/>
      <sheetName val="1.6 КФУ"/>
      <sheetName val="1.7 ИнвестПроекты"/>
      <sheetName val="1.8 Займы"/>
      <sheetName val="2.1 Доходы"/>
      <sheetName val="2.2 ОтклОТМ"/>
      <sheetName val="промеж. себестоим"/>
      <sheetName val="2.3 Себестоимость"/>
      <sheetName val="2.4 Непроизв. расходы"/>
      <sheetName val="промеж. КВЛ"/>
      <sheetName val="2.5 КВЛ"/>
      <sheetName val="Займы в валюте"/>
      <sheetName val="2.6 Займы в тенге"/>
      <sheetName val="2.7 Налоги"/>
      <sheetName val="2.8 Труд"/>
      <sheetName val="3 Справ"/>
      <sheetName val="Cash_All"/>
      <sheetName val="Dir_Cash"/>
      <sheetName val="Indir_Cash"/>
      <sheetName val="1БП"/>
      <sheetName val="2.1БП"/>
      <sheetName val="2.2БП"/>
      <sheetName val="3БП"/>
      <sheetName val="4БП"/>
      <sheetName val="5БП"/>
      <sheetName val="6БП"/>
      <sheetName val="7БП"/>
      <sheetName val="8БП"/>
      <sheetName val="9БП"/>
      <sheetName val="10БП"/>
      <sheetName val="1NK"/>
      <sheetName val="2NK"/>
      <sheetName val="3NK"/>
      <sheetName val="4NK"/>
      <sheetName val="5NK"/>
      <sheetName val="6NK"/>
      <sheetName val="FC"/>
      <sheetName val="ЦентрЗатр"/>
      <sheetName val="ЕдИзм"/>
      <sheetName val="Предпр"/>
      <sheetName val="Форма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амятка"/>
      <sheetName val="Форма1"/>
      <sheetName val="Форма2"/>
      <sheetName val="Форма3"/>
      <sheetName val="Форма4"/>
      <sheetName val="Форма5"/>
      <sheetName val="Форма6"/>
      <sheetName val="Форма7"/>
      <sheetName val="Форма8"/>
      <sheetName val="мат расходы"/>
      <sheetName val="#ССЫЛКА"/>
      <sheetName val="Предпр"/>
      <sheetName val="ЦентрЗатр"/>
      <sheetName val="ЕдИзм"/>
      <sheetName val="1 вариант  2009 "/>
      <sheetName val="Utility"/>
      <sheetName val="1NK"/>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97"/>
      <sheetName val="Data98"/>
      <sheetName val="Data99"/>
      <sheetName val="Plan"/>
      <sheetName val="Rates"/>
      <sheetName val="CI"/>
      <sheetName val="EMail"/>
      <sheetName val="ReportEng"/>
      <sheetName val="ReportRus"/>
      <sheetName val="NewEst"/>
      <sheetName val="Utility"/>
      <sheetName val="2003-2008"/>
      <sheetName val="Предпр"/>
      <sheetName val="ЦентрЗатр"/>
      <sheetName val="ЕдИзм"/>
      <sheetName val="Акколь"/>
      <sheetName val="Форма2"/>
      <sheetName val="m Project Num-Sevice-Pay"/>
      <sheetName val="ГП ЦК рабочий"/>
      <sheetName val="Monitor99_03 Adjusted for ST"/>
      <sheetName val="067 100 (апп не имеющ.право) "/>
      <sheetName val="DEPLETION TOOL"/>
      <sheetName val="FY16_"/>
      <sheetName val="Anlagevermögen"/>
      <sheetName val="консалт"/>
      <sheetName val="Parameters"/>
      <sheetName val="Commutations"/>
      <sheetName val="34-143"/>
      <sheetName val="m_Project_Num-Sevice-Pay"/>
      <sheetName val="ГП_ЦК_рабочий"/>
      <sheetName val="Main"/>
      <sheetName val="2"/>
      <sheetName val="Изменения"/>
      <sheetName val="1"/>
      <sheetName val="EXP"/>
      <sheetName val="IN"/>
      <sheetName val="DBF"/>
      <sheetName val="7"/>
      <sheetName val="22"/>
      <sheetName val="Monitor99_03_Adjusted_for_ST"/>
      <sheetName val="067_100_(апп_не_имеющ_право)_"/>
      <sheetName val="DEPLETION_TOOL"/>
      <sheetName val="Дем прогноз"/>
      <sheetName val="1NK"/>
      <sheetName val="CBA bal.sheet 98-99"/>
      <sheetName val="fes"/>
      <sheetName val="2.2 ОтклОТМ"/>
      <sheetName val="1.3.2 ОТМ"/>
      <sheetName val="m_Project_Num-Sevice-Pay3"/>
      <sheetName val="ГП_ЦК_рабочий3"/>
      <sheetName val="Monitor99_03_Adjusted_for_ST3"/>
      <sheetName val="067_100_(апп_не_имеющ_право)_3"/>
      <sheetName val="DEPLETION_TOOL3"/>
      <sheetName val="m_Project_Num-Sevice-Pay1"/>
      <sheetName val="ГП_ЦК_рабочий1"/>
      <sheetName val="Monitor99_03_Adjusted_for_ST1"/>
      <sheetName val="067_100_(апп_не_имеющ_право)_1"/>
      <sheetName val="DEPLETION_TOOL1"/>
      <sheetName val="m_Project_Num-Sevice-Pay2"/>
      <sheetName val="ГП_ЦК_рабочий2"/>
      <sheetName val="Monitor99_03_Adjusted_for_ST2"/>
      <sheetName val="067_100_(апп_не_имеющ_право)_2"/>
      <sheetName val="DEPLETION_TOOL2"/>
      <sheetName val="m_Project_Num-Sevice-Pay4"/>
      <sheetName val="ГП_ЦК_рабочий4"/>
      <sheetName val="Monitor99_03_Adjusted_for_ST4"/>
      <sheetName val="067_100_(апп_не_имеющ_право)_4"/>
      <sheetName val="DEPLETION_TOOL4"/>
      <sheetName val="m_Project_Num-Sevice-Pay5"/>
      <sheetName val="ГП_ЦК_рабочий5"/>
      <sheetName val="Monitor99_03_Adjusted_for_ST5"/>
      <sheetName val="067_100_(апп_не_имеющ_право)_5"/>
      <sheetName val="DEPLETION_TOOL5"/>
      <sheetName val="m_Project_Num-Sevice-Pay6"/>
      <sheetName val="ГП_ЦК_рабочий6"/>
      <sheetName val="Monitor99_03_Adjusted_for_ST6"/>
      <sheetName val="067_100_(апп_не_имеющ_право)_6"/>
      <sheetName val="DEPLETION_TOOL6"/>
      <sheetName val="m_Project_Num-Sevice-Pay10"/>
      <sheetName val="ГП_ЦК_рабочий10"/>
      <sheetName val="Monitor99_03_Adjusted_for_ST10"/>
      <sheetName val="067_100_(апп_не_имеющ_право)_10"/>
      <sheetName val="DEPLETION_TOOL10"/>
      <sheetName val="m_Project_Num-Sevice-Pay7"/>
      <sheetName val="ГП_ЦК_рабочий7"/>
      <sheetName val="Monitor99_03_Adjusted_for_ST7"/>
      <sheetName val="067_100_(апп_не_имеющ_право)_7"/>
      <sheetName val="DEPLETION_TOOL7"/>
      <sheetName val="m_Project_Num-Sevice-Pay8"/>
      <sheetName val="ГП_ЦК_рабочий8"/>
      <sheetName val="Monitor99_03_Adjusted_for_ST8"/>
      <sheetName val="067_100_(апп_не_имеющ_право)_8"/>
      <sheetName val="DEPLETION_TOOL8"/>
      <sheetName val="m_Project_Num-Sevice-Pay9"/>
      <sheetName val="ГП_ЦК_рабочий9"/>
      <sheetName val="Monitor99_03_Adjusted_for_ST9"/>
      <sheetName val="067_100_(апп_не_имеющ_право)_9"/>
      <sheetName val="DEPLETION_TOOL9"/>
      <sheetName val="m_Project_Num-Sevice-Pay11"/>
      <sheetName val="ГП_ЦК_рабочий11"/>
      <sheetName val="Monitor99_03_Adjusted_for_ST11"/>
      <sheetName val="067_100_(апп_не_имеющ_право)_11"/>
      <sheetName val="DEPLETION_TOOL11"/>
      <sheetName val="m_Project_Num-Sevice-Pay12"/>
      <sheetName val="ГП_ЦК_рабочий12"/>
      <sheetName val="Monitor99_03_Adjusted_for_ST12"/>
      <sheetName val="067_100_(апп_не_имеющ_право)_12"/>
      <sheetName val="DEPLETION_TOOL12"/>
      <sheetName val="m_Project_Num-Sevice-Pay16"/>
      <sheetName val="ГП_ЦК_рабочий16"/>
      <sheetName val="Monitor99_03_Adjusted_for_ST16"/>
      <sheetName val="067_100_(апп_не_имеющ_право)_16"/>
      <sheetName val="DEPLETION_TOOL16"/>
      <sheetName val="m_Project_Num-Sevice-Pay13"/>
      <sheetName val="ГП_ЦК_рабочий13"/>
      <sheetName val="Monitor99_03_Adjusted_for_ST13"/>
      <sheetName val="067_100_(апп_не_имеющ_право)_13"/>
      <sheetName val="DEPLETION_TOOL13"/>
      <sheetName val="m_Project_Num-Sevice-Pay14"/>
      <sheetName val="ГП_ЦК_рабочий14"/>
      <sheetName val="Monitor99_03_Adjusted_for_ST14"/>
      <sheetName val="067_100_(апп_не_имеющ_право)_14"/>
      <sheetName val="DEPLETION_TOOL14"/>
      <sheetName val="m_Project_Num-Sevice-Pay15"/>
      <sheetName val="ГП_ЦК_рабочий15"/>
      <sheetName val="Monitor99_03_Adjusted_for_ST15"/>
      <sheetName val="067_100_(апп_не_имеющ_право)_15"/>
      <sheetName val="DEPLETION_TOOL15"/>
      <sheetName val="m_Project_Num-Sevice-Pay17"/>
      <sheetName val="ГП_ЦК_рабочий17"/>
      <sheetName val="Monitor99_03_Adjusted_for_ST17"/>
      <sheetName val="067_100_(апп_не_имеющ_право)_17"/>
      <sheetName val="DEPLETION_TOOL17"/>
      <sheetName val="m_Project_Num-Sevice-Pay18"/>
      <sheetName val="ГП_ЦК_рабочий18"/>
      <sheetName val="Monitor99_03_Adjusted_for_ST18"/>
      <sheetName val="067_100_(апп_не_имеющ_право)_18"/>
      <sheetName val="DEPLETION_TOOL18"/>
      <sheetName val="m_Project_Num-Sevice-Pay20"/>
      <sheetName val="ГП_ЦК_рабочий20"/>
      <sheetName val="Monitor99_03_Adjusted_for_ST20"/>
      <sheetName val="067_100_(апп_не_имеющ_право)_20"/>
      <sheetName val="DEPLETION_TOOL20"/>
      <sheetName val="m_Project_Num-Sevice-Pay19"/>
      <sheetName val="ГП_ЦК_рабочий19"/>
      <sheetName val="Monitor99_03_Adjusted_for_ST19"/>
      <sheetName val="067_100_(апп_не_имеющ_право)_19"/>
      <sheetName val="DEPLETION_TOOL19"/>
      <sheetName val="m_Project_Num-Sevice-Pay21"/>
      <sheetName val="ГП_ЦК_рабочий21"/>
      <sheetName val="Monitor99_03_Adjusted_for_ST21"/>
      <sheetName val="067_100_(апп_не_имеющ_право)_21"/>
      <sheetName val="DEPLETION_TOOL21"/>
      <sheetName val="m_Project_Num-Sevice-Pay22"/>
      <sheetName val="ГП_ЦК_рабочий22"/>
      <sheetName val="Monitor99_03_Adjusted_for_ST22"/>
      <sheetName val="067_100_(апп_не_имеющ_право)_22"/>
      <sheetName val="DEPLETION_TOOL22"/>
      <sheetName val="m_Project_Num-Sevice-Pay23"/>
      <sheetName val="ГП_ЦК_рабочий23"/>
      <sheetName val="Monitor99_03_Adjusted_for_ST23"/>
      <sheetName val="067_100_(апп_не_имеющ_право)_23"/>
      <sheetName val="DEPLETION_TOOL23"/>
      <sheetName val="m_Project_Num-Sevice-Pay25"/>
      <sheetName val="ГП_ЦК_рабочий25"/>
      <sheetName val="Monitor99_03_Adjusted_for_ST25"/>
      <sheetName val="067_100_(апп_не_имеющ_право)_25"/>
      <sheetName val="DEPLETION_TOOL25"/>
      <sheetName val="m_Project_Num-Sevice-Pay24"/>
      <sheetName val="ГП_ЦК_рабочий24"/>
      <sheetName val="Monitor99_03_Adjusted_for_ST24"/>
      <sheetName val="067_100_(апп_не_имеющ_право)_24"/>
      <sheetName val="DEPLETION_TOOL24"/>
      <sheetName val="m_Project_Num-Sevice-Pay26"/>
      <sheetName val="ГП_ЦК_рабочий26"/>
      <sheetName val="Monitor99_03_Adjusted_for_ST26"/>
      <sheetName val="067_100_(апп_не_имеющ_право)_26"/>
      <sheetName val="DEPLETION_TOOL26"/>
      <sheetName val="Курсы валют"/>
      <sheetName val="vars"/>
      <sheetName val="СМП_СЗТ_моделирование"/>
      <sheetName val="1.3_Тяжесть_заболевания"/>
      <sheetName val="3.1_Пневмония_тяжесть"/>
      <sheetName val="crude oil reserves1980-2003"/>
      <sheetName val="КВИ_медпомощь_свод"/>
      <sheetName val="Comp"/>
      <sheetName val="вариант_1"/>
      <sheetName val="% реаб"/>
      <sheetName val="Face"/>
      <sheetName val="bop-weo"/>
      <sheetName val="m_Project_Num-Sevice-Pay99"/>
      <sheetName val="ГП_ЦК_рабочий99"/>
      <sheetName val="Monitor99_03_Adjusted_for_ST99"/>
      <sheetName val="067_100_(апп_не_имеющ_право)_99"/>
      <sheetName val="DEPLETION_TOOL99"/>
      <sheetName val="m_Project_Num-Sevice-Pay64"/>
      <sheetName val="ГП_ЦК_рабочий64"/>
      <sheetName val="Monitor99_03_Adjusted_for_ST64"/>
      <sheetName val="067_100_(апп_не_имеющ_право)_64"/>
      <sheetName val="DEPLETION_TOOL64"/>
      <sheetName val="m_Project_Num-Sevice-Pay59"/>
      <sheetName val="ГП_ЦК_рабочий59"/>
      <sheetName val="Monitor99_03_Adjusted_for_ST59"/>
      <sheetName val="067_100_(апп_не_имеющ_право)_59"/>
      <sheetName val="DEPLETION_TOOL59"/>
      <sheetName val="Дем_прогноз30"/>
      <sheetName val="CBA_bal_sheet_98-9930"/>
      <sheetName val="2_2_ОтклОТМ30"/>
      <sheetName val="1_3_2_ОТМ30"/>
      <sheetName val="m_Project_Num-Sevice-Pay29"/>
      <sheetName val="ГП_ЦК_рабочий29"/>
      <sheetName val="Monitor99_03_Adjusted_for_ST29"/>
      <sheetName val="067_100_(апп_не_имеющ_право)_29"/>
      <sheetName val="DEPLETION_TOOL29"/>
      <sheetName val="m_Project_Num-Sevice-Pay28"/>
      <sheetName val="ГП_ЦК_рабочий28"/>
      <sheetName val="Monitor99_03_Adjusted_for_ST28"/>
      <sheetName val="067_100_(апп_не_имеющ_право)_28"/>
      <sheetName val="DEPLETION_TOOL28"/>
      <sheetName val="Дем_прогноз"/>
      <sheetName val="CBA_bal_sheet_98-99"/>
      <sheetName val="2_2_ОтклОТМ"/>
      <sheetName val="1_3_2_ОТМ"/>
      <sheetName val="m_Project_Num-Sevice-Pay27"/>
      <sheetName val="ГП_ЦК_рабочий27"/>
      <sheetName val="Monitor99_03_Adjusted_for_ST27"/>
      <sheetName val="067_100_(апп_не_имеющ_право)_27"/>
      <sheetName val="DEPLETION_TOOL27"/>
      <sheetName val="m_Project_Num-Sevice-Pay30"/>
      <sheetName val="ГП_ЦК_рабочий30"/>
      <sheetName val="Monitor99_03_Adjusted_for_ST30"/>
      <sheetName val="067_100_(апп_не_имеющ_право)_30"/>
      <sheetName val="DEPLETION_TOOL30"/>
      <sheetName val="Дем_прогноз1"/>
      <sheetName val="CBA_bal_sheet_98-991"/>
      <sheetName val="2_2_ОтклОТМ1"/>
      <sheetName val="1_3_2_ОТМ1"/>
      <sheetName val="m_Project_Num-Sevice-Pay31"/>
      <sheetName val="ГП_ЦК_рабочий31"/>
      <sheetName val="Monitor99_03_Adjusted_for_ST31"/>
      <sheetName val="067_100_(апп_не_имеющ_право)_31"/>
      <sheetName val="DEPLETION_TOOL31"/>
      <sheetName val="m_Project_Num-Sevice-Pay36"/>
      <sheetName val="ГП_ЦК_рабочий36"/>
      <sheetName val="Monitor99_03_Adjusted_for_ST36"/>
      <sheetName val="067_100_(апп_не_имеющ_право)_36"/>
      <sheetName val="DEPLETION_TOOL36"/>
      <sheetName val="Дем_прогноз7"/>
      <sheetName val="CBA_bal_sheet_98-997"/>
      <sheetName val="2_2_ОтклОТМ7"/>
      <sheetName val="1_3_2_ОТМ7"/>
      <sheetName val="Дем_прогноз2"/>
      <sheetName val="CBA_bal_sheet_98-992"/>
      <sheetName val="2_2_ОтклОТМ2"/>
      <sheetName val="1_3_2_ОТМ2"/>
      <sheetName val="m_Project_Num-Sevice-Pay32"/>
      <sheetName val="ГП_ЦК_рабочий32"/>
      <sheetName val="Monitor99_03_Adjusted_for_ST32"/>
      <sheetName val="067_100_(апп_не_имеющ_право)_32"/>
      <sheetName val="DEPLETION_TOOL32"/>
      <sheetName val="Дем_прогноз3"/>
      <sheetName val="CBA_bal_sheet_98-993"/>
      <sheetName val="2_2_ОтклОТМ3"/>
      <sheetName val="1_3_2_ОТМ3"/>
      <sheetName val="m_Project_Num-Sevice-Pay33"/>
      <sheetName val="ГП_ЦК_рабочий33"/>
      <sheetName val="Monitor99_03_Adjusted_for_ST33"/>
      <sheetName val="067_100_(апп_не_имеющ_право)_33"/>
      <sheetName val="DEPLETION_TOOL33"/>
      <sheetName val="Дем_прогноз4"/>
      <sheetName val="CBA_bal_sheet_98-994"/>
      <sheetName val="2_2_ОтклОТМ4"/>
      <sheetName val="1_3_2_ОТМ4"/>
      <sheetName val="m_Project_Num-Sevice-Pay34"/>
      <sheetName val="ГП_ЦК_рабочий34"/>
      <sheetName val="Monitor99_03_Adjusted_for_ST34"/>
      <sheetName val="067_100_(апп_не_имеющ_право)_34"/>
      <sheetName val="DEPLETION_TOOL34"/>
      <sheetName val="Дем_прогноз5"/>
      <sheetName val="CBA_bal_sheet_98-995"/>
      <sheetName val="2_2_ОтклОТМ5"/>
      <sheetName val="1_3_2_ОТМ5"/>
      <sheetName val="m_Project_Num-Sevice-Pay35"/>
      <sheetName val="ГП_ЦК_рабочий35"/>
      <sheetName val="Monitor99_03_Adjusted_for_ST35"/>
      <sheetName val="067_100_(апп_не_имеющ_право)_35"/>
      <sheetName val="DEPLETION_TOOL35"/>
      <sheetName val="Дем_прогноз6"/>
      <sheetName val="CBA_bal_sheet_98-996"/>
      <sheetName val="2_2_ОтклОТМ6"/>
      <sheetName val="1_3_2_ОТМ6"/>
      <sheetName val="m_Project_Num-Sevice-Pay37"/>
      <sheetName val="ГП_ЦК_рабочий37"/>
      <sheetName val="Monitor99_03_Adjusted_for_ST37"/>
      <sheetName val="067_100_(апп_не_имеющ_право)_37"/>
      <sheetName val="DEPLETION_TOOL37"/>
      <sheetName val="Дем_прогноз8"/>
      <sheetName val="CBA_bal_sheet_98-998"/>
      <sheetName val="2_2_ОтклОТМ8"/>
      <sheetName val="1_3_2_ОТМ8"/>
      <sheetName val="m_Project_Num-Sevice-Pay38"/>
      <sheetName val="ГП_ЦК_рабочий38"/>
      <sheetName val="Monitor99_03_Adjusted_for_ST38"/>
      <sheetName val="067_100_(апп_не_имеющ_право)_38"/>
      <sheetName val="DEPLETION_TOOL38"/>
      <sheetName val="Дем_прогноз9"/>
      <sheetName val="CBA_bal_sheet_98-999"/>
      <sheetName val="2_2_ОтклОТМ9"/>
      <sheetName val="1_3_2_ОТМ9"/>
      <sheetName val="m_Project_Num-Sevice-Pay39"/>
      <sheetName val="ГП_ЦК_рабочий39"/>
      <sheetName val="Monitor99_03_Adjusted_for_ST39"/>
      <sheetName val="067_100_(апп_не_имеющ_право)_39"/>
      <sheetName val="DEPLETION_TOOL39"/>
      <sheetName val="Дем_прогноз10"/>
      <sheetName val="CBA_bal_sheet_98-9910"/>
      <sheetName val="2_2_ОтклОТМ10"/>
      <sheetName val="1_3_2_ОТМ10"/>
      <sheetName val="m_Project_Num-Sevice-Pay40"/>
      <sheetName val="ГП_ЦК_рабочий40"/>
      <sheetName val="Monitor99_03_Adjusted_for_ST40"/>
      <sheetName val="067_100_(апп_не_имеющ_право)_40"/>
      <sheetName val="DEPLETION_TOOL40"/>
      <sheetName val="Дем_прогноз11"/>
      <sheetName val="CBA_bal_sheet_98-9911"/>
      <sheetName val="2_2_ОтклОТМ11"/>
      <sheetName val="1_3_2_ОТМ11"/>
      <sheetName val="m_Project_Num-Sevice-Pay41"/>
      <sheetName val="ГП_ЦК_рабочий41"/>
      <sheetName val="Monitor99_03_Adjusted_for_ST41"/>
      <sheetName val="067_100_(апп_не_имеющ_право)_41"/>
      <sheetName val="DEPLETION_TOOL41"/>
      <sheetName val="Дем_прогноз12"/>
      <sheetName val="CBA_bal_sheet_98-9912"/>
      <sheetName val="2_2_ОтклОТМ12"/>
      <sheetName val="1_3_2_ОТМ12"/>
      <sheetName val="m_Project_Num-Sevice-Pay43"/>
      <sheetName val="ГП_ЦК_рабочий43"/>
      <sheetName val="Monitor99_03_Adjusted_for_ST43"/>
      <sheetName val="067_100_(апп_не_имеющ_право)_43"/>
      <sheetName val="DEPLETION_TOOL43"/>
      <sheetName val="Дем_прогноз14"/>
      <sheetName val="CBA_bal_sheet_98-9914"/>
      <sheetName val="2_2_ОтклОТМ14"/>
      <sheetName val="1_3_2_ОТМ14"/>
      <sheetName val="m_Project_Num-Sevice-Pay42"/>
      <sheetName val="ГП_ЦК_рабочий42"/>
      <sheetName val="Monitor99_03_Adjusted_for_ST42"/>
      <sheetName val="067_100_(апп_не_имеющ_право)_42"/>
      <sheetName val="DEPLETION_TOOL42"/>
      <sheetName val="Дем_прогноз13"/>
      <sheetName val="CBA_bal_sheet_98-9913"/>
      <sheetName val="2_2_ОтклОТМ13"/>
      <sheetName val="1_3_2_ОТМ13"/>
      <sheetName val="m_Project_Num-Sevice-Pay44"/>
      <sheetName val="ГП_ЦК_рабочий44"/>
      <sheetName val="Monitor99_03_Adjusted_for_ST44"/>
      <sheetName val="067_100_(апп_не_имеющ_право)_44"/>
      <sheetName val="DEPLETION_TOOL44"/>
      <sheetName val="Дем_прогноз15"/>
      <sheetName val="CBA_bal_sheet_98-9915"/>
      <sheetName val="2_2_ОтклОТМ15"/>
      <sheetName val="1_3_2_ОТМ15"/>
      <sheetName val="m_Project_Num-Sevice-Pay45"/>
      <sheetName val="ГП_ЦК_рабочий45"/>
      <sheetName val="Monitor99_03_Adjusted_for_ST45"/>
      <sheetName val="067_100_(апп_не_имеющ_право)_45"/>
      <sheetName val="DEPLETION_TOOL45"/>
      <sheetName val="Дем_прогноз16"/>
      <sheetName val="CBA_bal_sheet_98-9916"/>
      <sheetName val="2_2_ОтклОТМ16"/>
      <sheetName val="1_3_2_ОТМ16"/>
      <sheetName val="m_Project_Num-Sevice-Pay51"/>
      <sheetName val="ГП_ЦК_рабочий51"/>
      <sheetName val="Monitor99_03_Adjusted_for_ST51"/>
      <sheetName val="067_100_(апп_не_имеющ_право)_51"/>
      <sheetName val="DEPLETION_TOOL51"/>
      <sheetName val="Дем_прогноз22"/>
      <sheetName val="CBA_bal_sheet_98-9922"/>
      <sheetName val="2_2_ОтклОТМ22"/>
      <sheetName val="1_3_2_ОТМ22"/>
      <sheetName val="m_Project_Num-Sevice-Pay50"/>
      <sheetName val="ГП_ЦК_рабочий50"/>
      <sheetName val="Monitor99_03_Adjusted_for_ST50"/>
      <sheetName val="067_100_(апп_не_имеющ_право)_50"/>
      <sheetName val="DEPLETION_TOOL50"/>
      <sheetName val="Дем_прогноз21"/>
      <sheetName val="CBA_bal_sheet_98-9921"/>
      <sheetName val="2_2_ОтклОТМ21"/>
      <sheetName val="1_3_2_ОТМ21"/>
      <sheetName val="m_Project_Num-Sevice-Pay46"/>
      <sheetName val="ГП_ЦК_рабочий46"/>
      <sheetName val="Monitor99_03_Adjusted_for_ST46"/>
      <sheetName val="067_100_(апп_не_имеющ_право)_46"/>
      <sheetName val="DEPLETION_TOOL46"/>
      <sheetName val="Дем_прогноз17"/>
      <sheetName val="CBA_bal_sheet_98-9917"/>
      <sheetName val="2_2_ОтклОТМ17"/>
      <sheetName val="1_3_2_ОТМ17"/>
      <sheetName val="m_Project_Num-Sevice-Pay47"/>
      <sheetName val="ГП_ЦК_рабочий47"/>
      <sheetName val="Monitor99_03_Adjusted_for_ST47"/>
      <sheetName val="067_100_(апп_не_имеющ_право)_47"/>
      <sheetName val="DEPLETION_TOOL47"/>
      <sheetName val="Дем_прогноз18"/>
      <sheetName val="CBA_bal_sheet_98-9918"/>
      <sheetName val="2_2_ОтклОТМ18"/>
      <sheetName val="1_3_2_ОТМ18"/>
      <sheetName val="m_Project_Num-Sevice-Pay48"/>
      <sheetName val="ГП_ЦК_рабочий48"/>
      <sheetName val="Monitor99_03_Adjusted_for_ST48"/>
      <sheetName val="067_100_(апп_не_имеющ_право)_48"/>
      <sheetName val="DEPLETION_TOOL48"/>
      <sheetName val="Дем_прогноз19"/>
      <sheetName val="CBA_bal_sheet_98-9919"/>
      <sheetName val="2_2_ОтклОТМ19"/>
      <sheetName val="1_3_2_ОТМ19"/>
      <sheetName val="m_Project_Num-Sevice-Pay49"/>
      <sheetName val="ГП_ЦК_рабочий49"/>
      <sheetName val="Monitor99_03_Adjusted_for_ST49"/>
      <sheetName val="067_100_(апп_не_имеющ_право)_49"/>
      <sheetName val="DEPLETION_TOOL49"/>
      <sheetName val="Дем_прогноз20"/>
      <sheetName val="CBA_bal_sheet_98-9920"/>
      <sheetName val="2_2_ОтклОТМ20"/>
      <sheetName val="1_3_2_ОТМ20"/>
      <sheetName val="m_Project_Num-Sevice-Pay52"/>
      <sheetName val="ГП_ЦК_рабочий52"/>
      <sheetName val="Monitor99_03_Adjusted_for_ST52"/>
      <sheetName val="067_100_(апп_не_имеющ_право)_52"/>
      <sheetName val="DEPLETION_TOOL52"/>
      <sheetName val="Дем_прогноз23"/>
      <sheetName val="CBA_bal_sheet_98-9923"/>
      <sheetName val="2_2_ОтклОТМ23"/>
      <sheetName val="1_3_2_ОТМ23"/>
      <sheetName val="m_Project_Num-Sevice-Pay56"/>
      <sheetName val="ГП_ЦК_рабочий56"/>
      <sheetName val="Monitor99_03_Adjusted_for_ST56"/>
      <sheetName val="067_100_(апп_не_имеющ_право)_56"/>
      <sheetName val="DEPLETION_TOOL56"/>
      <sheetName val="Дем_прогноз27"/>
      <sheetName val="CBA_bal_sheet_98-9927"/>
      <sheetName val="2_2_ОтклОТМ27"/>
      <sheetName val="1_3_2_ОТМ27"/>
      <sheetName val="m_Project_Num-Sevice-Pay54"/>
      <sheetName val="ГП_ЦК_рабочий54"/>
      <sheetName val="Monitor99_03_Adjusted_for_ST54"/>
      <sheetName val="067_100_(апп_не_имеющ_право)_54"/>
      <sheetName val="DEPLETION_TOOL54"/>
      <sheetName val="Дем_прогноз25"/>
      <sheetName val="CBA_bal_sheet_98-9925"/>
      <sheetName val="2_2_ОтклОТМ25"/>
      <sheetName val="1_3_2_ОТМ25"/>
      <sheetName val="m_Project_Num-Sevice-Pay53"/>
      <sheetName val="ГП_ЦК_рабочий53"/>
      <sheetName val="Monitor99_03_Adjusted_for_ST53"/>
      <sheetName val="067_100_(апп_не_имеющ_право)_53"/>
      <sheetName val="DEPLETION_TOOL53"/>
      <sheetName val="Дем_прогноз24"/>
      <sheetName val="CBA_bal_sheet_98-9924"/>
      <sheetName val="2_2_ОтклОТМ24"/>
      <sheetName val="1_3_2_ОТМ24"/>
      <sheetName val="m_Project_Num-Sevice-Pay55"/>
      <sheetName val="ГП_ЦК_рабочий55"/>
      <sheetName val="Monitor99_03_Adjusted_for_ST55"/>
      <sheetName val="067_100_(апп_не_имеющ_право)_55"/>
      <sheetName val="DEPLETION_TOOL55"/>
      <sheetName val="Дем_прогноз26"/>
      <sheetName val="CBA_bal_sheet_98-9926"/>
      <sheetName val="2_2_ОтклОТМ26"/>
      <sheetName val="1_3_2_ОТМ26"/>
      <sheetName val="m_Project_Num-Sevice-Pay57"/>
      <sheetName val="ГП_ЦК_рабочий57"/>
      <sheetName val="Monitor99_03_Adjusted_for_ST57"/>
      <sheetName val="067_100_(апп_не_имеющ_право)_57"/>
      <sheetName val="DEPLETION_TOOL57"/>
      <sheetName val="Дем_прогноз28"/>
      <sheetName val="CBA_bal_sheet_98-9928"/>
      <sheetName val="2_2_ОтклОТМ28"/>
      <sheetName val="1_3_2_ОТМ28"/>
      <sheetName val="m_Project_Num-Sevice-Pay58"/>
      <sheetName val="ГП_ЦК_рабочий58"/>
      <sheetName val="Monitor99_03_Adjusted_for_ST58"/>
      <sheetName val="067_100_(апп_не_имеющ_право)_58"/>
      <sheetName val="DEPLETION_TOOL58"/>
      <sheetName val="Дем_прогноз29"/>
      <sheetName val="CBA_bal_sheet_98-9929"/>
      <sheetName val="2_2_ОтклОТМ29"/>
      <sheetName val="1_3_2_ОТМ29"/>
      <sheetName val="Дем_прогноз35"/>
      <sheetName val="CBA_bal_sheet_98-9935"/>
      <sheetName val="2_2_ОтклОТМ35"/>
      <sheetName val="1_3_2_ОТМ35"/>
      <sheetName val="m_Project_Num-Sevice-Pay60"/>
      <sheetName val="ГП_ЦК_рабочий60"/>
      <sheetName val="Monitor99_03_Adjusted_for_ST60"/>
      <sheetName val="067_100_(апп_не_имеющ_право)_60"/>
      <sheetName val="DEPLETION_TOOL60"/>
      <sheetName val="Дем_прогноз31"/>
      <sheetName val="CBA_bal_sheet_98-9931"/>
      <sheetName val="2_2_ОтклОТМ31"/>
      <sheetName val="1_3_2_ОТМ31"/>
      <sheetName val="m_Project_Num-Sevice-Pay61"/>
      <sheetName val="ГП_ЦК_рабочий61"/>
      <sheetName val="Monitor99_03_Adjusted_for_ST61"/>
      <sheetName val="067_100_(апп_не_имеющ_право)_61"/>
      <sheetName val="DEPLETION_TOOL61"/>
      <sheetName val="Дем_прогноз32"/>
      <sheetName val="CBA_bal_sheet_98-9932"/>
      <sheetName val="2_2_ОтклОТМ32"/>
      <sheetName val="1_3_2_ОТМ32"/>
      <sheetName val="m_Project_Num-Sevice-Pay62"/>
      <sheetName val="ГП_ЦК_рабочий62"/>
      <sheetName val="Monitor99_03_Adjusted_for_ST62"/>
      <sheetName val="067_100_(апп_не_имеющ_право)_62"/>
      <sheetName val="DEPLETION_TOOL62"/>
      <sheetName val="Дем_прогноз33"/>
      <sheetName val="CBA_bal_sheet_98-9933"/>
      <sheetName val="2_2_ОтклОТМ33"/>
      <sheetName val="1_3_2_ОТМ33"/>
      <sheetName val="m_Project_Num-Sevice-Pay63"/>
      <sheetName val="ГП_ЦК_рабочий63"/>
      <sheetName val="Monitor99_03_Adjusted_for_ST63"/>
      <sheetName val="067_100_(апп_не_имеющ_право)_63"/>
      <sheetName val="DEPLETION_TOOL63"/>
      <sheetName val="Дем_прогноз34"/>
      <sheetName val="CBA_bal_sheet_98-9934"/>
      <sheetName val="2_2_ОтклОТМ34"/>
      <sheetName val="1_3_2_ОТМ34"/>
      <sheetName val="m_Project_Num-Sevice-Pay65"/>
      <sheetName val="ГП_ЦК_рабочий65"/>
      <sheetName val="Monitor99_03_Adjusted_for_ST65"/>
      <sheetName val="067_100_(апп_не_имеющ_право)_65"/>
      <sheetName val="DEPLETION_TOOL65"/>
      <sheetName val="Дем_прогноз36"/>
      <sheetName val="CBA_bal_sheet_98-9936"/>
      <sheetName val="2_2_ОтклОТМ36"/>
      <sheetName val="1_3_2_ОТМ36"/>
      <sheetName val="Дем_прогноз70"/>
      <sheetName val="CBA_bal_sheet_98-9970"/>
      <sheetName val="2_2_ОтклОТМ70"/>
      <sheetName val="1_3_2_ОТМ70"/>
      <sheetName val="m_Project_Num-Sevice-Pay69"/>
      <sheetName val="ГП_ЦК_рабочий69"/>
      <sheetName val="Monitor99_03_Adjusted_for_ST69"/>
      <sheetName val="067_100_(апп_не_имеющ_право)_69"/>
      <sheetName val="DEPLETION_TOOL69"/>
      <sheetName val="Дем_прогноз40"/>
      <sheetName val="CBA_bal_sheet_98-9940"/>
      <sheetName val="2_2_ОтклОТМ40"/>
      <sheetName val="1_3_2_ОТМ40"/>
      <sheetName val="m_Project_Num-Sevice-Pay66"/>
      <sheetName val="ГП_ЦК_рабочий66"/>
      <sheetName val="Monitor99_03_Adjusted_for_ST66"/>
      <sheetName val="067_100_(апп_не_имеющ_право)_66"/>
      <sheetName val="DEPLETION_TOOL66"/>
      <sheetName val="Дем_прогноз37"/>
      <sheetName val="CBA_bal_sheet_98-9937"/>
      <sheetName val="2_2_ОтклОТМ37"/>
      <sheetName val="1_3_2_ОТМ37"/>
      <sheetName val="m_Project_Num-Sevice-Pay68"/>
      <sheetName val="ГП_ЦК_рабочий68"/>
      <sheetName val="Monitor99_03_Adjusted_for_ST68"/>
      <sheetName val="067_100_(апп_не_имеющ_право)_68"/>
      <sheetName val="DEPLETION_TOOL68"/>
      <sheetName val="Дем_прогноз39"/>
      <sheetName val="CBA_bal_sheet_98-9939"/>
      <sheetName val="2_2_ОтклОТМ39"/>
      <sheetName val="1_3_2_ОТМ39"/>
      <sheetName val="m_Project_Num-Sevice-Pay67"/>
      <sheetName val="ГП_ЦК_рабочий67"/>
      <sheetName val="Monitor99_03_Adjusted_for_ST67"/>
      <sheetName val="067_100_(апп_не_имеющ_право)_67"/>
      <sheetName val="DEPLETION_TOOL67"/>
      <sheetName val="Дем_прогноз38"/>
      <sheetName val="CBA_bal_sheet_98-9938"/>
      <sheetName val="2_2_ОтклОТМ38"/>
      <sheetName val="1_3_2_ОТМ38"/>
      <sheetName val="m_Project_Num-Sevice-Pay71"/>
      <sheetName val="ГП_ЦК_рабочий71"/>
      <sheetName val="Monitor99_03_Adjusted_for_ST71"/>
      <sheetName val="067_100_(апп_не_имеющ_право)_71"/>
      <sheetName val="DEPLETION_TOOL71"/>
      <sheetName val="Дем_прогноз42"/>
      <sheetName val="CBA_bal_sheet_98-9942"/>
      <sheetName val="2_2_ОтклОТМ42"/>
      <sheetName val="1_3_2_ОТМ42"/>
      <sheetName val="m_Project_Num-Sevice-Pay70"/>
      <sheetName val="ГП_ЦК_рабочий70"/>
      <sheetName val="Monitor99_03_Adjusted_for_ST70"/>
      <sheetName val="067_100_(апп_не_имеющ_право)_70"/>
      <sheetName val="DEPLETION_TOOL70"/>
      <sheetName val="Дем_прогноз41"/>
      <sheetName val="CBA_bal_sheet_98-9941"/>
      <sheetName val="2_2_ОтклОТМ41"/>
      <sheetName val="1_3_2_ОТМ41"/>
      <sheetName val="m_Project_Num-Sevice-Pay77"/>
      <sheetName val="ГП_ЦК_рабочий77"/>
      <sheetName val="Monitor99_03_Adjusted_for_ST77"/>
      <sheetName val="067_100_(апп_не_имеющ_право)_77"/>
      <sheetName val="DEPLETION_TOOL77"/>
      <sheetName val="Дем_прогноз48"/>
      <sheetName val="CBA_bal_sheet_98-9948"/>
      <sheetName val="2_2_ОтклОТМ48"/>
      <sheetName val="1_3_2_ОТМ48"/>
      <sheetName val="m_Project_Num-Sevice-Pay72"/>
      <sheetName val="ГП_ЦК_рабочий72"/>
      <sheetName val="Monitor99_03_Adjusted_for_ST72"/>
      <sheetName val="067_100_(апп_не_имеющ_право)_72"/>
      <sheetName val="DEPLETION_TOOL72"/>
      <sheetName val="Дем_прогноз43"/>
      <sheetName val="CBA_bal_sheet_98-9943"/>
      <sheetName val="2_2_ОтклОТМ43"/>
      <sheetName val="1_3_2_ОТМ43"/>
      <sheetName val="m_Project_Num-Sevice-Pay75"/>
      <sheetName val="ГП_ЦК_рабочий75"/>
      <sheetName val="Monitor99_03_Adjusted_for_ST75"/>
      <sheetName val="067_100_(апп_не_имеющ_право)_75"/>
      <sheetName val="DEPLETION_TOOL75"/>
      <sheetName val="Дем_прогноз46"/>
      <sheetName val="CBA_bal_sheet_98-9946"/>
      <sheetName val="2_2_ОтклОТМ46"/>
      <sheetName val="1_3_2_ОТМ46"/>
      <sheetName val="m_Project_Num-Sevice-Pay73"/>
      <sheetName val="ГП_ЦК_рабочий73"/>
      <sheetName val="Monitor99_03_Adjusted_for_ST73"/>
      <sheetName val="067_100_(апп_не_имеющ_право)_73"/>
      <sheetName val="DEPLETION_TOOL73"/>
      <sheetName val="Дем_прогноз44"/>
      <sheetName val="CBA_bal_sheet_98-9944"/>
      <sheetName val="2_2_ОтклОТМ44"/>
      <sheetName val="1_3_2_ОТМ44"/>
      <sheetName val="m_Project_Num-Sevice-Pay74"/>
      <sheetName val="ГП_ЦК_рабочий74"/>
      <sheetName val="Monitor99_03_Adjusted_for_ST74"/>
      <sheetName val="067_100_(апп_не_имеющ_право)_74"/>
      <sheetName val="DEPLETION_TOOL74"/>
      <sheetName val="Дем_прогноз45"/>
      <sheetName val="CBA_bal_sheet_98-9945"/>
      <sheetName val="2_2_ОтклОТМ45"/>
      <sheetName val="1_3_2_ОТМ45"/>
      <sheetName val="m_Project_Num-Sevice-Pay76"/>
      <sheetName val="ГП_ЦК_рабочий76"/>
      <sheetName val="Monitor99_03_Adjusted_for_ST76"/>
      <sheetName val="067_100_(апп_не_имеющ_право)_76"/>
      <sheetName val="DEPLETION_TOOL76"/>
      <sheetName val="Дем_прогноз47"/>
      <sheetName val="CBA_bal_sheet_98-9947"/>
      <sheetName val="2_2_ОтклОТМ47"/>
      <sheetName val="1_3_2_ОТМ47"/>
      <sheetName val="m_Project_Num-Sevice-Pay79"/>
      <sheetName val="ГП_ЦК_рабочий79"/>
      <sheetName val="Monitor99_03_Adjusted_for_ST79"/>
      <sheetName val="067_100_(апп_не_имеющ_право)_79"/>
      <sheetName val="DEPLETION_TOOL79"/>
      <sheetName val="Дем_прогноз50"/>
      <sheetName val="CBA_bal_sheet_98-9950"/>
      <sheetName val="2_2_ОтклОТМ50"/>
      <sheetName val="1_3_2_ОТМ50"/>
      <sheetName val="m_Project_Num-Sevice-Pay78"/>
      <sheetName val="ГП_ЦК_рабочий78"/>
      <sheetName val="Monitor99_03_Adjusted_for_ST78"/>
      <sheetName val="067_100_(апп_не_имеющ_право)_78"/>
      <sheetName val="DEPLETION_TOOL78"/>
      <sheetName val="Дем_прогноз49"/>
      <sheetName val="CBA_bal_sheet_98-9949"/>
      <sheetName val="2_2_ОтклОТМ49"/>
      <sheetName val="1_3_2_ОТМ49"/>
      <sheetName val="m_Project_Num-Sevice-Pay80"/>
      <sheetName val="ГП_ЦК_рабочий80"/>
      <sheetName val="Monitor99_03_Adjusted_for_ST80"/>
      <sheetName val="067_100_(апп_не_имеющ_право)_80"/>
      <sheetName val="DEPLETION_TOOL80"/>
      <sheetName val="Дем_прогноз51"/>
      <sheetName val="CBA_bal_sheet_98-9951"/>
      <sheetName val="2_2_ОтклОТМ51"/>
      <sheetName val="1_3_2_ОТМ51"/>
      <sheetName val="m_Project_Num-Sevice-Pay81"/>
      <sheetName val="ГП_ЦК_рабочий81"/>
      <sheetName val="Monitor99_03_Adjusted_for_ST81"/>
      <sheetName val="067_100_(апп_не_имеющ_право)_81"/>
      <sheetName val="DEPLETION_TOOL81"/>
      <sheetName val="Дем_прогноз52"/>
      <sheetName val="CBA_bal_sheet_98-9952"/>
      <sheetName val="2_2_ОтклОТМ52"/>
      <sheetName val="1_3_2_ОТМ52"/>
      <sheetName val="m_Project_Num-Sevice-Pay83"/>
      <sheetName val="ГП_ЦК_рабочий83"/>
      <sheetName val="Monitor99_03_Adjusted_for_ST83"/>
      <sheetName val="067_100_(апп_не_имеющ_право)_83"/>
      <sheetName val="DEPLETION_TOOL83"/>
      <sheetName val="Дем_прогноз54"/>
      <sheetName val="CBA_bal_sheet_98-9954"/>
      <sheetName val="2_2_ОтклОТМ54"/>
      <sheetName val="1_3_2_ОТМ54"/>
      <sheetName val="m_Project_Num-Sevice-Pay82"/>
      <sheetName val="ГП_ЦК_рабочий82"/>
      <sheetName val="Monitor99_03_Adjusted_for_ST82"/>
      <sheetName val="067_100_(апп_не_имеющ_право)_82"/>
      <sheetName val="DEPLETION_TOOL82"/>
      <sheetName val="Дем_прогноз53"/>
      <sheetName val="CBA_bal_sheet_98-9953"/>
      <sheetName val="2_2_ОтклОТМ53"/>
      <sheetName val="1_3_2_ОТМ53"/>
      <sheetName val="m_Project_Num-Sevice-Pay84"/>
      <sheetName val="ГП_ЦК_рабочий84"/>
      <sheetName val="Monitor99_03_Adjusted_for_ST84"/>
      <sheetName val="067_100_(апп_не_имеющ_право)_84"/>
      <sheetName val="DEPLETION_TOOL84"/>
      <sheetName val="Дем_прогноз55"/>
      <sheetName val="CBA_bal_sheet_98-9955"/>
      <sheetName val="2_2_ОтклОТМ55"/>
      <sheetName val="1_3_2_ОТМ55"/>
      <sheetName val="m_Project_Num-Sevice-Pay85"/>
      <sheetName val="ГП_ЦК_рабочий85"/>
      <sheetName val="Monitor99_03_Adjusted_for_ST85"/>
      <sheetName val="067_100_(апп_не_имеющ_право)_85"/>
      <sheetName val="DEPLETION_TOOL85"/>
      <sheetName val="Дем_прогноз56"/>
      <sheetName val="CBA_bal_sheet_98-9956"/>
      <sheetName val="2_2_ОтклОТМ56"/>
      <sheetName val="1_3_2_ОТМ56"/>
      <sheetName val="m_Project_Num-Sevice-Pay86"/>
      <sheetName val="ГП_ЦК_рабочий86"/>
      <sheetName val="Monitor99_03_Adjusted_for_ST86"/>
      <sheetName val="067_100_(апп_не_имеющ_право)_86"/>
      <sheetName val="DEPLETION_TOOL86"/>
      <sheetName val="Дем_прогноз57"/>
      <sheetName val="CBA_bal_sheet_98-9957"/>
      <sheetName val="2_2_ОтклОТМ57"/>
      <sheetName val="1_3_2_ОТМ57"/>
      <sheetName val="m_Project_Num-Sevice-Pay87"/>
      <sheetName val="ГП_ЦК_рабочий87"/>
      <sheetName val="Monitor99_03_Adjusted_for_ST87"/>
      <sheetName val="067_100_(апп_не_имеющ_право)_87"/>
      <sheetName val="DEPLETION_TOOL87"/>
      <sheetName val="Дем_прогноз58"/>
      <sheetName val="CBA_bal_sheet_98-9958"/>
      <sheetName val="2_2_ОтклОТМ58"/>
      <sheetName val="1_3_2_ОТМ58"/>
      <sheetName val="m_Project_Num-Sevice-Pay88"/>
      <sheetName val="ГП_ЦК_рабочий88"/>
      <sheetName val="Monitor99_03_Adjusted_for_ST88"/>
      <sheetName val="067_100_(апп_не_имеющ_право)_88"/>
      <sheetName val="DEPLETION_TOOL88"/>
      <sheetName val="Дем_прогноз59"/>
      <sheetName val="CBA_bal_sheet_98-9959"/>
      <sheetName val="2_2_ОтклОТМ59"/>
      <sheetName val="1_3_2_ОТМ59"/>
      <sheetName val="m_Project_Num-Sevice-Pay92"/>
      <sheetName val="ГП_ЦК_рабочий92"/>
      <sheetName val="Monitor99_03_Adjusted_for_ST92"/>
      <sheetName val="067_100_(апп_не_имеющ_право)_92"/>
      <sheetName val="DEPLETION_TOOL92"/>
      <sheetName val="Дем_прогноз63"/>
      <sheetName val="CBA_bal_sheet_98-9963"/>
      <sheetName val="2_2_ОтклОТМ63"/>
      <sheetName val="1_3_2_ОТМ63"/>
      <sheetName val="m_Project_Num-Sevice-Pay90"/>
      <sheetName val="ГП_ЦК_рабочий90"/>
      <sheetName val="Monitor99_03_Adjusted_for_ST90"/>
      <sheetName val="067_100_(апп_не_имеющ_право)_90"/>
      <sheetName val="DEPLETION_TOOL90"/>
      <sheetName val="Дем_прогноз61"/>
      <sheetName val="CBA_bal_sheet_98-9961"/>
      <sheetName val="2_2_ОтклОТМ61"/>
      <sheetName val="1_3_2_ОТМ61"/>
      <sheetName val="m_Project_Num-Sevice-Pay89"/>
      <sheetName val="ГП_ЦК_рабочий89"/>
      <sheetName val="Monitor99_03_Adjusted_for_ST89"/>
      <sheetName val="067_100_(апп_не_имеющ_право)_89"/>
      <sheetName val="DEPLETION_TOOL89"/>
      <sheetName val="Дем_прогноз60"/>
      <sheetName val="CBA_bal_sheet_98-9960"/>
      <sheetName val="2_2_ОтклОТМ60"/>
      <sheetName val="1_3_2_ОТМ60"/>
      <sheetName val="m_Project_Num-Sevice-Pay91"/>
      <sheetName val="ГП_ЦК_рабочий91"/>
      <sheetName val="Monitor99_03_Adjusted_for_ST91"/>
      <sheetName val="067_100_(апп_не_имеющ_право)_91"/>
      <sheetName val="DEPLETION_TOOL91"/>
      <sheetName val="Дем_прогноз62"/>
      <sheetName val="CBA_bal_sheet_98-9962"/>
      <sheetName val="2_2_ОтклОТМ62"/>
      <sheetName val="1_3_2_ОТМ62"/>
      <sheetName val="m_Project_Num-Sevice-Pay93"/>
      <sheetName val="ГП_ЦК_рабочий93"/>
      <sheetName val="Monitor99_03_Adjusted_for_ST93"/>
      <sheetName val="067_100_(апп_не_имеющ_право)_93"/>
      <sheetName val="DEPLETION_TOOL93"/>
      <sheetName val="Дем_прогноз64"/>
      <sheetName val="CBA_bal_sheet_98-9964"/>
      <sheetName val="2_2_ОтклОТМ64"/>
      <sheetName val="1_3_2_ОТМ64"/>
      <sheetName val="m_Project_Num-Sevice-Pay94"/>
      <sheetName val="ГП_ЦК_рабочий94"/>
      <sheetName val="Monitor99_03_Adjusted_for_ST94"/>
      <sheetName val="067_100_(апп_не_имеющ_право)_94"/>
      <sheetName val="DEPLETION_TOOL94"/>
      <sheetName val="Дем_прогноз65"/>
      <sheetName val="CBA_bal_sheet_98-9965"/>
      <sheetName val="2_2_ОтклОТМ65"/>
      <sheetName val="1_3_2_ОТМ65"/>
      <sheetName val="m_Project_Num-Sevice-Pay95"/>
      <sheetName val="ГП_ЦК_рабочий95"/>
      <sheetName val="Monitor99_03_Adjusted_for_ST95"/>
      <sheetName val="067_100_(апп_не_имеющ_право)_95"/>
      <sheetName val="DEPLETION_TOOL95"/>
      <sheetName val="Дем_прогноз66"/>
      <sheetName val="CBA_bal_sheet_98-9966"/>
      <sheetName val="2_2_ОтклОТМ66"/>
      <sheetName val="1_3_2_ОТМ66"/>
      <sheetName val="m_Project_Num-Sevice-Pay96"/>
      <sheetName val="ГП_ЦК_рабочий96"/>
      <sheetName val="Monitor99_03_Adjusted_for_ST96"/>
      <sheetName val="067_100_(апп_не_имеющ_право)_96"/>
      <sheetName val="DEPLETION_TOOL96"/>
      <sheetName val="Дем_прогноз67"/>
      <sheetName val="CBA_bal_sheet_98-9967"/>
      <sheetName val="2_2_ОтклОТМ67"/>
      <sheetName val="1_3_2_ОТМ67"/>
      <sheetName val="m_Project_Num-Sevice-Pay97"/>
      <sheetName val="ГП_ЦК_рабочий97"/>
      <sheetName val="Monitor99_03_Adjusted_for_ST97"/>
      <sheetName val="067_100_(апп_не_имеющ_право)_97"/>
      <sheetName val="DEPLETION_TOOL97"/>
      <sheetName val="Дем_прогноз68"/>
      <sheetName val="CBA_bal_sheet_98-9968"/>
      <sheetName val="2_2_ОтклОТМ68"/>
      <sheetName val="1_3_2_ОТМ68"/>
      <sheetName val="m_Project_Num-Sevice-Pay98"/>
      <sheetName val="ГП_ЦК_рабочий98"/>
      <sheetName val="Monitor99_03_Adjusted_for_ST98"/>
      <sheetName val="067_100_(апп_не_имеющ_право)_98"/>
      <sheetName val="DEPLETION_TOOL98"/>
      <sheetName val="Дем_прогноз69"/>
      <sheetName val="CBA_bal_sheet_98-9969"/>
      <sheetName val="2_2_ОтклОТМ69"/>
      <sheetName val="1_3_2_ОТМ69"/>
      <sheetName val="m_Project_Num-Sevice-Pay100"/>
      <sheetName val="ГП_ЦК_рабочий100"/>
      <sheetName val="Monitor99_03_Adjusted_for_ST100"/>
      <sheetName val="067_100_(апп_не_имеющ_право)100"/>
      <sheetName val="DEPLETION_TOOL100"/>
      <sheetName val="Дем_прогноз71"/>
      <sheetName val="CBA_bal_sheet_98-9971"/>
      <sheetName val="2_2_ОтклОТМ71"/>
      <sheetName val="1_3_2_ОТМ71"/>
      <sheetName val="m_Project_Num-Sevice-Pay101"/>
      <sheetName val="ГП_ЦК_рабочий101"/>
      <sheetName val="Monitor99_03_Adjusted_for_ST101"/>
      <sheetName val="067_100_(апп_не_имеющ_право)101"/>
      <sheetName val="DEPLETION_TOOL101"/>
      <sheetName val="Дем_прогноз72"/>
      <sheetName val="CBA_bal_sheet_98-9972"/>
      <sheetName val="2_2_ОтклОТМ72"/>
      <sheetName val="1_3_2_ОТМ72"/>
      <sheetName val="m_Project_Num-Sevice-Pay102"/>
      <sheetName val="ГП_ЦК_рабочий102"/>
      <sheetName val="Monitor99_03_Adjusted_for_ST102"/>
      <sheetName val="067_100_(апп_не_имеющ_право)102"/>
      <sheetName val="DEPLETION_TOOL102"/>
      <sheetName val="Дем_прогноз73"/>
      <sheetName val="CBA_bal_sheet_98-9973"/>
      <sheetName val="2_2_ОтклОТМ73"/>
      <sheetName val="1_3_2_ОТМ73"/>
      <sheetName val="149 мягк_"/>
      <sheetName val="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B1" t="str">
            <v>March</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refreshError="1"/>
      <sheetData sheetId="86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вариант  2009 "/>
      <sheetName val="Перечень"/>
      <sheetName val="2 вариант (без 2009)"/>
      <sheetName val="Общий свод"/>
      <sheetName val="Окончательный план 2010 года"/>
      <sheetName val="3-4 квартал 2009 года"/>
      <sheetName val="ГВЦ план расходов 2009"/>
      <sheetName val="ГВЦ план доходов 2009"/>
      <sheetName val="ГВЦ план расходов 2010"/>
      <sheetName val="ГВЦ план доходов 2010"/>
      <sheetName val="Форма2"/>
      <sheetName val="Предпр"/>
      <sheetName val="ЦентрЗатр"/>
      <sheetName val="ЕдИзм"/>
      <sheetName val="Utility"/>
      <sheetName val="лсц начисленное на 31.12.08"/>
      <sheetName val="ллизинг начис. на 31.12.08"/>
      <sheetName val="Control"/>
      <sheetName val="forex-daily"/>
      <sheetName val="capex"/>
      <sheetName val="calc"/>
      <sheetName val="консалт"/>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амятка"/>
      <sheetName val="Форма1"/>
      <sheetName val="Форма2"/>
      <sheetName val="Форма3"/>
      <sheetName val="Форма4"/>
      <sheetName val="Форма5"/>
      <sheetName val="Форма6"/>
      <sheetName val="Форма7"/>
      <sheetName val="Форма8"/>
      <sheetName val="КЭШ"/>
      <sheetName val="ОПиУ"/>
      <sheetName val="Лист1"/>
      <sheetName val="1БО"/>
      <sheetName val="штат"/>
      <sheetName val="КВЛ"/>
      <sheetName val="Канцтовары"/>
      <sheetName val="аренда"/>
      <sheetName val="связь"/>
      <sheetName val="реклама"/>
      <sheetName val="расхмат"/>
      <sheetName val="прочие стор"/>
      <sheetName val="услуги прочие"/>
      <sheetName val="обуч"/>
      <sheetName val="ком"/>
      <sheetName val="Выкуп порталов"/>
      <sheetName val="представ"/>
      <sheetName val="обуч (2)"/>
      <sheetName val="прочие стор (2)"/>
      <sheetName val="ком (2)"/>
      <sheetName val="КВЛ (2)"/>
      <sheetName val="СД"/>
      <sheetName val="прочие расходы"/>
      <sheetName val="шт (2)"/>
      <sheetName val="аренда (2)"/>
      <sheetName val="прогноз движения денег в ежемес"/>
      <sheetName val="ОПиУ в ежемес."/>
      <sheetName val="Баланс"/>
      <sheetName val="ЦентрЗатр"/>
      <sheetName val="Добыча нефти4"/>
      <sheetName val="form"/>
      <sheetName val="группа"/>
      <sheetName val="GAAP TB 31.12.01  detail p&amp;l"/>
      <sheetName val="курсы"/>
      <sheetName val="XREF"/>
      <sheetName val="Movements"/>
      <sheetName val="ЯНВАРЬ"/>
      <sheetName val="АПК реформа"/>
      <sheetName val="Добыча_нефти41"/>
      <sheetName val="Добыча_нефти4"/>
      <sheetName val="Добыча_нефти42"/>
      <sheetName val="Б.мчас (П)"/>
      <sheetName val="Добычанефти4"/>
      <sheetName val="поставкасравн13"/>
      <sheetName val="из сем"/>
      <sheetName val="свод"/>
      <sheetName val="calc"/>
      <sheetName val="Служебный ФКРБ"/>
      <sheetName val="Источник финансирования"/>
      <sheetName val="Способ закупки"/>
      <sheetName val="Тип пункта плана"/>
      <sheetName val="PP&amp;E mvt for 2003"/>
      <sheetName val="IS"/>
      <sheetName val="2008 ГСМ"/>
      <sheetName val="Плата за загрязнение "/>
      <sheetName val="Типограф"/>
      <sheetName val="канц"/>
      <sheetName val="Апрель"/>
      <sheetName val="Сентябрь"/>
      <sheetName val="Декабрь"/>
      <sheetName val="Ноябрь"/>
      <sheetName val="Квартал"/>
      <sheetName val="Июль"/>
      <sheetName val="Июнь"/>
      <sheetName val="Март"/>
      <sheetName val="поставка сравн13"/>
      <sheetName val="факс(2005-20гг.)"/>
      <sheetName val="База"/>
      <sheetName val="Hidden"/>
      <sheetName val="ОТЧЕТ КТЖ 01.01.09"/>
      <sheetName val="FES"/>
      <sheetName val="8180 (8181,8182)"/>
      <sheetName val="8082"/>
      <sheetName val="8250"/>
      <sheetName val="8140"/>
      <sheetName val="8070"/>
      <sheetName val="8145"/>
      <sheetName val="8200"/>
      <sheetName val="8113"/>
      <sheetName val="8210"/>
      <sheetName val="Balance Sheet"/>
      <sheetName val="summary"/>
      <sheetName val="Datasheet"/>
      <sheetName val="1 вариант  2009 "/>
      <sheetName val="Лист2"/>
      <sheetName val="Список документов"/>
      <sheetName val="GAAP TB 30.09.01  detail p&amp;l"/>
      <sheetName val="Макро"/>
      <sheetName val="Собственный капитал"/>
      <sheetName val="Содержание"/>
      <sheetName val="Гр5(о)"/>
      <sheetName val="$ IS"/>
      <sheetName val="7"/>
      <sheetName val="10"/>
      <sheetName val="1"/>
      <sheetName val="ЕдИзм"/>
      <sheetName val="Предпр"/>
      <sheetName val="УПРАВЛЕНИЕ11"/>
      <sheetName val="Disclosure"/>
      <sheetName val="Авансы_уплач,деньги в регионах"/>
      <sheetName val="#ССЫЛКА"/>
      <sheetName val="Авансы_уплач,деньги в регионах,"/>
      <sheetName val="d_pok"/>
      <sheetName val="б"/>
      <sheetName val="PLтв - Б"/>
      <sheetName val="4"/>
      <sheetName val="класс"/>
      <sheetName val="Movement"/>
      <sheetName val="Budget"/>
      <sheetName val="2.2 ОтклОТМ"/>
      <sheetName val="1.3.2 ОТМ"/>
      <sheetName val="Cost 99v98"/>
      <sheetName val="cant sim"/>
      <sheetName val="PYTB"/>
      <sheetName val="XLR_NoRangeSheet"/>
      <sheetName val="фот пп2000разбивка"/>
      <sheetName val="I. Прогноз доходов"/>
      <sheetName val="Production_Ref Q-1-3"/>
      <sheetName val="1NK"/>
      <sheetName val="Financial ratios А3"/>
      <sheetName val="2_2 ОтклОТМ"/>
      <sheetName val="1_3_2 ОТМ"/>
      <sheetName val="U2 775 - COGS comparison per su"/>
      <sheetName val="ЗАО_н.ит"/>
      <sheetName val="ЗАО_мес"/>
      <sheetName val="Production_ref_Q4"/>
      <sheetName val="Sales-COS"/>
      <sheetName val="Analytics"/>
      <sheetName val="FA Movement Kyrg"/>
      <sheetName val="Reference"/>
      <sheetName val="Anlagevermögen"/>
      <sheetName val="Pbs_Wbs_ATC"/>
      <sheetName val="перевозки"/>
      <sheetName val="Non-Statistical Sampling Master"/>
      <sheetName val="Global Data"/>
      <sheetName val="SMSTemp"/>
      <sheetName val="Instructions"/>
      <sheetName val="US Dollar 2003"/>
      <sheetName val="SDR 2003"/>
      <sheetName val="Captions"/>
      <sheetName val="Info"/>
      <sheetName val="Пр2"/>
      <sheetName val="Control Settings"/>
      <sheetName val="из_сем1"/>
      <sheetName val="US_Dollar_20031"/>
      <sheetName val="SDR_20031"/>
      <sheetName val="из_сем"/>
      <sheetName val="US_Dollar_2003"/>
      <sheetName val="SDR_2003"/>
      <sheetName val="из_сем2"/>
      <sheetName val="US_Dollar_20032"/>
      <sheetName val="SDR_20032"/>
      <sheetName val="Статьи"/>
      <sheetName val="Input"/>
      <sheetName val="Const"/>
      <sheetName val="Dep_OpEx"/>
      <sheetName val="GTM BK"/>
      <sheetName val="Consolidator Inputs"/>
      <sheetName val="Auxilliary_Info"/>
      <sheetName val="KreПК"/>
      <sheetName val="Sheet1"/>
      <sheetName val="7.1"/>
      <sheetName val="Aug"/>
      <sheetName val="Apr"/>
      <sheetName val="Dec"/>
      <sheetName val="Jul"/>
      <sheetName val="Jun"/>
      <sheetName val="May"/>
      <sheetName val="Mar"/>
      <sheetName val="Nov"/>
      <sheetName val="Oct"/>
      <sheetName val="Sep"/>
      <sheetName val="Feb"/>
      <sheetName val="Jan"/>
      <sheetName val="Нефть"/>
      <sheetName val="FP20DB (3)"/>
      <sheetName val="Курс валют"/>
      <sheetName val="АЗФ"/>
      <sheetName val="АК"/>
      <sheetName val="Актюбе"/>
      <sheetName val="ССГПО"/>
      <sheetName val="Другие расходы"/>
      <sheetName val="Форма 4 кап.зат-ты (2)"/>
      <sheetName val="2006 AJE RJE"/>
      <sheetName val="Преискурант"/>
      <sheetName val="стр.245 (2)"/>
      <sheetName val="SETUP"/>
      <sheetName val="топливо"/>
      <sheetName val="Потребители"/>
      <sheetName val="Сдача "/>
      <sheetName val="МО 0012"/>
      <sheetName val="14.1.2.2.(Услуги связи)"/>
      <sheetName val="Осн"/>
      <sheetName val="13 NGDO"/>
      <sheetName val="  2.3.2"/>
      <sheetName val=""/>
      <sheetName val="Ввод"/>
      <sheetName val="СписокТЭП"/>
      <sheetName val="12 из 57 АЗС"/>
      <sheetName val="Авансы-1"/>
      <sheetName val="постоянные затраты"/>
      <sheetName val="Бюджет"/>
      <sheetName val="Пок"/>
      <sheetName val="H3.100 Rollforward"/>
      <sheetName val="Налоги"/>
      <sheetName val="Capex"/>
      <sheetName val="Kolommen_balans"/>
      <sheetName val="SA Procedures"/>
      <sheetName val="Пр 41"/>
      <sheetName val="5R"/>
      <sheetName val="9"/>
      <sheetName val="L-1"/>
      <sheetName val="ввод-вывод ОС авг2004- 2005"/>
      <sheetName val="ОборБалФормОтч"/>
      <sheetName val="ТитулЛистОтч"/>
      <sheetName val="Graph"/>
      <sheetName val="прил№10"/>
      <sheetName val="1 (2)"/>
      <sheetName val="ППД"/>
      <sheetName val="2в"/>
      <sheetName val="общ-нефт"/>
      <sheetName val="O.500 Property Tax"/>
      <sheetName val="Common"/>
      <sheetName val="OPEX&amp;FIN"/>
      <sheetName val="форма 3 смета затрат"/>
      <sheetName val="Подразделения"/>
      <sheetName val="Проекты"/>
      <sheetName val="Сотрудники"/>
      <sheetName val="Спр. раб."/>
      <sheetName val="Cashflow"/>
      <sheetName val="K-800 Imp. test"/>
      <sheetName val="FA register"/>
      <sheetName val="Добыча_нефти43"/>
      <sheetName val="GAAP_TB_31_12_01__detail_p&amp;l"/>
      <sheetName val="прочие_стор"/>
      <sheetName val="услуги_прочие"/>
      <sheetName val="Выкуп_порталов"/>
      <sheetName val="обуч_(2)"/>
      <sheetName val="прочие_стор_(2)"/>
      <sheetName val="ком_(2)"/>
      <sheetName val="КВЛ_(2)"/>
      <sheetName val="прочие_расходы"/>
      <sheetName val="шт_(2)"/>
      <sheetName val="аренда_(2)"/>
      <sheetName val="прогноз_движения_денег_в_ежемес"/>
      <sheetName val="ОПиУ_в_ежемес_"/>
      <sheetName val="АПК_реформа"/>
      <sheetName val="Б_мчас_(П)"/>
      <sheetName val="PP&amp;E_mvt_for_2003"/>
      <sheetName val="2008_ГСМ"/>
      <sheetName val="Плата_за_загрязнение_"/>
      <sheetName val="факс(2005-20гг_)"/>
      <sheetName val="поставка_сравн13"/>
      <sheetName val="Russia Print Version"/>
      <sheetName val="finbal10"/>
      <sheetName val="12НК"/>
      <sheetName val="3НК"/>
      <sheetName val="7НК"/>
      <sheetName val="KCC"/>
      <sheetName val="Данные"/>
      <sheetName val="П"/>
      <sheetName val="2кв."/>
      <sheetName val="ОТиТБ"/>
      <sheetName val="A-20"/>
      <sheetName val="CO1"/>
      <sheetName val="CO11"/>
      <sheetName val="CO12"/>
      <sheetName val="CO13"/>
      <sheetName val="CO16"/>
      <sheetName val="CO17"/>
      <sheetName val="CO18"/>
      <sheetName val="CO19"/>
      <sheetName val="CO2"/>
      <sheetName val="CO20"/>
      <sheetName val="CO21"/>
      <sheetName val="CO22"/>
      <sheetName val="CO26"/>
      <sheetName val="CO27"/>
      <sheetName val="CO3"/>
      <sheetName val="CO30"/>
      <sheetName val="CO4"/>
      <sheetName val="CO5"/>
      <sheetName val="CO6"/>
      <sheetName val="CO7"/>
      <sheetName val="Comp06"/>
      <sheetName val="MACRO2.XLM"/>
      <sheetName val="U-ZR_AT1.XLS"/>
      <sheetName val="TOC"/>
      <sheetName val="NPV"/>
      <sheetName val="План произв-ва (мес.) (бюджет)"/>
      <sheetName val="Инв.вл"/>
      <sheetName val="факт 2005 г."/>
      <sheetName val="д.7.001"/>
      <sheetName val="свод грузоотпр."/>
      <sheetName val="Курс"/>
      <sheetName val="Inputs"/>
      <sheetName val="Лист3"/>
      <sheetName val="Итоговая таблица"/>
      <sheetName val="Расчет2000Прямой"/>
      <sheetName val="ДД"/>
      <sheetName val="ATI"/>
      <sheetName val="Блоки"/>
      <sheetName val="_ССЫЛКА"/>
      <sheetName val="Справочник"/>
      <sheetName val="I KEY INFORMATION"/>
      <sheetName val="почтов."/>
      <sheetName val="11"/>
      <sheetName val="6НК-cт."/>
      <sheetName val="Interco payables&amp;receivables"/>
      <sheetName val="предприятия"/>
      <sheetName val="Оборудование_стоим"/>
      <sheetName val="ГСМ Гараж"/>
      <sheetName val="ГСМ по инвест"/>
      <sheetName val="аморт"/>
      <sheetName val="Запчасти Гараж"/>
      <sheetName val="Стор Орг.РМУ"/>
      <sheetName val="Материалы РМУ"/>
      <sheetName val="Постановка на учет авто"/>
      <sheetName val="Размножение проектов"/>
      <sheetName val="материалы ВДГО"/>
      <sheetName val="Тех осмотр"/>
      <sheetName val="Проект 1"/>
      <sheetName val="Объем ВДГО"/>
      <sheetName val="Фин.обязат."/>
      <sheetName val="спецпит,проездн."/>
      <sheetName val="Бюджет тек. затрат"/>
      <sheetName val="коммун."/>
      <sheetName val="ТД РАП"/>
      <sheetName val="Добыча_нефти44"/>
      <sheetName val="GAAP_TB_31_12_01__detail_p&amp;l1"/>
      <sheetName val="прочие_стор1"/>
      <sheetName val="услуги_прочие1"/>
      <sheetName val="Выкуп_порталов1"/>
      <sheetName val="обуч_(2)1"/>
      <sheetName val="прочие_стор_(2)1"/>
      <sheetName val="ком_(2)1"/>
      <sheetName val="КВЛ_(2)1"/>
      <sheetName val="прочие_расходы1"/>
      <sheetName val="шт_(2)1"/>
      <sheetName val="аренда_(2)1"/>
      <sheetName val="прогноз_движения_денег_в_ежеме1"/>
      <sheetName val="ОПиУ_в_ежемес_1"/>
      <sheetName val="АПК_реформа1"/>
      <sheetName val="из_сем3"/>
      <sheetName val="Б_мчас_(П)1"/>
      <sheetName val="PP&amp;E_mvt_for_20031"/>
      <sheetName val="2008_ГСМ1"/>
      <sheetName val="Плата_за_загрязнение_1"/>
      <sheetName val="факс(2005-20гг_)1"/>
      <sheetName val="поставка_сравн131"/>
      <sheetName val="ОТЧЕТ_КТЖ_01_01_09"/>
      <sheetName val="8180_(8181,8182)"/>
      <sheetName val="Balance_Sheet"/>
      <sheetName val="1_вариант__2009_"/>
      <sheetName val="Список_документов"/>
      <sheetName val="GAAP_TB_30_09_01__detail_p&amp;l"/>
      <sheetName val="1_(2)"/>
      <sheetName val="2_2_ОтклОТМ"/>
      <sheetName val="1_3_2_ОТМ"/>
      <sheetName val="Cost_99v98"/>
      <sheetName val="cant_sim"/>
      <sheetName val="Production_Ref_Q-1-3"/>
      <sheetName val="фот_пп2000разбивка"/>
      <sheetName val="ЗАО_н_ит"/>
      <sheetName val="Financial_ratios_А3"/>
      <sheetName val="2_2_ОтклОТМ1"/>
      <sheetName val="1_3_2_ОТМ1"/>
      <sheetName val="U2_775_-_COGS_comparison_per_su"/>
      <sheetName val="I__Прогноз_доходов"/>
      <sheetName val="O_500_Property_Tax"/>
      <sheetName val="форма_3_смета_затрат"/>
      <sheetName val="$_IS"/>
      <sheetName val="Собственный_капитал"/>
      <sheetName val="Авансы_уплач,деньги_в_регионах"/>
      <sheetName val="Авансы_уплач,деньги_в_регионах,"/>
      <sheetName val="PLтв_-_Б"/>
      <sheetName val="Спр__раб_"/>
      <sheetName val="US_Dollar_20033"/>
      <sheetName val="SDR_20033"/>
      <sheetName val="Control_Settings"/>
      <sheetName val="GTM_BK"/>
      <sheetName val="Consolidator_Inputs"/>
      <sheetName val="FP20DB_(3)"/>
      <sheetName val="Курс_валют"/>
      <sheetName val="Другие_расходы"/>
      <sheetName val="Форма_4_кап_зат-ты_(2)"/>
      <sheetName val="2006_AJE_RJE"/>
      <sheetName val="стр_245_(2)"/>
      <sheetName val="Сдача_"/>
      <sheetName val="МО_0012"/>
      <sheetName val="14_1_2_2_(Услуги_связи)"/>
      <sheetName val="13_NGDO"/>
      <sheetName val="__2_3_2"/>
      <sheetName val="12_из_57_АЗС"/>
      <sheetName val="постоянные_затраты"/>
      <sheetName val="7_1"/>
      <sheetName val="Пр_41"/>
      <sheetName val="Russia_Print_Version"/>
      <sheetName val="2кв_"/>
      <sheetName val="Non-Statistical_Sampling_Master"/>
      <sheetName val="Global_Data"/>
      <sheetName val="H3_100_Rollforward"/>
      <sheetName val="MACRO2_XLM"/>
      <sheetName val="U-ZR_AT1_XLS"/>
      <sheetName val="План_произв-ва_(мес_)_(бюджет)"/>
      <sheetName val="Инв_вл"/>
      <sheetName val="факт_2005_г_"/>
      <sheetName val="д_7_001"/>
      <sheetName val="свод_грузоотпр_"/>
      <sheetName val="Итоговая_таблица"/>
      <sheetName val="FA Movement "/>
      <sheetName val="depreciation testing"/>
      <sheetName val="Loaded"/>
      <sheetName val="доп.дан."/>
      <sheetName val="I_KEY_INFORMATION"/>
      <sheetName val="почтов_"/>
      <sheetName val="6НК-cт_"/>
      <sheetName val="Interco_payables&amp;receivables"/>
      <sheetName val="ГСМ_Гараж"/>
      <sheetName val="ГСМ_по_инвест"/>
      <sheetName val="Запчасти_Гараж"/>
      <sheetName val="Стор_Орг_РМУ"/>
      <sheetName val="Материалы_РМУ"/>
      <sheetName val="Постановка_на_учет_авто"/>
      <sheetName val="Размножение_проектов"/>
      <sheetName val="материалы_ВДГО"/>
      <sheetName val="Тех_осмотр"/>
      <sheetName val="Проект_1"/>
      <sheetName val="Объем_ВДГО"/>
      <sheetName val="Фин_обязат_"/>
      <sheetName val="спецпит,проездн_"/>
      <sheetName val="коммун_"/>
      <sheetName val="Бюджет_тек__затрат"/>
      <sheetName val="K-800_Imp__test"/>
      <sheetName val="FA_register"/>
      <sheetName val="не_удалять!"/>
      <sheetName val="заявка_на_произ"/>
      <sheetName val="Input_Assumptions"/>
      <sheetName val="Служебный ФК_x0005__x0000_"/>
      <sheetName val="Securities"/>
      <sheetName val="ГМ "/>
      <sheetName val="Технический"/>
      <sheetName val="6НК簀⽕쐀⽕"/>
      <sheetName val="6НКԯ_x0000_缀_x0000_"/>
      <sheetName val="Служебный ФК_x0000__x0000_"/>
      <sheetName val="6НК_x0007__x001c_ _x000d_"/>
      <sheetName val="_x0000__x000e__x0000__x000a__x0000__x0008__x0000__x000a__x0000__x000b__x0000__x0010__x0000__x0007_"/>
      <sheetName val="Добыча_нефти45"/>
      <sheetName val="GAAP_TB_31_12_01__detail_p&amp;l2"/>
      <sheetName val="прочие_стор2"/>
      <sheetName val="услуги_прочие2"/>
      <sheetName val="Выкуп_порталов2"/>
      <sheetName val="обуч_(2)2"/>
      <sheetName val="прочие_стор_(2)2"/>
      <sheetName val="ком_(2)2"/>
      <sheetName val="КВЛ_(2)2"/>
      <sheetName val="прочие_расходы2"/>
      <sheetName val="шт_(2)2"/>
      <sheetName val="аренда_(2)2"/>
      <sheetName val="прогноз_движения_денег_в_ежеме2"/>
      <sheetName val="ОПиУ_в_ежемес_2"/>
      <sheetName val="АПК_реформа2"/>
      <sheetName val="из_сем4"/>
      <sheetName val="Б_мчас_(П)2"/>
      <sheetName val="PP&amp;E_mvt_for_20032"/>
      <sheetName val="2008_ГСМ2"/>
      <sheetName val="Плата_за_загрязнение_2"/>
      <sheetName val="факс(2005-20гг_)2"/>
      <sheetName val="поставка_сравн132"/>
      <sheetName val="форма_3_смета_затрат1"/>
      <sheetName val="1_(2)1"/>
      <sheetName val="2_2_ОтклОТМ2"/>
      <sheetName val="1_3_2_ОТМ2"/>
      <sheetName val="Cost_99v981"/>
      <sheetName val="cant_sim1"/>
      <sheetName val="Production_Ref_Q-1-31"/>
      <sheetName val="фот_пп2000разбивка1"/>
      <sheetName val="ЗАО_н_ит1"/>
      <sheetName val="Financial_ratios_А31"/>
      <sheetName val="2_2_ОтклОТМ3"/>
      <sheetName val="1_3_2_ОТМ3"/>
      <sheetName val="U2_775_-_COGS_comparison_per_s1"/>
      <sheetName val="I__Прогноз_доходов1"/>
      <sheetName val="ОТЧЕТ_КТЖ_01_01_091"/>
      <sheetName val="8180_(8181,8182)1"/>
      <sheetName val="Balance_Sheet1"/>
      <sheetName val="1_вариант__2009_1"/>
      <sheetName val="Список_документов1"/>
      <sheetName val="GAAP_TB_30_09_01__detail_p&amp;l1"/>
      <sheetName val="O_500_Property_Tax1"/>
      <sheetName val="Авансы_уплач,деньги_в_регионах1"/>
      <sheetName val="Авансы_уплач,деньги_в_регионах2"/>
      <sheetName val="PLтв_-_Б1"/>
      <sheetName val="Спр__раб_1"/>
      <sheetName val="$_IS1"/>
      <sheetName val="Собственный_капитал1"/>
      <sheetName val="K-800_Imp__test1"/>
      <sheetName val="FA_register1"/>
      <sheetName val="US_Dollar_20034"/>
      <sheetName val="SDR_20034"/>
      <sheetName val="Control_Settings1"/>
      <sheetName val="GTM_BK1"/>
      <sheetName val="Consolidator_Inputs1"/>
      <sheetName val="FP20DB_(3)1"/>
      <sheetName val="Курс_валют1"/>
      <sheetName val="Другие_расходы1"/>
      <sheetName val="Форма_4_кап_зат-ты_(2)1"/>
      <sheetName val="2006_AJE_RJE1"/>
      <sheetName val="стр_245_(2)1"/>
      <sheetName val="Сдача_1"/>
      <sheetName val="МО_00121"/>
      <sheetName val="14_1_2_2_(Услуги_связи)1"/>
      <sheetName val="13_NGDO1"/>
      <sheetName val="__2_3_21"/>
      <sheetName val="12_из_57_АЗС1"/>
      <sheetName val="постоянные_затраты1"/>
      <sheetName val="7_11"/>
      <sheetName val="Пр_411"/>
      <sheetName val="Russia_Print_Version1"/>
      <sheetName val="2кв_1"/>
      <sheetName val="Non-Statistical_Sampling_Maste1"/>
      <sheetName val="Global_Data1"/>
      <sheetName val="H3_100_Rollforward1"/>
      <sheetName val="MACRO2_XLM1"/>
      <sheetName val="U-ZR_AT1_XLS1"/>
      <sheetName val="План_произв-ва_(мес_)_(бюджет)1"/>
      <sheetName val="Инв_вл1"/>
      <sheetName val="факт_2005_г_1"/>
      <sheetName val="д_7_0011"/>
      <sheetName val="свод_грузоотпр_1"/>
      <sheetName val="Итоговая_таблица1"/>
      <sheetName val="I_KEY_INFORMATION1"/>
      <sheetName val="почтов_1"/>
      <sheetName val="6НК-cт_1"/>
      <sheetName val="Interco_payables&amp;receivables1"/>
      <sheetName val="ГСМ_Гараж1"/>
      <sheetName val="ГСМ_по_инвест1"/>
      <sheetName val="Запчасти_Гараж1"/>
      <sheetName val="Стор_Орг_РМУ1"/>
      <sheetName val="Материалы_РМУ1"/>
      <sheetName val="Постановка_на_учет_авто1"/>
      <sheetName val="Размножение_проектов1"/>
      <sheetName val="материалы_ВДГО1"/>
      <sheetName val="Тех_осмотр1"/>
      <sheetName val="Проект_11"/>
      <sheetName val="Объем_ВДГО1"/>
      <sheetName val="Фин_обязат_1"/>
      <sheetName val="спецпит,проездн_1"/>
      <sheetName val="Бюджет_тек__затрат1"/>
      <sheetName val="коммун_1"/>
      <sheetName val="Служебный_ФКРБ"/>
      <sheetName val="Источник_финансирования"/>
      <sheetName val="Способ_закупки"/>
      <sheetName val="Тип_пункта_плана"/>
      <sheetName val="ТД_РАП"/>
      <sheetName val="FA_Movement_Kyrg"/>
      <sheetName val="SA_Procedures"/>
      <sheetName val="ввод-вывод_ОС_авг2004-_2005"/>
      <sheetName val="Служебный_ФК"/>
      <sheetName val="ГМ_"/>
      <sheetName val="Utility"/>
      <sheetName val="ГБ"/>
      <sheetName val="ОПГЗ"/>
      <sheetName val="План ГЗ"/>
      <sheetName val="Вид предмета"/>
      <sheetName val="Год"/>
      <sheetName val="Месяцы"/>
      <sheetName val="ЭКРБ"/>
      <sheetName val="Фонд"/>
      <sheetName val="CURCURS"/>
      <sheetName val="КАТО"/>
      <sheetName val="Master Inputs Start here"/>
      <sheetName val="1 квартал"/>
      <sheetName val="консалт"/>
      <sheetName val="Служебный ФК厈-"/>
      <sheetName val="6НК0_x0000_堀-"/>
      <sheetName val="6НК0_x0000_瀀"/>
      <sheetName val="6НК0_x0000_"/>
      <sheetName val="6НК0_x0000_　Y"/>
      <sheetName val="Служебный ФК恔_x001c_"/>
      <sheetName val="Служебный ФК皸ɫ"/>
      <sheetName val="Служебный ФК_x0017_"/>
      <sheetName val="Служебный ФК_xdd10__x001f_"/>
      <sheetName val="Служебный ФК悄,"/>
      <sheetName val="Служебный ФК⽄"/>
      <sheetName val="Служебный ФК⽬"/>
      <sheetName val="Служебный ФК嵔 "/>
      <sheetName val="Служебный ФК_xdd90__x0012_"/>
      <sheetName val="Служебный ФК峔("/>
      <sheetName val="FA_Movement_"/>
      <sheetName val="depreciation_testing"/>
      <sheetName val="доп_дан_"/>
      <sheetName val="Служебный ФК『"/>
      <sheetName val="Служебный ФК⿯"/>
      <sheetName val="Служебный ФКૐǪ"/>
      <sheetName val="Служебный ФК　"/>
      <sheetName val="6НК/_x0000_쀀"/>
      <sheetName val="6НК/_x0000_栀)"/>
      <sheetName val="6НК/_x0000_瀀à"/>
      <sheetName val="6НК/_x0000_⠀´"/>
      <sheetName val="6НК/_x0000_ࠀµ"/>
      <sheetName val="6НК/_x0000_쀀Ø"/>
      <sheetName val="Индексы"/>
      <sheetName val="исп.см."/>
      <sheetName val="L&amp;E"/>
      <sheetName val="Cash flows - PBC"/>
      <sheetName val="6НК_x0007__x001c__x0009__x000d_"/>
      <sheetName val="Служебный ФК_x0005_"/>
      <sheetName val="6НКԯ"/>
      <sheetName val="Служебный ФК"/>
      <sheetName val="6НК0"/>
      <sheetName val="Служебный ФК_x001f_"/>
      <sheetName val="Служебный ФК_x0012_"/>
      <sheetName val="6НК/_x0000_蠀"/>
      <sheetName val="6НК/_x0000_ü"/>
      <sheetName val="6НК/_x0000_£"/>
      <sheetName val="6НК/_x0000_蠀_x0008_"/>
      <sheetName val="6НК/_x0000_頀K"/>
      <sheetName val="ноябрь - декабрь"/>
      <sheetName val="Summary &amp; Variables"/>
      <sheetName val="6НК/_x0000__xd800_¹"/>
      <sheetName val="[form.xls]6НК/_x0000_쀀"/>
      <sheetName val="[form.xls]6НК/_x0000_栀)"/>
      <sheetName val="[form.xls]6НК/_x0000_瀀à"/>
      <sheetName val="[form.xls]6НК/_x0000_⠀´"/>
      <sheetName val="[form.xls]6НК/_x0000_ࠀµ"/>
      <sheetName val="[form.xls]6НК/_x0000_쀀Ø"/>
      <sheetName val="[form.xls]6НК/_x0000_蠀"/>
      <sheetName val="[form.xls]6НК/_x0000_ü"/>
      <sheetName val="[form.xls]6НК/_x0000_£"/>
      <sheetName val="[form.xls]6НК/_x0000_蠀_x0008_"/>
      <sheetName val="[form.xls]6НК/_x0000_頀K"/>
      <sheetName val="[form.xls]6НК/_x0000__xd800_¹"/>
      <sheetName val="бартер"/>
      <sheetName val="полугодие"/>
      <sheetName val="Вып.П.П."/>
      <sheetName val="кварталы"/>
      <sheetName val="план"/>
      <sheetName val="Россия-экспорт"/>
      <sheetName val="[form.xls][form.xls]6НК/_x0000_쀀"/>
      <sheetName val="[form.xls][form.xls]6НК/_x0000_栀)"/>
      <sheetName val="[form.xls][form.xls]6НК/_x0000_瀀à"/>
      <sheetName val="[form.xls][form.xls]6НК/_x0000_⠀´"/>
      <sheetName val="[form.xls][form.xls]6НК/_x0000_ࠀµ"/>
      <sheetName val="[form.xls][form.xls]6НК/_x0000_쀀Ø"/>
      <sheetName val="[form.xls][form.xls]6НК/_x0000_蠀"/>
      <sheetName val="[form.xls][form.xls]6НК/_x0000_ü"/>
      <sheetName val="[form.xls][form.xls]6НК/_x0000_£"/>
      <sheetName val="[form.xls][form.xls]6НК/_x0000_蠀_x0008_"/>
      <sheetName val="[form.xls][form.xls]6НК/_x0000_頀K"/>
      <sheetName val="[form.xls][form.xls]6НК/_x0000__xd800_¹"/>
      <sheetName val=" По скв"/>
      <sheetName val="Программа(М)"/>
      <sheetName val="6НК퐀ᵝഀ놃"/>
      <sheetName val="6НК≟ഀﲃ"/>
      <sheetName val="6НК/_x0000_�¹"/>
      <sheetName val="6НК/_x0000_렀£"/>
      <sheetName val="[form.xls]6НК/_x0000_렀£"/>
      <sheetName val="БРК ЮКО свод"/>
      <sheetName val="Сбер 1450"/>
      <sheetName val="Сбер 1300"/>
      <sheetName val="Сбер 2500"/>
      <sheetName val="Сбер 3750"/>
      <sheetName val="Залоги c RS"/>
      <sheetName val="Добыча_нефти46"/>
      <sheetName val="GAAP_TB_31_12_01__detail_p&amp;l3"/>
      <sheetName val="прочие_стор3"/>
      <sheetName val="услуги_прочие3"/>
      <sheetName val="Выкуп_порталов3"/>
      <sheetName val="обуч_(2)3"/>
      <sheetName val="прочие_стор_(2)3"/>
      <sheetName val="ком_(2)3"/>
      <sheetName val="КВЛ_(2)3"/>
      <sheetName val="прочие_расходы3"/>
      <sheetName val="шт_(2)3"/>
      <sheetName val="аренда_(2)3"/>
      <sheetName val="прогноз_движения_денег_в_ежеме3"/>
      <sheetName val="ОПиУ_в_ежемес_3"/>
      <sheetName val="АПК_реформа3"/>
      <sheetName val="PP&amp;E_mvt_for_20033"/>
      <sheetName val="Б_мчас_(П)3"/>
      <sheetName val="из_сем5"/>
      <sheetName val="2008_ГСМ3"/>
      <sheetName val="Плата_за_загрязнение_3"/>
      <sheetName val="факс(2005-20гг_)3"/>
      <sheetName val="поставка_сравн133"/>
      <sheetName val="1_(2)2"/>
      <sheetName val="2_2_ОтклОТМ4"/>
      <sheetName val="1_3_2_ОТМ4"/>
      <sheetName val="Cost_99v982"/>
      <sheetName val="cant_sim2"/>
      <sheetName val="Production_Ref_Q-1-32"/>
      <sheetName val="фот_пп2000разбивка2"/>
      <sheetName val="ЗАО_н_ит2"/>
      <sheetName val="Financial_ratios_А32"/>
      <sheetName val="2_2_ОтклОТМ5"/>
      <sheetName val="1_3_2_ОТМ5"/>
      <sheetName val="U2_775_-_COGS_comparison_per_s2"/>
      <sheetName val="I__Прогноз_доходов2"/>
      <sheetName val="ОТЧЕТ_КТЖ_01_01_092"/>
      <sheetName val="8180_(8181,8182)2"/>
      <sheetName val="Balance_Sheet2"/>
      <sheetName val="1_вариант__2009_2"/>
      <sheetName val="Список_документов2"/>
      <sheetName val="GAAP_TB_30_09_01__detail_p&amp;l2"/>
      <sheetName val="O_500_Property_Tax2"/>
      <sheetName val="форма_3_смета_затрат2"/>
      <sheetName val="Авансы_уплач,деньги_в_регионах3"/>
      <sheetName val="Авансы_уплач,деньги_в_регионах4"/>
      <sheetName val="PLтв_-_Б2"/>
      <sheetName val="Спр__раб_2"/>
      <sheetName val="$_IS2"/>
      <sheetName val="Собственный_капитал2"/>
      <sheetName val="Бюджет_тек__затрат2"/>
      <sheetName val="K-800_Imp__test2"/>
      <sheetName val="FA_register2"/>
      <sheetName val="US_Dollar_20035"/>
      <sheetName val="SDR_20035"/>
      <sheetName val="Control_Settings2"/>
      <sheetName val="GTM_BK2"/>
      <sheetName val="Consolidator_Inputs2"/>
      <sheetName val="FP20DB_(3)2"/>
      <sheetName val="Курс_валют2"/>
      <sheetName val="Другие_расходы2"/>
      <sheetName val="Форма_4_кап_зат-ты_(2)2"/>
      <sheetName val="2006_AJE_RJE2"/>
      <sheetName val="стр_245_(2)2"/>
      <sheetName val="Сдача_2"/>
      <sheetName val="МО_00122"/>
      <sheetName val="14_1_2_2_(Услуги_связи)2"/>
      <sheetName val="13_NGDO2"/>
      <sheetName val="__2_3_22"/>
      <sheetName val="12_из_57_АЗС2"/>
      <sheetName val="постоянные_затраты2"/>
      <sheetName val="7_12"/>
      <sheetName val="Пр_412"/>
      <sheetName val="Russia_Print_Version2"/>
      <sheetName val="2кв_2"/>
      <sheetName val="Non-Statistical_Sampling_Maste2"/>
      <sheetName val="Global_Data2"/>
      <sheetName val="H3_100_Rollforward2"/>
      <sheetName val="MACRO2_XLM2"/>
      <sheetName val="U-ZR_AT1_XLS2"/>
      <sheetName val="План_произв-ва_(мес_)_(бюджет)2"/>
      <sheetName val="Инв_вл2"/>
      <sheetName val="факт_2005_г_2"/>
      <sheetName val="д_7_0012"/>
      <sheetName val="свод_грузоотпр_2"/>
      <sheetName val="Итоговая_таблица2"/>
      <sheetName val="I_KEY_INFORMATION2"/>
      <sheetName val="почтов_2"/>
      <sheetName val="6НК-cт_2"/>
      <sheetName val="Interco_payables&amp;receivables2"/>
      <sheetName val="ГСМ_Гараж2"/>
      <sheetName val="ГСМ_по_инвест2"/>
      <sheetName val="Запчасти_Гараж2"/>
      <sheetName val="Стор_Орг_РМУ2"/>
      <sheetName val="Материалы_РМУ2"/>
      <sheetName val="Постановка_на_учет_авто2"/>
      <sheetName val="Размножение_проектов2"/>
      <sheetName val="материалы_ВДГО2"/>
      <sheetName val="Тех_осмотр2"/>
      <sheetName val="Проект_12"/>
      <sheetName val="Объем_ВДГО2"/>
      <sheetName val="Фин_обязат_2"/>
      <sheetName val="спецпит,проездн_2"/>
      <sheetName val="коммун_2"/>
      <sheetName val="Служебный_ФКРБ1"/>
      <sheetName val="Источник_финансирования1"/>
      <sheetName val="Способ_закупки1"/>
      <sheetName val="Тип_пункта_плана1"/>
      <sheetName val="FA_Movement_Kyrg1"/>
      <sheetName val="SA_Procedures1"/>
      <sheetName val="ввод-вывод_ОС_авг2004-_20051"/>
      <sheetName val="FA_Movement_1"/>
      <sheetName val="depreciation_testing1"/>
      <sheetName val="ТД_РАП1"/>
      <sheetName val="доп_дан_1"/>
      <sheetName val="исп_см_"/>
      <sheetName val="Cash_flows_-_PBC"/>
      <sheetName val="ГМ_1"/>
      <sheetName val="6НК _x000a_"/>
      <sheetName val="_x000a__x000a_"/>
      <sheetName val="6НК__x000a_"/>
      <sheetName val="Служебный_ФК厈-"/>
      <sheetName val="Служебный_ФК恔"/>
      <sheetName val="Служебный_ФК皸ɫ"/>
      <sheetName val="Служебный_ФК"/>
      <sheetName val="Служебный_ФК悄,"/>
      <sheetName val="Служебный_ФК⽄"/>
      <sheetName val="Служебный_ФК⽬"/>
      <sheetName val="Служебный_ФК嵔_"/>
      <sheetName val="Служебный_ФК峔("/>
      <sheetName val="Служебный_ФК『"/>
      <sheetName val="Служебный_ФК⿯"/>
      <sheetName val="Служебный_ФКૐǪ"/>
      <sheetName val="Служебный_ФК　"/>
      <sheetName val="КР з.ч"/>
      <sheetName val="Проектные работы"/>
      <sheetName val="Спецтехника, оборудование, база"/>
      <sheetName val="Первоначальные условия"/>
      <sheetName val="Себестоимость"/>
      <sheetName val="6НК/"/>
      <sheetName val="[form.xls]6НК/"/>
      <sheetName val="[form.xls][form.xls]6НК/"/>
      <sheetName val="Служебный ФК?_x001f_"/>
      <sheetName val="Служебный ФК?_x0012_"/>
      <sheetName val="БРК УЖ"/>
      <sheetName val="План_произв-в_x0006__x000c__x0007__x000f__x0010__x0011__x0007__x0007_贰΢ǅ_x0000_Ā_x0000__x0000__x0000__x0000_"/>
      <sheetName val="Служебный ФК悤_x001d_"/>
      <sheetName val="[form.xls]6НК/_x0000_�¹"/>
      <sheetName val="5"/>
      <sheetName val="4b - P&amp;L ProductLine"/>
      <sheetName val="4a - Revenue ProductLine"/>
      <sheetName val="5a - Orders analysis"/>
      <sheetName val="8 - Receivables"/>
      <sheetName val="D1 - Balances input"/>
      <sheetName val="D3 - DBmagn"/>
      <sheetName val="Precios"/>
      <sheetName val="Исх.данные"/>
      <sheetName val="распределение модели"/>
      <sheetName val="цеховые"/>
      <sheetName val="misc"/>
      <sheetName val="-расчет налогов от ФОТ  на 2014"/>
      <sheetName val="Форма3.6"/>
      <sheetName val="MetaData"/>
      <sheetName val="fish"/>
      <sheetName val="16.12"/>
      <sheetName val="ЛСЦ начисленное на 31.12.08"/>
      <sheetName val="ЛЛизинг начис. на 31.12.08"/>
      <sheetName val="ВОЛС"/>
      <sheetName val="Keys"/>
      <sheetName val="18."/>
      <sheetName val="08."/>
      <sheetName val="11."/>
      <sheetName val="14."/>
      <sheetName val="15."/>
      <sheetName val="05."/>
      <sheetName val="09."/>
      <sheetName val="04."/>
      <sheetName val="19."/>
      <sheetName val="01."/>
      <sheetName val="17."/>
      <sheetName val="07."/>
      <sheetName val="06."/>
      <sheetName val="16."/>
      <sheetName val="10."/>
      <sheetName val="28."/>
      <sheetName val="13."/>
      <sheetName val="03."/>
      <sheetName val="29."/>
      <sheetName val="30."/>
      <sheetName val="31."/>
      <sheetName val="27."/>
      <sheetName val="12."/>
      <sheetName val="20."/>
      <sheetName val="24."/>
      <sheetName val="25."/>
      <sheetName val="02."/>
      <sheetName val="21."/>
      <sheetName val="26."/>
      <sheetName val="23."/>
      <sheetName val="22."/>
      <sheetName val="altai income statement"/>
      <sheetName val="-расчет_налогов_от_ФОТ__на_2014"/>
      <sheetName val="Форма3_6"/>
      <sheetName val="6 NK"/>
      <sheetName val="1кв. "/>
      <sheetName val="замер"/>
      <sheetName val="78"/>
      <sheetName val="PM-TE"/>
      <sheetName val="Test"/>
      <sheetName val="Settings"/>
      <sheetName val="Трафик по АУП"/>
      <sheetName val="Трафик по ЦБПТО"/>
      <sheetName val="Трафик по ПНУ"/>
      <sheetName val="Трафик по ЖНУ"/>
      <sheetName val="Трафик по ШНУ"/>
      <sheetName val="PIT&amp;PP(2)"/>
      <sheetName val="Links"/>
      <sheetName val="Production_analysis"/>
      <sheetName val="N"/>
      <sheetName val="breakdown"/>
      <sheetName val="P&amp;L"/>
      <sheetName val="Provisions"/>
      <sheetName val="FA depreciation"/>
      <sheetName val="Profiles"/>
      <sheetName val="Wells"/>
      <sheetName val="InputTI"/>
      <sheetName val="153541"/>
      <sheetName val="CD-실적"/>
      <sheetName val="Additions_Disposals"/>
      <sheetName val="без НДС"/>
      <sheetName val="6НК吀ᥢഀ榃"/>
      <sheetName val="Трафик_по_АУП"/>
      <sheetName val="Трафик_по_ЦБПТО"/>
      <sheetName val="Трафик_по_ПНУ"/>
      <sheetName val="Трафик_по_ЖНУ"/>
      <sheetName val="Трафик_по_ШНУ"/>
      <sheetName val="18_"/>
      <sheetName val="08_"/>
      <sheetName val="11_"/>
      <sheetName val="14_"/>
      <sheetName val="15_"/>
      <sheetName val="05_"/>
      <sheetName val="09_"/>
      <sheetName val="04_"/>
      <sheetName val="19_"/>
      <sheetName val="01_"/>
      <sheetName val="17_"/>
      <sheetName val="07_"/>
      <sheetName val="06_"/>
      <sheetName val="16_"/>
      <sheetName val="10_"/>
      <sheetName val="28_"/>
      <sheetName val="13_"/>
      <sheetName val="03_"/>
      <sheetName val="29_"/>
      <sheetName val="30_"/>
      <sheetName val="31_"/>
      <sheetName val="27_"/>
      <sheetName val="12_"/>
      <sheetName val="20_"/>
      <sheetName val="24_"/>
      <sheetName val="25_"/>
      <sheetName val="02_"/>
      <sheetName val="21_"/>
      <sheetName val="26_"/>
      <sheetName val="23_"/>
      <sheetName val="22_"/>
      <sheetName val="altai_income_statement"/>
      <sheetName val="Assumptions"/>
      <sheetName val="эксп"/>
      <sheetName val="1кв__"/>
      <sheetName val="2БО"/>
      <sheetName val="6_NK"/>
      <sheetName val="Все ТЭП"/>
      <sheetName val="1БК"/>
      <sheetName val="Ôîðìà2"/>
      <sheetName val="Ïàìÿòêà"/>
      <sheetName val="Ôîðìà1"/>
      <sheetName val="Ôîðìà3"/>
      <sheetName val="Ôîðìà4"/>
      <sheetName val="Ôîðìà5"/>
      <sheetName val="Ôîðìà6"/>
      <sheetName val="Ôîðìà7"/>
      <sheetName val="Ôîðìà8"/>
      <sheetName val="èç ñåì"/>
      <sheetName val="Ïð2"/>
      <sheetName val="ÅäÈçì"/>
      <sheetName val="Ïðåäïð"/>
      <sheetName val="-расчет_налогов_от_ФОТ__на_2011"/>
      <sheetName val="Форма3_61"/>
      <sheetName val="16_12"/>
      <sheetName val="4b_-_P&amp;L_ProductLine"/>
      <sheetName val="4a_-_Revenue_ProductLine"/>
      <sheetName val="5a_-_Orders_analysis"/>
      <sheetName val="8_-_Receivables"/>
      <sheetName val="D1_-_Balances_input"/>
      <sheetName val="D3_-_DBmagn"/>
      <sheetName val="ЛСЦ_начисленное_на_31_12_08"/>
      <sheetName val="ЛЛизинг_начис__на_31_12_08"/>
      <sheetName val="тиме"/>
      <sheetName val="[form.xls][form.xls]6НК/_x0000_�¹"/>
      <sheetName val="Исх"/>
      <sheetName val="[form.xls][form.xls]6НК/_x0000_렀£"/>
      <sheetName val="План_произв-в_x0006__x000c__x0007__x000f__x0010__x0011__x0007__x0007_贰΢ǅ"/>
      <sheetName val="Project Detail Inputs"/>
      <sheetName val="ВСДС_1 (MAIN)"/>
      <sheetName val="6НК쌊 /_x0000_"/>
      <sheetName val="14"/>
      <sheetName val="Трафик_по_АУП1"/>
      <sheetName val="Трафик_по_ЦБПТО1"/>
      <sheetName val="Трафик_по_ПНУ1"/>
      <sheetName val="Трафик_по_ЖНУ1"/>
      <sheetName val="Трафик_по_ШНУ1"/>
      <sheetName val="18_1"/>
      <sheetName val="08_1"/>
      <sheetName val="11_1"/>
      <sheetName val="14_1"/>
      <sheetName val="15_1"/>
      <sheetName val="05_1"/>
      <sheetName val="09_1"/>
      <sheetName val="Затраты утил.ТБО"/>
      <sheetName val="Админ и ОPEX 2010-12гг"/>
      <sheetName val="14_1_2_2__Услуги связи_"/>
      <sheetName val="Общие данные"/>
      <sheetName val="ПАРАМ"/>
      <sheetName val="канат.прод."/>
      <sheetName val="канат_прод_"/>
      <sheetName val="ноябрь_-_декабрь"/>
      <sheetName val="Ф3"/>
      <sheetName val="4НК"/>
      <sheetName val="LTM"/>
      <sheetName val="CREDIT STATS"/>
      <sheetName val="DropZone"/>
      <sheetName val="Analitics"/>
      <sheetName val="Test of FA Installation"/>
      <sheetName val="Additions"/>
      <sheetName val="Расчет объема СУИБ"/>
      <sheetName val="Энергия"/>
      <sheetName val="FS-97"/>
      <sheetName val="всп"/>
      <sheetName val="Staff"/>
      <sheetName val="Пром1"/>
      <sheetName val="Ural med"/>
      <sheetName val="НДПИ"/>
      <sheetName val="CONB001A_010_30"/>
      <sheetName val="Store"/>
      <sheetName val="КС 2018"/>
      <sheetName val="Lists"/>
      <sheetName val="Коэфф"/>
      <sheetName val="98-02E&amp;PSUM"/>
      <sheetName val="Input TI"/>
      <sheetName val="3.ФОТ"/>
      <sheetName val="4.Налоги"/>
      <sheetName val="Конс "/>
      <sheetName val="Актив(1)"/>
      <sheetName val="Служебный ФК _x0000_"/>
      <sheetName val="6НК  _x0009__x000d_"/>
      <sheetName val="_x0000_ _x0000__x000a__x0000_ _x0000__x000a__x0000_ _x0000_ _x0000_ "/>
      <sheetName val="Служебный ФК恔 "/>
      <sheetName val="Служебный ФК "/>
      <sheetName val="Служебный ФК  "/>
      <sheetName val="6НК   _x000d_"/>
      <sheetName val="6НК/_x0000_蠀 "/>
      <sheetName val="[form.xls]6НК/_x0000_蠀 "/>
      <sheetName val="Служебный ФК "/>
      <sheetName val="6НК/_x0000_ ¹"/>
      <sheetName val="[form.xls][form.xls]6НК/_x0000_蠀 "/>
      <sheetName val="Индексы перероценки"/>
      <sheetName val="6НК/_x0000_ó"/>
      <sheetName val="Конфигурация МАКРО"/>
      <sheetName val="Product Assumptions"/>
      <sheetName val="ConsumptionPerUnit"/>
      <sheetName val="14.1.8.11.(Прочие)"/>
      <sheetName val="Все виды материалов D`1-18"/>
      <sheetName val="01-45"/>
      <sheetName val="b-4"/>
      <sheetName val="Sheet3"/>
      <sheetName val="6НК쌊 /"/>
      <sheetName val="ожид ФОТ_2010_форма1"/>
      <sheetName val="свод ФОТ"/>
      <sheetName val="расчет премии за 4 кв_12г"/>
      <sheetName val="ФОТ_2013 (2)"/>
      <sheetName val="Ком услуги аренды"/>
      <sheetName val="СВОД по НД расх"/>
      <sheetName val="Свод Мат по Тр 2012"/>
      <sheetName val="февраль"/>
      <sheetName val="VI REVENUE OOD"/>
      <sheetName val="IIb P&amp;L short"/>
      <sheetName val="IV REVENUE ROOMS"/>
      <sheetName val="IV REVENUE  F&amp;B"/>
      <sheetName val="COS"/>
      <sheetName val="пассоб"/>
      <sheetName val="Royalty"/>
      <sheetName val="пост. пар."/>
      <sheetName val="Фин. пок-ли"/>
      <sheetName val="DCF"/>
      <sheetName val="Prep"/>
      <sheetName val="Вып_П_П_"/>
      <sheetName val="План_произв-в贰΢ǅĀ"/>
      <sheetName val="6НК/蠀"/>
      <sheetName val="Summary_&amp;_Variables"/>
      <sheetName val="Служебный_ФК1"/>
      <sheetName val="[form_xls]6НК/쀀"/>
      <sheetName val="[form_xls]6НК/栀)"/>
      <sheetName val="[form_xls]6НК/瀀à"/>
      <sheetName val="[form_xls]6НК/⠀´"/>
      <sheetName val="[form_xls]6НК/ࠀµ"/>
      <sheetName val="[form_xls]6НК/쀀Ø"/>
      <sheetName val="[form_xls]6НК/蠀"/>
      <sheetName val="[form_xls]6НК/ü"/>
      <sheetName val="[form_xls]6НК/£"/>
      <sheetName val="[form_xls]6НК/蠀"/>
      <sheetName val="[form_xls]6НК/頀K"/>
      <sheetName val="[form_xls][form_xls]6НК/쀀"/>
      <sheetName val="[form_xls][form_xls]6НК/栀)"/>
      <sheetName val="[form_xls][form_xls]6НК/瀀à"/>
      <sheetName val="[form_xls][form_xls]6НК/⠀´"/>
      <sheetName val="[form_xls][form_xls]6НК/ࠀµ"/>
      <sheetName val="[form_xls][form_xls]6НК/쀀Ø"/>
      <sheetName val="[form_xls][form_xls]6НК/蠀"/>
      <sheetName val="[form_xls][form_xls]6НК/ü"/>
      <sheetName val="[form_xls][form_xls]6НК/£"/>
      <sheetName val="[form_xls][form_xls]6НК/蠀"/>
      <sheetName val="[form_xls][form_xls]6НК/頀K"/>
      <sheetName val="Comp"/>
      <sheetName val="показатели"/>
      <sheetName val="рев дф (1.08.) (3)"/>
      <sheetName val="Фонд 15гор"/>
      <sheetName val="List of Functions"/>
      <sheetName val="WBS98"/>
      <sheetName val="Chart_data"/>
      <sheetName val="Управление"/>
      <sheetName val="input_data"/>
      <sheetName val="Финбюджет свод "/>
      <sheetName val="MS"/>
      <sheetName val="ïîñòàâêà ñðàâí13"/>
      <sheetName val="акт10"/>
      <sheetName val="План_ГЗ"/>
      <sheetName val="Вид_предмета"/>
      <sheetName val="6НК_x0007__x001c_  "/>
      <sheetName val="Бонды стр.341"/>
      <sheetName val="Drop-Downs"/>
      <sheetName val="6НК/_x0000_瀀G"/>
      <sheetName val="6НК0_x0000_#"/>
      <sheetName val="6НК0_x0000_Å"/>
      <sheetName val="6НК예썘/_x0000_"/>
      <sheetName val="1610"/>
      <sheetName val="1210"/>
      <sheetName val="АлЭС"/>
      <sheetName val="25. Hidden"/>
      <sheetName val="2. Inputs"/>
      <sheetName val="мат расходы"/>
      <sheetName val="Шт расписание"/>
      <sheetName val="Prelim Cost"/>
      <sheetName val="PY misstatements"/>
      <sheetName val="A4-1&amp;2"/>
      <sheetName val="TPC con vs bdg"/>
      <sheetName val="Planned VoWD"/>
      <sheetName val="KONSOLID"/>
      <sheetName val="Код_ГТМ"/>
      <sheetName val="Lead"/>
      <sheetName val="сводУМЗ"/>
      <sheetName val="Pivot"/>
      <sheetName val="Resource Sheet"/>
      <sheetName val="Main Sheet"/>
      <sheetName val="фот_пп2000разби㑠ു੶⿖"/>
      <sheetName val="фот_пп2000разби골ೡ੶⽢"/>
      <sheetName val="июль ппд(факт)"/>
      <sheetName val="25.07.08г (2)"/>
      <sheetName val="6НК예썘/"/>
      <sheetName val="Production"/>
      <sheetName val="поч԰_x0000_缀_x0000_"/>
      <sheetName val="6НКက_x0000_퀀ѫ"/>
      <sheetName val="почЀⵟഀꚃ"/>
      <sheetName val="Acct Numb"/>
      <sheetName val="_x000e__x000a__x0008__x000a__x000b__x0010__x0007_"/>
      <sheetName val=" _x000a_ _x000a_   "/>
      <sheetName val="6НК/ ¹"/>
      <sheetName val="[form.xls][form.xls]_form_xls_2"/>
      <sheetName val="[form.xls][form.xls]_form_xls_3"/>
      <sheetName val="[form.xls][form.xls]_form_xls_4"/>
      <sheetName val="[form.xls][form.xls]_form_xls_5"/>
      <sheetName val="[form.xls][form.xls]_form_xls_6"/>
      <sheetName val="[form.xls][form.xls]_form_xls_7"/>
      <sheetName val="Threshold Table"/>
      <sheetName val="Простой 5-10 тн"/>
      <sheetName val="3.3.31."/>
      <sheetName val="TMP"/>
      <sheetName val="год(отг)"/>
      <sheetName val="год(опл)"/>
      <sheetName val="бланк"/>
      <sheetName val="Лист4"/>
      <sheetName val="Лист7"/>
      <sheetName val="Лист8"/>
      <sheetName val="Лист9"/>
      <sheetName val="Лист10"/>
      <sheetName val="Лист11"/>
      <sheetName val="Лист12"/>
      <sheetName val="Лист13"/>
      <sheetName val="Лист14"/>
      <sheetName val="Лист15"/>
      <sheetName val="Лист16"/>
      <sheetName val="????3"/>
      <sheetName val="OTCGOD99"/>
      <sheetName val="МП не вход.ФОТ"/>
      <sheetName val="Запрос"/>
      <sheetName val="month"/>
      <sheetName val="численность"/>
      <sheetName val="МП_не_вход_ФОТ"/>
      <sheetName val="Gas1999"/>
      <sheetName val="IS2000"/>
      <sheetName val="поч԰"/>
      <sheetName val="6НКက"/>
      <sheetName val="EXP"/>
      <sheetName val="IN"/>
      <sheetName val="DBF"/>
      <sheetName val="FA database (production)299"/>
      <sheetName val="тарифы"/>
      <sheetName val="Бюдж-тенге"/>
      <sheetName val="BY Line Item"/>
      <sheetName val="Valuation"/>
      <sheetName val="TB KMG Fin 2007"/>
      <sheetName val="KAZAK RECO ST 99"/>
      <sheetName val="UNITPRICES"/>
      <sheetName val="Sheet4"/>
      <sheetName val="Sheet5"/>
      <sheetName val="Макро-прогноз"/>
      <sheetName val="Hidden1"/>
      <sheetName val="July_03_Pg8"/>
      <sheetName val="Приход по вагонам"/>
      <sheetName val="6НК/_x0000_?¹"/>
      <sheetName val="[form.xls]6НК/_x0000_?¹"/>
      <sheetName val="[form.xls][form.xls]6НК/_x0000_?¹"/>
      <sheetName val="运行成本 OPEX"/>
      <sheetName val="O_GLOBE"/>
      <sheetName val="Лв 1715 (сб)"/>
      <sheetName val="1.401.2"/>
      <sheetName val="ОГВ"/>
      <sheetName val="3А КНС"/>
      <sheetName val="ТМЗ-6"/>
      <sheetName val="Qпр(12)"/>
      <sheetName val="тех"/>
      <sheetName val="замерная 11"/>
      <sheetName val="общ Дф 01.11."/>
      <sheetName val="FA_depreciation"/>
      <sheetName val="PY_misstatements"/>
      <sheetName val="25__Hidden"/>
      <sheetName val="2__Inputs"/>
      <sheetName val="Variants"/>
      <sheetName val="treatment summary"/>
      <sheetName val="sheet0"/>
      <sheetName val="Capex_KZT"/>
      <sheetName val="Справочник профессий"/>
      <sheetName val="Об-я св-а"/>
      <sheetName val="2_2_6_"/>
      <sheetName val="общ.фонд  "/>
      <sheetName val="Схема доплат"/>
      <sheetName val="Повышающие коэф ОМГ"/>
      <sheetName val="новая _5"/>
      <sheetName val="Foglio1"/>
      <sheetName val="Gen Data"/>
      <sheetName val="instruqcia"/>
      <sheetName val="1НК_объемы"/>
      <sheetName val="бензин по авто"/>
      <sheetName val="Др адм"/>
      <sheetName val="Осн.ср-ва"/>
      <sheetName val="не удалять!"/>
      <sheetName val="ÑïèñîêÒÝÏ"/>
      <sheetName val="Свод тех.харак"/>
      <sheetName val="Расчет"/>
      <sheetName val="Ф-13"/>
      <sheetName val="Шым"/>
      <sheetName val="р-ны"/>
      <sheetName val="кол-во договоров ОЗ"/>
      <sheetName val="вх.исх.корр"/>
      <sheetName val="площадь"/>
      <sheetName val="орг.тех"/>
      <sheetName val="приборы"/>
      <sheetName val="Мат.пом"/>
      <sheetName val="НД_2017"/>
      <sheetName val="D_Opex"/>
      <sheetName val="031218"/>
      <sheetName val="хим.реаг."/>
      <sheetName val="БПО"/>
      <sheetName val="PY Audit WP 2011"/>
      <sheetName val="общ скв"/>
      <sheetName val="ADJTB USD &amp; KZT"/>
      <sheetName val="Добыча_нефти47"/>
      <sheetName val="прочие_стор4"/>
      <sheetName val="услуги_прочие4"/>
      <sheetName val="Выкуп_порталов4"/>
      <sheetName val="обуч_(2)4"/>
      <sheetName val="прочие_стор_(2)4"/>
      <sheetName val="ком_(2)4"/>
      <sheetName val="КВЛ_(2)4"/>
      <sheetName val="прочие_расходы4"/>
      <sheetName val="шт_(2)4"/>
      <sheetName val="аренда_(2)4"/>
      <sheetName val="прогноз_движения_денег_в_ежеме4"/>
      <sheetName val="ОПиУ_в_ежемес_4"/>
      <sheetName val="GAAP_TB_31_12_01__detail_p&amp;l4"/>
      <sheetName val="Б_мчас_(П)4"/>
      <sheetName val="АПК_реформа4"/>
      <sheetName val="из_сем7"/>
      <sheetName val="PP&amp;E_mvt_for_20034"/>
      <sheetName val="2008_ГСМ4"/>
      <sheetName val="Плата_за_загрязнение_4"/>
      <sheetName val="факс(2005-20гг_)4"/>
      <sheetName val="поставка_сравн134"/>
      <sheetName val="1_(2)3"/>
      <sheetName val="2_2_ОтклОТМ8"/>
      <sheetName val="1_3_2_ОТМ8"/>
      <sheetName val="Cost_99v984"/>
      <sheetName val="cant_sim4"/>
      <sheetName val="Production_Ref_Q-1-34"/>
      <sheetName val="фот_пп2000разбивка4"/>
      <sheetName val="ЗАО_н_ит4"/>
      <sheetName val="Financial_ratios_А34"/>
      <sheetName val="2_2_ОтклОТМ9"/>
      <sheetName val="1_3_2_ОТМ9"/>
      <sheetName val="U2_775_-_COGS_comparison_per_s4"/>
      <sheetName val="I__Прогноз_доходов4"/>
      <sheetName val="ОТЧЕТ_КТЖ_01_01_093"/>
      <sheetName val="8180_(8181,8182)3"/>
      <sheetName val="Balance_Sheet3"/>
      <sheetName val="1_вариант__2009_3"/>
      <sheetName val="Список_документов3"/>
      <sheetName val="GAAP_TB_30_09_01__detail_p&amp;l3"/>
      <sheetName val="O_500_Property_Tax3"/>
      <sheetName val="форма_3_смета_затрат3"/>
      <sheetName val="ТД_РАП2"/>
      <sheetName val="Спр__раб_3"/>
      <sheetName val="Авансы_уплач,деньги_в_регионах5"/>
      <sheetName val="Авансы_уплач,деньги_в_регионах6"/>
      <sheetName val="PLтв_-_Б3"/>
      <sheetName val="$_IS3"/>
      <sheetName val="Собственный_капитал4"/>
      <sheetName val="Служебный_ФКРБ2"/>
      <sheetName val="Источник_финансирования2"/>
      <sheetName val="Способ_закупки2"/>
      <sheetName val="Тип_пункта_плана2"/>
      <sheetName val="FA_Movement_Kyrg3"/>
      <sheetName val="Non-Statistical_Sampling_Maste4"/>
      <sheetName val="Global_Data4"/>
      <sheetName val="US_Dollar_20037"/>
      <sheetName val="SDR_20037"/>
      <sheetName val="Control_Settings4"/>
      <sheetName val="GTM_BK4"/>
      <sheetName val="Consolidator_Inputs4"/>
      <sheetName val="7_14"/>
      <sheetName val="FP20DB_(3)4"/>
      <sheetName val="Курс_валют4"/>
      <sheetName val="Другие_расходы4"/>
      <sheetName val="Форма_4_кап_зат-ты_(2)4"/>
      <sheetName val="2006_AJE_RJE4"/>
      <sheetName val="стр_245_(2)4"/>
      <sheetName val="Сдача_4"/>
      <sheetName val="МО_00124"/>
      <sheetName val="14_1_2_2_(Услуги_связи)4"/>
      <sheetName val="13_NGDO4"/>
      <sheetName val="__2_3_24"/>
      <sheetName val="12_из_57_АЗС4"/>
      <sheetName val="постоянные_затраты4"/>
      <sheetName val="H3_100_Rollforward4"/>
      <sheetName val="SA_Procedures3"/>
      <sheetName val="Пр_414"/>
      <sheetName val="ввод-вывод_ОС_авг2004-_20053"/>
      <sheetName val="Russia_Print_Version4"/>
      <sheetName val="2кв_4"/>
      <sheetName val="MACRO2_XLM4"/>
      <sheetName val="U-ZR_AT1_XLS4"/>
      <sheetName val="План_произв-ва_(мес_)_(бюджет)4"/>
      <sheetName val="Инв_вл4"/>
      <sheetName val="факт_2005_г_4"/>
      <sheetName val="д_7_0014"/>
      <sheetName val="свод_грузоотпр_4"/>
      <sheetName val="Итоговая_таблица4"/>
      <sheetName val="I_KEY_INFORMATION4"/>
      <sheetName val="почтов_4"/>
      <sheetName val="6НК-cт_4"/>
      <sheetName val="Interco_payables&amp;receivables4"/>
      <sheetName val="ГСМ_Гараж3"/>
      <sheetName val="ГСМ_по_инвест3"/>
      <sheetName val="Запчасти_Гараж3"/>
      <sheetName val="Стор_Орг_РМУ3"/>
      <sheetName val="Материалы_РМУ3"/>
      <sheetName val="Постановка_на_учет_авто3"/>
      <sheetName val="Размножение_проектов3"/>
      <sheetName val="материалы_ВДГО3"/>
      <sheetName val="Тех_осмотр3"/>
      <sheetName val="Проект_13"/>
      <sheetName val="Объем_ВДГО3"/>
      <sheetName val="Фин_обязат_3"/>
      <sheetName val="спецпит,проездн_3"/>
      <sheetName val="K-800_Imp__test3"/>
      <sheetName val="FA_register3"/>
      <sheetName val="коммун_3"/>
      <sheetName val="Бюджет_тек__затрат3"/>
      <sheetName val="ГМ_3"/>
      <sheetName val="6НК__x000a_2"/>
      <sheetName val="Служебный_ФК皸ɫ1"/>
      <sheetName val="Служебный_ФК悄,1"/>
      <sheetName val="Служебный_ФК厈-1"/>
      <sheetName val="Служебный_ФК⽄1"/>
      <sheetName val="Служебный_ФК⽬1"/>
      <sheetName val="Служебный_ФК嵔_1"/>
      <sheetName val="Служебный_ФК峔(1"/>
      <sheetName val="Служебный_ФКૐǪ1"/>
      <sheetName val="Служебный_ФК⿯1"/>
      <sheetName val="Служебный_ФК『1"/>
      <sheetName val="Служебный_ФК　1"/>
      <sheetName val="FA_Movement_3"/>
      <sheetName val="depreciation_testing3"/>
      <sheetName val="доп_дан_2"/>
      <sheetName val="ноябрь_-_декабрь2"/>
      <sheetName val="Summary_&amp;_Variables1"/>
      <sheetName val="Служебный_ФК2"/>
      <sheetName val="_По_скв1"/>
      <sheetName val="[form_xls]6НК/¹"/>
      <sheetName val="исп_см_2"/>
      <sheetName val="Cash_flows_-_PBC2"/>
      <sheetName val="[form_xls]6НК/렀£"/>
      <sheetName val="[form_xls][form_xls]6НК/¹"/>
      <sheetName val="Вып_П_П_1"/>
      <sheetName val="КР_з_ч1"/>
      <sheetName val="4b_-_P&amp;L_ProductLine2"/>
      <sheetName val="4a_-_Revenue_ProductLine2"/>
      <sheetName val="5a_-_Orders_analysis2"/>
      <sheetName val="8_-_Receivables2"/>
      <sheetName val="D1_-_Balances_input2"/>
      <sheetName val="D3_-_DBmagn2"/>
      <sheetName val="Исх_данные1"/>
      <sheetName val="распределение_модели1"/>
      <sheetName val="-расчет_налогов_от_ФОТ__на_2013"/>
      <sheetName val="Форма3_63"/>
      <sheetName val="16_122"/>
      <sheetName val="ЛСЦ_начисленное_на_31_12_082"/>
      <sheetName val="ЛЛизинг_начис__на_31_12_082"/>
      <sheetName val="18_3"/>
      <sheetName val="08_3"/>
      <sheetName val="11_3"/>
      <sheetName val="14_3"/>
      <sheetName val="15_3"/>
      <sheetName val="05_3"/>
      <sheetName val="09_3"/>
      <sheetName val="04_2"/>
      <sheetName val="19_2"/>
      <sheetName val="01_2"/>
      <sheetName val="17_2"/>
      <sheetName val="07_2"/>
      <sheetName val="06_2"/>
      <sheetName val="16_2"/>
      <sheetName val="10_2"/>
      <sheetName val="28_2"/>
      <sheetName val="13_2"/>
      <sheetName val="03_2"/>
      <sheetName val="29_2"/>
      <sheetName val="30_2"/>
      <sheetName val="31_2"/>
      <sheetName val="27_2"/>
      <sheetName val="12_2"/>
      <sheetName val="20_2"/>
      <sheetName val="24_2"/>
      <sheetName val="25_2"/>
      <sheetName val="02_2"/>
      <sheetName val="21_2"/>
      <sheetName val="26_2"/>
      <sheetName val="23_2"/>
      <sheetName val="22_2"/>
      <sheetName val="altai_income_statement2"/>
      <sheetName val="6_NK2"/>
      <sheetName val="1кв__2"/>
      <sheetName val="Трафик_по_АУП3"/>
      <sheetName val="Трафик_по_ЦБПТО3"/>
      <sheetName val="Трафик_по_ПНУ3"/>
      <sheetName val="Трафик_по_ЖНУ3"/>
      <sheetName val="Трафик_по_ШНУ3"/>
      <sheetName val="FA_depreciation1"/>
      <sheetName val="без_НДС1"/>
      <sheetName val="Служебный_ФК悤"/>
      <sheetName val="Служебный_ФК?"/>
      <sheetName val="[form_xls]6НК/1"/>
      <sheetName val="[form_xls][form_xls]6НК/1"/>
      <sheetName val="БРК_УЖ1"/>
      <sheetName val="БРК_ЮКО_свод1"/>
      <sheetName val="Сбер_14501"/>
      <sheetName val="Сбер_13001"/>
      <sheetName val="Сбер_25001"/>
      <sheetName val="Сбер_37501"/>
      <sheetName val="Все_ТЭП1"/>
      <sheetName val="èç_ñåì1"/>
      <sheetName val="План_произв-в贰΢ǅ"/>
      <sheetName val="Залоги_c_RS1"/>
      <sheetName val="Индексы_перероценки1"/>
      <sheetName val="Project_Detail_Inputs1"/>
      <sheetName val="ВСДС_1_(MAIN)1"/>
      <sheetName val="[form_xls][form_xls]6НК/렀£"/>
      <sheetName val="План_ГЗ1"/>
      <sheetName val="Вид_предмета1"/>
      <sheetName val="Служебный_ФК_"/>
      <sheetName val="6НК____x000a_2"/>
      <sheetName val="__x000a___x000a____"/>
      <sheetName val="Служебный_ФК恔_1"/>
      <sheetName val="Служебный_ФК_1"/>
      <sheetName val="Служебный_ФК__1"/>
      <sheetName val="6НК____x000a_"/>
      <sheetName val="6НК/蠀_"/>
      <sheetName val="[form_xls]6НК/蠀_"/>
      <sheetName val="Служебный_ФК_1"/>
      <sheetName val="6НК/_¹"/>
      <sheetName val="[form_xls][form_xls]6НК/蠀_"/>
      <sheetName val="Затраты_утил_ТБО1"/>
      <sheetName val="Админ_и_ОPEX_2010-12гг1"/>
      <sheetName val="14_1_2_2__Услуги_связи_1"/>
      <sheetName val="Общие_данные1"/>
      <sheetName val="канат_прод_2"/>
      <sheetName val="CREDIT_STATS1"/>
      <sheetName val="Test_of_FA_Installation1"/>
      <sheetName val="Расчет_объема_СУИБ1"/>
      <sheetName val="Ural_med1"/>
      <sheetName val="КС_20181"/>
      <sheetName val="Input_TI1"/>
      <sheetName val="3_ФОТ1"/>
      <sheetName val="4_Налоги1"/>
      <sheetName val="Конс_1"/>
      <sheetName val="Фин__пок-ли1"/>
      <sheetName val="Проектные_работы1"/>
      <sheetName val="Спецтехника,_оборудование,_баз1"/>
      <sheetName val="Первоначальные_условия1"/>
      <sheetName val="VI_REVENUE_OOD1"/>
      <sheetName val="IIb_P&amp;L_short1"/>
      <sheetName val="IV_REVENUE_ROOMS1"/>
      <sheetName val="IV_REVENUE__F&amp;B1"/>
      <sheetName val="расчет_премии_за_4_кв_12г1"/>
      <sheetName val="ФОТ_2013_(2)1"/>
      <sheetName val="Ком_услуги_аренды1"/>
      <sheetName val="СВОД_по_НД_расх1"/>
      <sheetName val="Свод_Мат_по_Тр_20121"/>
      <sheetName val="Конфигурация_МАКРО1"/>
      <sheetName val="Product_Assumptions1"/>
      <sheetName val="14_1_8_11_(Прочие)1"/>
      <sheetName val="Все_виды_материалов_D`1-181"/>
      <sheetName val="ожид_ФОТ_2010_форма11"/>
      <sheetName val="свод_ФОТ1"/>
      <sheetName val="из_сем6"/>
      <sheetName val="2_2_ОтклОТМ6"/>
      <sheetName val="1_3_2_ОТМ6"/>
      <sheetName val="Cost_99v983"/>
      <sheetName val="cant_sim3"/>
      <sheetName val="Production_Ref_Q-1-33"/>
      <sheetName val="фот_пп2000разбивка3"/>
      <sheetName val="ЗАО_н_ит3"/>
      <sheetName val="Financial_ratios_А33"/>
      <sheetName val="2_2_ОтклОТМ7"/>
      <sheetName val="1_3_2_ОТМ7"/>
      <sheetName val="U2_775_-_COGS_comparison_per_s3"/>
      <sheetName val="I__Прогноз_доходов3"/>
      <sheetName val="Собственный_капитал3"/>
      <sheetName val="FA_Movement_Kyrg2"/>
      <sheetName val="Non-Statistical_Sampling_Maste3"/>
      <sheetName val="Global_Data3"/>
      <sheetName val="US_Dollar_20036"/>
      <sheetName val="SDR_20036"/>
      <sheetName val="Control_Settings3"/>
      <sheetName val="GTM_BK3"/>
      <sheetName val="Consolidator_Inputs3"/>
      <sheetName val="7_13"/>
      <sheetName val="FP20DB_(3)3"/>
      <sheetName val="Курс_валют3"/>
      <sheetName val="Другие_расходы3"/>
      <sheetName val="Форма_4_кап_зат-ты_(2)3"/>
      <sheetName val="2006_AJE_RJE3"/>
      <sheetName val="стр_245_(2)3"/>
      <sheetName val="Сдача_3"/>
      <sheetName val="МО_00123"/>
      <sheetName val="14_1_2_2_(Услуги_связи)3"/>
      <sheetName val="13_NGDO3"/>
      <sheetName val="__2_3_23"/>
      <sheetName val="12_из_57_АЗС3"/>
      <sheetName val="постоянные_затраты3"/>
      <sheetName val="H3_100_Rollforward3"/>
      <sheetName val="SA_Procedures2"/>
      <sheetName val="Пр_413"/>
      <sheetName val="ввод-вывод_ОС_авг2004-_20052"/>
      <sheetName val="Russia_Print_Version3"/>
      <sheetName val="2кв_3"/>
      <sheetName val="MACRO2_XLM3"/>
      <sheetName val="U-ZR_AT1_XLS3"/>
      <sheetName val="План_произв-ва_(мес_)_(бюджет)3"/>
      <sheetName val="Инв_вл3"/>
      <sheetName val="факт_2005_г_3"/>
      <sheetName val="д_7_0013"/>
      <sheetName val="свод_грузоотпр_3"/>
      <sheetName val="Итоговая_таблица3"/>
      <sheetName val="I_KEY_INFORMATION3"/>
      <sheetName val="почтов_3"/>
      <sheetName val="6НК-cт_3"/>
      <sheetName val="Interco_payables&amp;receivables3"/>
      <sheetName val="ГМ_2"/>
      <sheetName val="6НК__x000a_1"/>
      <sheetName val="FA_Movement_2"/>
      <sheetName val="depreciation_testing2"/>
      <sheetName val="ноябрь_-_декабрь1"/>
      <sheetName val="_По_скв"/>
      <sheetName val="исп_см_1"/>
      <sheetName val="Cash_flows_-_PBC1"/>
      <sheetName val="КР_з_ч"/>
      <sheetName val="4b_-_P&amp;L_ProductLine1"/>
      <sheetName val="4a_-_Revenue_ProductLine1"/>
      <sheetName val="5a_-_Orders_analysis1"/>
      <sheetName val="8_-_Receivables1"/>
      <sheetName val="D1_-_Balances_input1"/>
      <sheetName val="D3_-_DBmagn1"/>
      <sheetName val="Исх_данные"/>
      <sheetName val="распределение_модели"/>
      <sheetName val="-расчет_налогов_от_ФОТ__на_2012"/>
      <sheetName val="Форма3_62"/>
      <sheetName val="16_121"/>
      <sheetName val="ЛСЦ_начисленное_на_31_12_081"/>
      <sheetName val="ЛЛизинг_начис__на_31_12_081"/>
      <sheetName val="18_2"/>
      <sheetName val="08_2"/>
      <sheetName val="11_2"/>
      <sheetName val="14_2"/>
      <sheetName val="15_2"/>
      <sheetName val="05_2"/>
      <sheetName val="09_2"/>
      <sheetName val="04_1"/>
      <sheetName val="19_1"/>
      <sheetName val="01_1"/>
      <sheetName val="17_1"/>
      <sheetName val="07_1"/>
      <sheetName val="06_1"/>
      <sheetName val="16_1"/>
      <sheetName val="10_1"/>
      <sheetName val="28_1"/>
      <sheetName val="13_1"/>
      <sheetName val="03_1"/>
      <sheetName val="29_1"/>
      <sheetName val="30_1"/>
      <sheetName val="31_1"/>
      <sheetName val="27_1"/>
      <sheetName val="12_1"/>
      <sheetName val="20_1"/>
      <sheetName val="24_1"/>
      <sheetName val="25_1"/>
      <sheetName val="02_1"/>
      <sheetName val="21_1"/>
      <sheetName val="26_1"/>
      <sheetName val="23_1"/>
      <sheetName val="22_1"/>
      <sheetName val="altai_income_statement1"/>
      <sheetName val="6_NK1"/>
      <sheetName val="1кв__1"/>
      <sheetName val="Трафик_по_АУП2"/>
      <sheetName val="Трафик_по_ЦБПТО2"/>
      <sheetName val="Трафик_по_ПНУ2"/>
      <sheetName val="Трафик_по_ЖНУ2"/>
      <sheetName val="Трафик_по_ШНУ2"/>
      <sheetName val="без_НДС"/>
      <sheetName val="[form_xls]6НК/"/>
      <sheetName val="[form_xls][form_xls]6НК/"/>
      <sheetName val="БРК_УЖ"/>
      <sheetName val="БРК_ЮКО_свод"/>
      <sheetName val="Сбер_1450"/>
      <sheetName val="Сбер_1300"/>
      <sheetName val="Сбер_2500"/>
      <sheetName val="Сбер_3750"/>
      <sheetName val="Все_ТЭП"/>
      <sheetName val="èç_ñåì"/>
      <sheetName val="Залоги_c_RS"/>
      <sheetName val="Индексы_перероценки"/>
      <sheetName val="Project_Detail_Inputs"/>
      <sheetName val="ВСДС_1_(MAIN)"/>
      <sheetName val="6НК____x000a_1"/>
      <sheetName val="Служебный_ФК恔_"/>
      <sheetName val="Служебный_ФК_"/>
      <sheetName val="Служебный_ФК__"/>
      <sheetName val="Затраты_утил_ТБО"/>
      <sheetName val="Админ_и_ОPEX_2010-12гг"/>
      <sheetName val="14_1_2_2__Услуги_связи_"/>
      <sheetName val="Общие_данные"/>
      <sheetName val="канат_прод_1"/>
      <sheetName val="CREDIT_STATS"/>
      <sheetName val="Test_of_FA_Installation"/>
      <sheetName val="Расчет_объема_СУИБ"/>
      <sheetName val="Ural_med"/>
      <sheetName val="КС_2018"/>
      <sheetName val="Input_TI"/>
      <sheetName val="3_ФОТ"/>
      <sheetName val="4_Налоги"/>
      <sheetName val="Конс_"/>
      <sheetName val="Фин__пок-ли"/>
      <sheetName val="Проектные_работы"/>
      <sheetName val="Спецтехника,_оборудование,_база"/>
      <sheetName val="Первоначальные_условия"/>
      <sheetName val="VI_REVENUE_OOD"/>
      <sheetName val="IIb_P&amp;L_short"/>
      <sheetName val="IV_REVENUE_ROOMS"/>
      <sheetName val="IV_REVENUE__F&amp;B"/>
      <sheetName val="расчет_премии_за_4_кв_12г"/>
      <sheetName val="ФОТ_2013_(2)"/>
      <sheetName val="Ком_услуги_аренды"/>
      <sheetName val="СВОД_по_НД_расх"/>
      <sheetName val="Свод_Мат_по_Тр_2012"/>
      <sheetName val="Конфигурация_МАКРО"/>
      <sheetName val="Product_Assumptions"/>
      <sheetName val="14_1_8_11_(Прочие)"/>
      <sheetName val="Все_виды_материалов_D`1-18"/>
      <sheetName val="ожид_ФОТ_2010_форма1"/>
      <sheetName val="свод_ФОТ"/>
      <sheetName val="00. ОСВ"/>
      <sheetName val="6НК    "/>
      <sheetName val="MAIN"/>
      <sheetName val="Cover"/>
      <sheetName val="Б.Д."/>
      <sheetName val="List_of_Functions"/>
      <sheetName val="Финбюджет_свод_"/>
      <sheetName val="ïîñòàâêà_ñðàâí13"/>
      <sheetName val="рев_дф_(1_08_)_(3)"/>
      <sheetName val="Фонд_15гор"/>
      <sheetName val="пост__пар_"/>
      <sheetName val="Бонды_стр_341"/>
      <sheetName val="Master_Inputs_Start_here"/>
      <sheetName val="1_квартал"/>
      <sheetName val="6НК__"/>
      <sheetName val="Resource_Sheet"/>
      <sheetName val="Main_Sheet"/>
      <sheetName val="[form_xls][form_xls]_form_xls_2"/>
      <sheetName val="[form_xls][form_xls]_form_xls_3"/>
      <sheetName val="[form_xls][form_xls]_form_xls_4"/>
      <sheetName val="[form_xls][form_xls]_form_xls_5"/>
      <sheetName val="[form_xls][form_xls]_form_xls_6"/>
      <sheetName val="[form_xls][form_xls]_form_xls_7"/>
      <sheetName val="июль_ппд(факт)"/>
      <sheetName val="25_07_08г_(2)"/>
      <sheetName val="мат_расходы"/>
      <sheetName val="Шт_расписание"/>
      <sheetName val="Prelim_Cost"/>
      <sheetName val="TPC_con_vs_bdg"/>
      <sheetName val="Planned_VoWD"/>
      <sheetName val="Threshold_Table"/>
      <sheetName val="Простой_5-10_тн"/>
      <sheetName val="3_3_31_"/>
      <sheetName val="МП_не_вход_ФОТ1"/>
      <sheetName val="Acct_Numb"/>
      <sheetName val="6НК__ _x000a_"/>
      <sheetName val="Добыча_нефти48"/>
      <sheetName val="GAAP_TB_31_12_01__detail_p&amp;l5"/>
      <sheetName val="прочие_стор5"/>
      <sheetName val="услуги_прочие5"/>
      <sheetName val="Выкуп_порталов5"/>
      <sheetName val="обуч_(2)5"/>
      <sheetName val="прочие_стор_(2)5"/>
      <sheetName val="ком_(2)5"/>
      <sheetName val="КВЛ_(2)5"/>
      <sheetName val="прочие_расходы5"/>
      <sheetName val="шт_(2)5"/>
      <sheetName val="аренда_(2)5"/>
      <sheetName val="прогноз_движения_денег_в_ежеме5"/>
      <sheetName val="ОПиУ_в_ежемес_5"/>
      <sheetName val="АПК_реформа5"/>
      <sheetName val="Б_мчас_(П)5"/>
      <sheetName val="PP&amp;E_mvt_for_20035"/>
      <sheetName val="2008_ГСМ5"/>
      <sheetName val="Плата_за_загрязнение_5"/>
      <sheetName val="факс(2005-20гг_)5"/>
      <sheetName val="поставка_сравн135"/>
      <sheetName val="1_(2)4"/>
      <sheetName val="ОТЧЕТ_КТЖ_01_01_094"/>
      <sheetName val="8180_(8181,8182)4"/>
      <sheetName val="Balance_Sheet4"/>
      <sheetName val="1_вариант__2009_4"/>
      <sheetName val="Список_документов4"/>
      <sheetName val="GAAP_TB_30_09_01__detail_p&amp;l4"/>
      <sheetName val="O_500_Property_Tax4"/>
      <sheetName val="форма_3_смета_затрат4"/>
      <sheetName val="$_IS4"/>
      <sheetName val="Спр__раб_4"/>
      <sheetName val="Авансы_уплач,деньги_в_регионах7"/>
      <sheetName val="Авансы_уплач,деньги_в_регионах8"/>
      <sheetName val="PLтв_-_Б4"/>
      <sheetName val="K-800_Imp__test4"/>
      <sheetName val="FA_register4"/>
      <sheetName val="ГСМ_Гараж4"/>
      <sheetName val="ГСМ_по_инвест4"/>
      <sheetName val="Запчасти_Гараж4"/>
      <sheetName val="Стор_Орг_РМУ4"/>
      <sheetName val="Материалы_РМУ4"/>
      <sheetName val="Постановка_на_учет_авто4"/>
      <sheetName val="Размножение_проектов4"/>
      <sheetName val="материалы_ВДГО4"/>
      <sheetName val="Тех_осмотр4"/>
      <sheetName val="Проект_14"/>
      <sheetName val="Объем_ВДГО4"/>
      <sheetName val="Фин_обязат_4"/>
      <sheetName val="спецпит,проездн_4"/>
      <sheetName val="Бюджет_тек__затрат4"/>
      <sheetName val="коммун_4"/>
      <sheetName val="Служебный_ФКРБ3"/>
      <sheetName val="Источник_финансирования3"/>
      <sheetName val="Способ_закупки3"/>
      <sheetName val="Тип_пункта_плана3"/>
      <sheetName val="ТД_РАП3"/>
      <sheetName val="Служебный_ФК皸ɫ2"/>
      <sheetName val="Служебный_ФК悄,2"/>
      <sheetName val="Служебный_ФК厈-2"/>
      <sheetName val="Служебный_ФК⽄2"/>
      <sheetName val="Служебный_ФК⽬2"/>
      <sheetName val="Служебный_ФК嵔_2"/>
      <sheetName val="Служебный_ФК峔(2"/>
      <sheetName val="Служебный_ФК⿯2"/>
      <sheetName val="Служебный_ФК『2"/>
      <sheetName val="Служебный_ФК　2"/>
      <sheetName val="доп_дан_3"/>
      <sheetName val="Служебный_ФКૐǪ2"/>
      <sheetName val="Summary_&amp;_Variables2"/>
      <sheetName val="Служебный_ФК3"/>
      <sheetName val="Вып_П_П_2"/>
      <sheetName val="План_ГЗ2"/>
      <sheetName val="Вид_предмета2"/>
      <sheetName val="6НК__x000a_3"/>
      <sheetName val="List_of_Functions1"/>
      <sheetName val="Финбюджет_свод_1"/>
      <sheetName val="ïîñòàâêà_ñðàâí131"/>
      <sheetName val="рев_дф_(1_08_)_(3)1"/>
      <sheetName val="Фонд_15гор1"/>
      <sheetName val="пост__пар_1"/>
      <sheetName val="Бонды_стр_3411"/>
      <sheetName val="Master_Inputs_Start_here1"/>
      <sheetName val="1_квартал1"/>
      <sheetName val="Resource_Sheet1"/>
      <sheetName val="Main_Sheet1"/>
      <sheetName val="июль_ппд(факт)1"/>
      <sheetName val="25_07_08г_(2)1"/>
      <sheetName val="[form_xls][form_xls]_form_xls_1"/>
      <sheetName val="[form_xls][form_xls]_form_xls_8"/>
      <sheetName val="[form_xls][form_xls]_form_xls_9"/>
      <sheetName val="[form_xls][form_xls]_form_xls10"/>
      <sheetName val="[form_xls][form_xls]_form_xls11"/>
      <sheetName val="[form_xls][form_xls]_form_xls12"/>
      <sheetName val="25__Hidden1"/>
      <sheetName val="2__Inputs1"/>
      <sheetName val="мат_расходы1"/>
      <sheetName val="Шт_расписание1"/>
      <sheetName val="Prelim_Cost1"/>
      <sheetName val="PY_misstatements1"/>
      <sheetName val="TPC_con_vs_bdg1"/>
      <sheetName val="Planned_VoWD1"/>
      <sheetName val="Threshold_Table1"/>
      <sheetName val="Простой_5-10_тн1"/>
      <sheetName val="3_3_31_1"/>
      <sheetName val="МП_не_вход_ФОТ2"/>
      <sheetName val="Acct_Numb1"/>
      <sheetName val="运行成本_OPEX"/>
      <sheetName val="__x000a___x000a____1"/>
      <sheetName val="6НК/_¹1"/>
      <sheetName val="Лв_1715_(сб)"/>
      <sheetName val="1_401_2"/>
      <sheetName val="Приход_по_вагонам"/>
      <sheetName val="3А_КНС"/>
      <sheetName val="замерная_11"/>
      <sheetName val="общ_Дф_01_11_"/>
      <sheetName val="Sheet223"/>
      <sheetName val="CPI"/>
      <sheetName val="Assumption Tables"/>
      <sheetName val="Акколь"/>
      <sheetName val="22"/>
      <sheetName val="TT"/>
      <sheetName val="Sup"/>
      <sheetName val="План пр-ва"/>
      <sheetName val="Осн. пара"/>
      <sheetName val="ремонт 25"/>
      <sheetName val="Коэф сложности КАЗТЕЛЕР"/>
      <sheetName val="23.ap"/>
      <sheetName val="6НК/?¹"/>
      <sheetName val="[form.xls]6НК/?¹"/>
      <sheetName val="[form.xls][form.xls]6НК/?¹"/>
      <sheetName val="6НК_"/>
      <sheetName val="_form.xls__form.xls_6НК_"/>
      <sheetName val="_form.xls_6НК_"/>
      <sheetName val="Служебный ФК__x001f_"/>
      <sheetName val="Служебный ФК__x0012_"/>
      <sheetName val="6НК쌊 _"/>
      <sheetName val="__"/>
      <sheetName val="6НК _"/>
      <sheetName val="6НК_蠀"/>
      <sheetName val="_form_xls_6НК_쀀"/>
      <sheetName val="_form_xls_6НК_栀)"/>
      <sheetName val="_form_xls_6НК_瀀à"/>
      <sheetName val="_form_xls_6НК_⠀´"/>
      <sheetName val="_form_xls_6НК_ࠀµ"/>
      <sheetName val="_form_xls_6НК_쀀Ø"/>
      <sheetName val="_form_xls_6НК_蠀"/>
      <sheetName val="_form_xls_6НК_ü"/>
      <sheetName val="_form_xls_6НК_£"/>
      <sheetName val="_form_xls_6НК_蠀"/>
      <sheetName val="_form_xls_6НК_頀K"/>
      <sheetName val="_form_xls__form_xls_6НК_쀀"/>
      <sheetName val="_form_xls__form_xls_6НК_栀)"/>
      <sheetName val="_form_xls__form_xls_6НК_瀀à"/>
      <sheetName val="_form_xls__form_xls_6НК_⠀´"/>
      <sheetName val="_form_xls__form_xls_6НК_ࠀµ"/>
      <sheetName val="_form_xls__form_xls_6НК_쀀Ø"/>
      <sheetName val="_form_xls__form_xls_6НК_蠀"/>
      <sheetName val="_form_xls__form_xls_6НК_ü"/>
      <sheetName val="_form_xls__form_xls_6НК_£"/>
      <sheetName val="_form_xls__form_xls_6НК_蠀"/>
      <sheetName val="_form_xls__form_xls_6НК_頀K"/>
      <sheetName val="6НК예썘_"/>
      <sheetName val="_form.xls__form.xls__form_xls_2"/>
      <sheetName val="_form.xls__form.xls__form_xls_3"/>
      <sheetName val="_form.xls__form.xls__form_xls_4"/>
      <sheetName val="_form.xls__form.xls__form_xls_5"/>
      <sheetName val="_form.xls__form.xls__form_xls_6"/>
      <sheetName val="_form.xls__form.xls__form_xls_7"/>
      <sheetName val="____3"/>
      <sheetName val="ЖО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refreshError="1"/>
      <sheetData sheetId="49" refreshError="1"/>
      <sheetData sheetId="50" refreshError="1"/>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sheetData sheetId="607"/>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sheetData sheetId="807"/>
      <sheetData sheetId="808"/>
      <sheetData sheetId="809"/>
      <sheetData sheetId="810"/>
      <sheetData sheetId="811" refreshError="1"/>
      <sheetData sheetId="812" refreshError="1"/>
      <sheetData sheetId="813" refreshError="1"/>
      <sheetData sheetId="814"/>
      <sheetData sheetId="815"/>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sheetData sheetId="976"/>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sheetData sheetId="998"/>
      <sheetData sheetId="999"/>
      <sheetData sheetId="1000"/>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refreshError="1"/>
      <sheetData sheetId="1040" refreshError="1"/>
      <sheetData sheetId="1041"/>
      <sheetData sheetId="1042"/>
      <sheetData sheetId="1043"/>
      <sheetData sheetId="1044"/>
      <sheetData sheetId="1045"/>
      <sheetData sheetId="1046"/>
      <sheetData sheetId="1047"/>
      <sheetData sheetId="1048"/>
      <sheetData sheetId="1049"/>
      <sheetData sheetId="1050"/>
      <sheetData sheetId="105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sheetData sheetId="1102"/>
      <sheetData sheetId="1103"/>
      <sheetData sheetId="1104"/>
      <sheetData sheetId="1105"/>
      <sheetData sheetId="1106"/>
      <sheetData sheetId="1107"/>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sheetData sheetId="1149"/>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sheetData sheetId="1217"/>
      <sheetData sheetId="1218"/>
      <sheetData sheetId="1219"/>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refreshError="1"/>
      <sheetData sheetId="1684" refreshError="1"/>
      <sheetData sheetId="1685" refreshError="1"/>
      <sheetData sheetId="1686" refreshError="1"/>
      <sheetData sheetId="1687" refreshError="1"/>
      <sheetData sheetId="1688"/>
      <sheetData sheetId="1689"/>
      <sheetData sheetId="1690"/>
      <sheetData sheetId="1691"/>
      <sheetData sheetId="1692"/>
      <sheetData sheetId="1693"/>
      <sheetData sheetId="1694"/>
      <sheetData sheetId="1695"/>
      <sheetData sheetId="1696"/>
      <sheetData sheetId="1697" refreshError="1"/>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refreshError="1"/>
      <sheetData sheetId="1837" refreshError="1"/>
      <sheetData sheetId="1838"/>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sheetData sheetId="1852"/>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1"/>
      <sheetName val="Форма2"/>
      <sheetName val="Памятка"/>
      <sheetName val="Форма3"/>
      <sheetName val="Форма4"/>
      <sheetName val="Форма5"/>
      <sheetName val="Форма6"/>
      <sheetName val="Форма7"/>
      <sheetName val="Форма8"/>
      <sheetName val="Общие данные"/>
      <sheetName val="График освоения"/>
      <sheetName val="Амортизация"/>
      <sheetName val="Затраты"/>
      <sheetName val="Потоки"/>
      <sheetName val="Налоги"/>
      <sheetName val="Доходы"/>
      <sheetName val="Прибыль"/>
      <sheetName val="Займы"/>
      <sheetName val="NPV "/>
      <sheetName val="1 вариант  2009 "/>
      <sheetName val="данные"/>
      <sheetName val="ОТиТБ"/>
      <sheetName val="ESA"/>
      <sheetName val="L-1"/>
      <sheetName val="L-2"/>
      <sheetName val="g-1"/>
      <sheetName val="ремонт 25"/>
      <sheetName val="Общие_данные"/>
      <sheetName val="График_освоения"/>
      <sheetName val="NPV_"/>
      <sheetName val="1_вариант__2009_"/>
      <sheetName val="ремонт_25"/>
      <sheetName val="Flash Report SDC(EUR)"/>
      <sheetName val="диаграмма дивид"/>
      <sheetName val="База"/>
      <sheetName val="DT 1999 (abst. from model)"/>
      <sheetName val="MODEL500"/>
      <sheetName val="Sheet1"/>
      <sheetName val="MAIN"/>
      <sheetName val="исп.см."/>
      <sheetName val="исп_см_"/>
      <sheetName val="консалт"/>
      <sheetName val="Utility"/>
      <sheetName val="Стр. 218-219"/>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одель (н)"/>
      <sheetName val="модель (в)"/>
      <sheetName val="модель (свод)"/>
      <sheetName val="нефть"/>
      <sheetName val="вода"/>
      <sheetName val="свод"/>
      <sheetName val="нефть (2)"/>
      <sheetName val="вода (2)"/>
      <sheetName val="свод (2)"/>
      <sheetName val="Анализ"/>
      <sheetName val="Анализ2"/>
      <sheetName val="Сырье и материалы"/>
      <sheetName val="ГСМ"/>
      <sheetName val="Лист4"/>
      <sheetName val="Энергия"/>
      <sheetName val="Топливо"/>
      <sheetName val="ФОТ"/>
      <sheetName val="ФОТ2"/>
      <sheetName val="ФОТ3"/>
      <sheetName val="Соцналог"/>
      <sheetName val="соцналог2"/>
      <sheetName val="Амортизация"/>
      <sheetName val="Кап. ремонт"/>
      <sheetName val="Капитализация (ЗФ)"/>
      <sheetName val="ЗФ КР"/>
      <sheetName val="Тек.ремонт"/>
      <sheetName val="ПНР"/>
      <sheetName val="Технол.расходы"/>
      <sheetName val="Связь"/>
      <sheetName val="Связь2"/>
      <sheetName val="Приложение связь"/>
      <sheetName val="Транспорт грузов"/>
      <sheetName val="Авиа"/>
      <sheetName val="метрология"/>
      <sheetName val="Ком.расходы"/>
      <sheetName val="Диагностика"/>
      <sheetName val="ОТиТБ"/>
      <sheetName val="НИОКР"/>
      <sheetName val="НТД"/>
      <sheetName val="подготовка кадров 2"/>
      <sheetName val="подгот кадров 3"/>
      <sheetName val="под кад"/>
      <sheetName val="Охрана окр.среды"/>
      <sheetName val="Исп.природ.сырья"/>
      <sheetName val="Страхование"/>
      <sheetName val="сод. и лиц. автотр."/>
      <sheetName val="охрана"/>
      <sheetName val="Другие прочие "/>
      <sheetName val="Услуги банков"/>
      <sheetName val="почтово-канц. расходы"/>
      <sheetName val="Канцтовары"/>
      <sheetName val="Аренда"/>
      <sheetName val="Сод.адм.зданий"/>
      <sheetName val="юр конслт услуги"/>
      <sheetName val="Налоги"/>
      <sheetName val="Реклама"/>
      <sheetName val="Имиджевая"/>
      <sheetName val="Другие2"/>
      <sheetName val="Соцпособия2"/>
      <sheetName val="Спонсорская"/>
      <sheetName val="Социальная сфера"/>
      <sheetName val="Расх.на кул.озд.мер."/>
      <sheetName val="Пр. соцвыплаты"/>
      <sheetName val="КВЛ"/>
      <sheetName val="ПИР"/>
      <sheetName val="Лист1"/>
      <sheetName val="Лист2"/>
      <sheetName val="Форма2"/>
      <sheetName val="Форма1"/>
      <sheetName val="База"/>
      <sheetName val="Добыча нефти4"/>
      <sheetName val="поставка сравн13"/>
      <sheetName val="2.2 ОтклОТМ"/>
      <sheetName val="1.3.2 ОТМ"/>
      <sheetName val="модель_(н)1"/>
      <sheetName val="модель_(в)1"/>
      <sheetName val="модель_(свод)1"/>
      <sheetName val="нефть_(2)1"/>
      <sheetName val="вода_(2)1"/>
      <sheetName val="свод_(2)1"/>
      <sheetName val="Сырье_и_материалы1"/>
      <sheetName val="Кап__ремонт1"/>
      <sheetName val="Капитализация_(ЗФ)1"/>
      <sheetName val="ЗФ_КР1"/>
      <sheetName val="Тек_ремонт1"/>
      <sheetName val="Технол_расходы1"/>
      <sheetName val="Приложение_связь1"/>
      <sheetName val="Транспорт_грузов1"/>
      <sheetName val="Ком_расходы1"/>
      <sheetName val="подготовка_кадров_21"/>
      <sheetName val="подгот_кадров_31"/>
      <sheetName val="под_кад1"/>
      <sheetName val="Охрана_окр_среды1"/>
      <sheetName val="Исп_природ_сырья1"/>
      <sheetName val="сод__и_лиц__автотр_1"/>
      <sheetName val="Другие_прочие_1"/>
      <sheetName val="Услуги_банков1"/>
      <sheetName val="почтово-канц__расходы1"/>
      <sheetName val="Сод_адм_зданий1"/>
      <sheetName val="юр_конслт_услуги1"/>
      <sheetName val="Социальная_сфера1"/>
      <sheetName val="Расх_на_кул_озд_мер_1"/>
      <sheetName val="Пр__соцвыплаты1"/>
      <sheetName val="модель_(н)"/>
      <sheetName val="модель_(в)"/>
      <sheetName val="модель_(свод)"/>
      <sheetName val="нефть_(2)"/>
      <sheetName val="вода_(2)"/>
      <sheetName val="свод_(2)"/>
      <sheetName val="Сырье_и_материалы"/>
      <sheetName val="Кап__ремонт"/>
      <sheetName val="Капитализация_(ЗФ)"/>
      <sheetName val="ЗФ_КР"/>
      <sheetName val="Тек_ремонт"/>
      <sheetName val="Технол_расходы"/>
      <sheetName val="Приложение_связь"/>
      <sheetName val="Транспорт_грузов"/>
      <sheetName val="Ком_расходы"/>
      <sheetName val="подготовка_кадров_2"/>
      <sheetName val="подгот_кадров_3"/>
      <sheetName val="под_кад"/>
      <sheetName val="Охрана_окр_среды"/>
      <sheetName val="Исп_природ_сырья"/>
      <sheetName val="сод__и_лиц__автотр_"/>
      <sheetName val="Другие_прочие_"/>
      <sheetName val="Услуги_банков"/>
      <sheetName val="почтово-канц__расходы"/>
      <sheetName val="Сод_адм_зданий"/>
      <sheetName val="юр_конслт_услуги"/>
      <sheetName val="Социальная_сфера"/>
      <sheetName val="Расх_на_кул_озд_мер_"/>
      <sheetName val="Пр__соцвыплаты"/>
      <sheetName val="модель_(н)2"/>
      <sheetName val="модель_(в)2"/>
      <sheetName val="модель_(свод)2"/>
      <sheetName val="нефть_(2)2"/>
      <sheetName val="вода_(2)2"/>
      <sheetName val="свод_(2)2"/>
      <sheetName val="Сырье_и_материалы2"/>
      <sheetName val="Кап__ремонт2"/>
      <sheetName val="Капитализация_(ЗФ)2"/>
      <sheetName val="ЗФ_КР2"/>
      <sheetName val="Тек_ремонт2"/>
      <sheetName val="Технол_расходы2"/>
      <sheetName val="Приложение_связь2"/>
      <sheetName val="Транспорт_грузов2"/>
      <sheetName val="Ком_расходы2"/>
      <sheetName val="подготовка_кадров_22"/>
      <sheetName val="подгот_кадров_32"/>
      <sheetName val="под_кад2"/>
      <sheetName val="Охрана_окр_среды2"/>
      <sheetName val="Исп_природ_сырья2"/>
      <sheetName val="сод__и_лиц__автотр_2"/>
      <sheetName val="Другие_прочие_2"/>
      <sheetName val="Услуги_банков2"/>
      <sheetName val="почтово-канц__расходы2"/>
      <sheetName val="Сод_адм_зданий2"/>
      <sheetName val="юр_конслт_услуги2"/>
      <sheetName val="Социальная_сфера2"/>
      <sheetName val="Расх_на_кул_озд_мер_2"/>
      <sheetName val="Пр__соцвыплаты2"/>
      <sheetName val="6НК-cт."/>
      <sheetName val="ЦентрЗатр"/>
      <sheetName val="ЕдИзм"/>
      <sheetName val="Предпр"/>
      <sheetName val="Comp"/>
      <sheetName val="#ССЫЛКА"/>
      <sheetName val="Преискурант"/>
      <sheetName val="12НК"/>
      <sheetName val="Апрель"/>
      <sheetName val="Январь"/>
      <sheetName val="Сентябрь"/>
      <sheetName val="Ноябрь"/>
      <sheetName val="Квартал"/>
      <sheetName val="Июль"/>
      <sheetName val="Март"/>
      <sheetName val="Июнь"/>
      <sheetName val="FES"/>
      <sheetName val="из сем"/>
      <sheetName val="Спр_ пласт"/>
      <sheetName val="Спр_ мест"/>
      <sheetName val="Плата за загрязнение "/>
      <sheetName val="Типограф"/>
      <sheetName val="Hidden"/>
      <sheetName val="2008 ГСМ"/>
      <sheetName val="Б.мчас (П)"/>
      <sheetName val="д.7.001"/>
      <sheetName val="list"/>
      <sheetName val="Пр2"/>
      <sheetName val="PP&amp;E mvt for 2003"/>
      <sheetName val="Титул1"/>
      <sheetName val="Ф №10"/>
      <sheetName val="1NK"/>
      <sheetName val="модель_(н)3"/>
      <sheetName val="модель_(в)3"/>
      <sheetName val="модель_(свод)3"/>
      <sheetName val="нефть_(2)3"/>
      <sheetName val="вода_(2)3"/>
      <sheetName val="свод_(2)3"/>
      <sheetName val="Сырье_и_материалы3"/>
      <sheetName val="Кап__ремонт3"/>
      <sheetName val="Капитализация_(ЗФ)3"/>
      <sheetName val="ЗФ_КР3"/>
      <sheetName val="Тек_ремонт3"/>
      <sheetName val="Технол_расходы3"/>
      <sheetName val="Приложение_связь3"/>
      <sheetName val="Транспорт_грузов3"/>
      <sheetName val="Ком_расходы3"/>
      <sheetName val="подготовка_кадров_23"/>
      <sheetName val="подгот_кадров_33"/>
      <sheetName val="под_кад3"/>
      <sheetName val="Охрана_окр_среды3"/>
      <sheetName val="Исп_природ_сырья3"/>
      <sheetName val="сод__и_лиц__автотр_3"/>
      <sheetName val="Другие_прочие_3"/>
      <sheetName val="Услуги_банков3"/>
      <sheetName val="почтово-канц__расходы3"/>
      <sheetName val="Сод_адм_зданий3"/>
      <sheetName val="юр_конслт_услуги3"/>
      <sheetName val="Социальная_сфера3"/>
      <sheetName val="Расх_на_кул_озд_мер_3"/>
      <sheetName val="Пр__соцвыплаты3"/>
      <sheetName val="Добыча_нефти4"/>
      <sheetName val="поставка_сравн13"/>
      <sheetName val="2_2_ОтклОТМ"/>
      <sheetName val="1_3_2_ОТМ"/>
      <sheetName val="6НК-cт_"/>
      <sheetName val="из_сем"/>
      <sheetName val="Спр__пласт"/>
      <sheetName val="Спр__мест"/>
      <sheetName val="Плата_за_загрязнение_"/>
      <sheetName val="2008_ГСМ"/>
      <sheetName val="Cash flow 2003 PBC"/>
      <sheetName val="G201"/>
      <sheetName val="G301"/>
      <sheetName val="модель_(н)4"/>
      <sheetName val="модель_(в)4"/>
      <sheetName val="модель_(свод)4"/>
      <sheetName val="нефть_(2)4"/>
      <sheetName val="вода_(2)4"/>
      <sheetName val="свод_(2)4"/>
      <sheetName val="Сырье_и_материалы4"/>
      <sheetName val="Кап__ремонт4"/>
      <sheetName val="Капитализация_(ЗФ)4"/>
      <sheetName val="ЗФ_КР4"/>
      <sheetName val="Тек_ремонт4"/>
      <sheetName val="Технол_расходы4"/>
      <sheetName val="Приложение_связь4"/>
      <sheetName val="Транспорт_грузов4"/>
      <sheetName val="Ком_расходы4"/>
      <sheetName val="подготовка_кадров_24"/>
      <sheetName val="подгот_кадров_34"/>
      <sheetName val="под_кад4"/>
      <sheetName val="Охрана_окр_среды4"/>
      <sheetName val="Исп_природ_сырья4"/>
      <sheetName val="сод__и_лиц__автотр_4"/>
      <sheetName val="Другие_прочие_4"/>
      <sheetName val="Услуги_банков4"/>
      <sheetName val="почтово-канц__расходы4"/>
      <sheetName val="Сод_адм_зданий4"/>
      <sheetName val="юр_конслт_услуги4"/>
      <sheetName val="Социальная_сфера4"/>
      <sheetName val="Расх_на_кул_озд_мер_4"/>
      <sheetName val="Пр__соцвыплаты4"/>
      <sheetName val="Добыча_нефти41"/>
      <sheetName val="поставка_сравн131"/>
      <sheetName val="2_2_ОтклОТМ1"/>
      <sheetName val="1_3_2_ОТМ1"/>
      <sheetName val="6НК-cт_1"/>
      <sheetName val="из_сем1"/>
      <sheetName val="Спр__пласт1"/>
      <sheetName val="Спр__мест1"/>
      <sheetName val="Плата_за_загрязнение_1"/>
      <sheetName val="2008_ГСМ1"/>
      <sheetName val="Б_мчас_(П)"/>
      <sheetName val="д_7_001"/>
      <sheetName val="PP&amp;E_mvt_for_2003"/>
      <sheetName val="Cash_flow_2003_PBC"/>
      <sheetName val="1 вариант  2009 "/>
      <sheetName val="производство"/>
      <sheetName val="модель_(н)5"/>
      <sheetName val="модель_(в)5"/>
      <sheetName val="модель_(свод)5"/>
      <sheetName val="нефть_(2)5"/>
      <sheetName val="вода_(2)5"/>
      <sheetName val="свод_(2)5"/>
      <sheetName val="Сырье_и_материалы5"/>
      <sheetName val="Кап__ремонт5"/>
      <sheetName val="Капитализация_(ЗФ)5"/>
      <sheetName val="ЗФ_КР5"/>
      <sheetName val="Тек_ремонт5"/>
      <sheetName val="Технол_расходы5"/>
      <sheetName val="Приложение_связь5"/>
      <sheetName val="Транспорт_грузов5"/>
      <sheetName val="Ком_расходы5"/>
      <sheetName val="подготовка_кадров_25"/>
      <sheetName val="подгот_кадров_35"/>
      <sheetName val="под_кад5"/>
      <sheetName val=" прил 1 янв-август"/>
      <sheetName val="прил1  август"/>
      <sheetName val=" прил2 янв-август"/>
      <sheetName val=" прил2 август"/>
      <sheetName val="Охрана_окр_среды5"/>
      <sheetName val="Исп_природ_сырья5"/>
      <sheetName val="сод__и_лиц__автотр_5"/>
      <sheetName val="Другие_прочие_5"/>
      <sheetName val="Услуги_банков5"/>
      <sheetName val="почтово-канц__расходы5"/>
      <sheetName val="Сод_адм_зданий5"/>
      <sheetName val="юр_конслт_услуги5"/>
      <sheetName val="Социальная_сфера5"/>
      <sheetName val="Расх_на_кул_озд_мер_5"/>
      <sheetName val="Пр__соцвыплаты5"/>
      <sheetName val="Добыча_нефти42"/>
      <sheetName val="поставка_сравн132"/>
      <sheetName val="2_2_ОтклОТМ2"/>
      <sheetName val="1_3_2_ОТМ2"/>
      <sheetName val="6НК-cт_2"/>
      <sheetName val="из_сем2"/>
      <sheetName val="Спр__пласт2"/>
      <sheetName val="Спр__мест2"/>
      <sheetName val="Плата_за_загрязнение_2"/>
      <sheetName val="2008_ГСМ2"/>
      <sheetName val="Б_мчас_(П)1"/>
      <sheetName val="д_7_0011"/>
      <sheetName val="PP&amp;E_mvt_for_20031"/>
      <sheetName val="Cash_flow_2003_PBC1"/>
      <sheetName val="Ф_№10"/>
      <sheetName val="Mvmnt (consolidated)"/>
      <sheetName val="XREF"/>
      <sheetName val="Mvmnt CIP"/>
      <sheetName val="модель_(н)6"/>
      <sheetName val="модель_(в)6"/>
      <sheetName val="модель_(свод)6"/>
      <sheetName val="нефть_(2)6"/>
      <sheetName val="вода_(2)6"/>
      <sheetName val="свод_(2)6"/>
      <sheetName val="Сырье_и_материалы6"/>
      <sheetName val="Кап__ремонт6"/>
      <sheetName val="Капитализация_(ЗФ)6"/>
      <sheetName val="ЗФ_КР6"/>
      <sheetName val="Тек_ремонт6"/>
      <sheetName val="Технол_расходы6"/>
      <sheetName val="Приложение_связь6"/>
      <sheetName val="Транспорт_грузов6"/>
      <sheetName val="Ком_расходы6"/>
      <sheetName val="подготовка_кадров_26"/>
      <sheetName val="подгот_кадров_36"/>
      <sheetName val="под_кад6"/>
      <sheetName val="Охрана_окр_среды6"/>
      <sheetName val="Исп_природ_сырья6"/>
      <sheetName val="сод__и_лиц__автотр_6"/>
      <sheetName val="Другие_прочие_6"/>
      <sheetName val="Услуги_банков6"/>
      <sheetName val="почтово-канц__расходы6"/>
      <sheetName val="Сод_адм_зданий6"/>
      <sheetName val="юр_конслт_услуги6"/>
      <sheetName val="Социальная_сфера6"/>
      <sheetName val="Расх_на_кул_озд_мер_6"/>
      <sheetName val="Пр__соцвыплаты6"/>
      <sheetName val="6НК-cт_3"/>
      <sheetName val="Добыча_нефти43"/>
      <sheetName val="поставка_сравн133"/>
      <sheetName val="2_2_ОтклОТМ3"/>
      <sheetName val="1_3_2_ОТМ3"/>
      <sheetName val="из_сем3"/>
      <sheetName val="Спр__пласт3"/>
      <sheetName val="Спр__мест3"/>
      <sheetName val="Плата_за_загрязнение_3"/>
      <sheetName val="2008_ГСМ3"/>
      <sheetName val="Б_мчас_(П)2"/>
      <sheetName val="д_7_0012"/>
      <sheetName val="PP&amp;E_mvt_for_20032"/>
      <sheetName val="Ф_№101"/>
      <sheetName val="Cash_flow_2003_PBC2"/>
      <sheetName val=""/>
      <sheetName val="Datasheet"/>
      <sheetName val="8180 (8181,8182)"/>
      <sheetName val="8082"/>
      <sheetName val="8250"/>
      <sheetName val="8140"/>
      <sheetName val="8070"/>
      <sheetName val="8145"/>
      <sheetName val="8200"/>
      <sheetName val="8113"/>
      <sheetName val="8210"/>
      <sheetName val="summary"/>
      <sheetName val="стр.234"/>
      <sheetName val="стр.242"/>
      <sheetName val="стр.241(2)"/>
      <sheetName val="стр.950"/>
      <sheetName val="Загрузка в ХД"/>
      <sheetName val="стр.512"/>
      <sheetName val="Баланс"/>
      <sheetName val="Форма №2 руб."/>
      <sheetName val="стр.260"/>
      <sheetName val="стр.626"/>
      <sheetName val="стр.515 рос."/>
      <sheetName val="№10  КРА Прочая Реализация  "/>
      <sheetName val="№ 11 КРА Прочее Приобретение"/>
      <sheetName val="стр.232"/>
      <sheetName val="стр. 529(2)"/>
      <sheetName val="ПУ №13 ОФА"/>
      <sheetName val="№12  КРА Проценты"/>
      <sheetName val="стр.640"/>
      <sheetName val="стр.611"/>
      <sheetName val="ПУ №3 OFA"/>
      <sheetName val="ПУ №9 OFA"/>
      <sheetName val="стр.621 (1)"/>
      <sheetName val="ПУ №8 OFA"/>
      <sheetName val="ПУ №7 OFA"/>
      <sheetName val="стр.245"/>
      <sheetName val="стр.246 (1)"/>
      <sheetName val="стр.625 (1)"/>
      <sheetName val="стр.660 (2)"/>
      <sheetName val="стр.960"/>
      <sheetName val="Настройки"/>
      <sheetName val="cтр.253"/>
      <sheetName val="стр.627"/>
      <sheetName val="стр.630"/>
      <sheetName val="стр.624"/>
      <sheetName val="стр.625 (2)"/>
      <sheetName val="стр.623"/>
      <sheetName val="стр.251"/>
      <sheetName val="стр.650"/>
      <sheetName val="Lay-off provision"/>
      <sheetName val="ДС МЗК"/>
      <sheetName val="клиенты на 30_09(перв_источник)"/>
      <sheetName val="P&amp;L"/>
      <sheetName val="Provisions"/>
      <sheetName val="Disclosure"/>
      <sheetName val="Исх.данные"/>
      <sheetName val="Кэш-фло (текущий)"/>
      <sheetName val="Показ.Эфф.Инвест."/>
      <sheetName val="9-1"/>
      <sheetName val="4"/>
      <sheetName val="1-1"/>
      <sheetName val="1"/>
      <sheetName val="АПК реформа"/>
      <sheetName val="Гр5(о)"/>
      <sheetName val="ДС_МЗК"/>
      <sheetName val="Movements"/>
      <sheetName val="допущения"/>
      <sheetName val="Конс "/>
      <sheetName val="A-6"/>
      <sheetName val="ПКОП_3_100%"/>
      <sheetName val="ПКОП_2_100%"/>
      <sheetName val="Список документов"/>
      <sheetName val="AHEPS"/>
      <sheetName val="OshHPP"/>
      <sheetName val="BHPP"/>
      <sheetName val="XLR_NoRangeSheet"/>
      <sheetName val="№14"/>
      <sheetName val="2008"/>
      <sheetName val="Utility"/>
      <sheetName val="ИД"/>
      <sheetName val="Marché"/>
      <sheetName val="field"/>
      <sheetName val="модель_(н)7"/>
      <sheetName val="модель_(в)7"/>
      <sheetName val="модель_(свод)7"/>
      <sheetName val="нефть_(2)7"/>
      <sheetName val="вода_(2)7"/>
      <sheetName val="свод_(2)7"/>
      <sheetName val="Сырье_и_материалы7"/>
      <sheetName val="Кап__ремонт7"/>
      <sheetName val="Капитализация_(ЗФ)7"/>
      <sheetName val="ЗФ_КР7"/>
      <sheetName val="Тек_ремонт7"/>
      <sheetName val="Технол_расходы7"/>
      <sheetName val="Приложение_связь7"/>
      <sheetName val="Транспорт_грузов7"/>
      <sheetName val="Ком_расходы7"/>
      <sheetName val="подготовка_кадров_27"/>
      <sheetName val="подгот_кадров_37"/>
      <sheetName val="под_кад7"/>
      <sheetName val="Охрана_окр_среды7"/>
      <sheetName val="Исп_природ_сырья7"/>
      <sheetName val="сод__и_лиц__автотр_7"/>
      <sheetName val="Другие_прочие_7"/>
      <sheetName val="Услуги_банков7"/>
      <sheetName val="почтово-канц__расходы7"/>
      <sheetName val="Сод_адм_зданий7"/>
      <sheetName val="юр_конслт_услуги7"/>
      <sheetName val="Социальная_сфера7"/>
      <sheetName val="Расх_на_кул_озд_мер_7"/>
      <sheetName val="Пр__соцвыплаты7"/>
      <sheetName val="Добыча_нефти44"/>
      <sheetName val="поставка_сравн134"/>
      <sheetName val="2_2_ОтклОТМ4"/>
      <sheetName val="1_3_2_ОТМ4"/>
      <sheetName val="6НК-cт_4"/>
      <sheetName val="из_сем4"/>
      <sheetName val="Спр__пласт4"/>
      <sheetName val="Спр__мест4"/>
      <sheetName val="Плата_за_загрязнение_4"/>
      <sheetName val="2008_ГСМ4"/>
      <sheetName val="Б_мчас_(П)3"/>
      <sheetName val="д_7_0013"/>
      <sheetName val="PP&amp;E_mvt_for_20033"/>
      <sheetName val="Cash_flow_2003_PBC3"/>
      <sheetName val="Ф_№102"/>
      <sheetName val="Mvmnt_(consolidated)"/>
      <sheetName val="Mvmnt_CIP"/>
      <sheetName val="стр_234"/>
      <sheetName val="стр_242"/>
      <sheetName val="стр_241(2)"/>
      <sheetName val="стр_950"/>
      <sheetName val="Загрузка_в_ХД"/>
      <sheetName val="стр_512"/>
      <sheetName val="Форма_№2_руб_"/>
      <sheetName val="стр_260"/>
      <sheetName val="стр_626"/>
      <sheetName val="стр_515_рос_"/>
      <sheetName val="№10__КРА_Прочая_Реализация__"/>
      <sheetName val="№_11_КРА_Прочее_Приобретение"/>
      <sheetName val="стр_232"/>
      <sheetName val="стр__529(2)"/>
      <sheetName val="ПУ_№13_ОФА"/>
      <sheetName val="№12__КРА_Проценты"/>
      <sheetName val="стр_640"/>
      <sheetName val="стр_611"/>
      <sheetName val="ПУ_№3_OFA"/>
      <sheetName val="ПУ_№9_OFA"/>
      <sheetName val="стр_621_(1)"/>
      <sheetName val="ПУ_№8_OFA"/>
      <sheetName val="ПУ_№7_OFA"/>
      <sheetName val="стр_245"/>
      <sheetName val="стр_246_(1)"/>
      <sheetName val="стр_625_(1)"/>
      <sheetName val="стр_660_(2)"/>
      <sheetName val="стр_960"/>
      <sheetName val="cтр_253"/>
      <sheetName val="стр_627"/>
      <sheetName val="стр_630"/>
      <sheetName val="стр_624"/>
      <sheetName val="стр_625_(2)"/>
      <sheetName val="стр_623"/>
      <sheetName val="стр_251"/>
      <sheetName val="стр_650"/>
      <sheetName val="Lay-off_provision"/>
      <sheetName val="8180_(8181,8182)"/>
      <sheetName val="ДС_МЗК1"/>
      <sheetName val="клиенты_на_30_09(перв_источник)"/>
      <sheetName val="Исх_данные"/>
      <sheetName val="Кэш-фло_(текущий)"/>
      <sheetName val="Показ_Эфф_Инвест_"/>
      <sheetName val="АПК_реформа"/>
      <sheetName val="1_вариант__2009_"/>
      <sheetName val="Конс_"/>
      <sheetName val="Список_документов"/>
      <sheetName val="модель_(н)8"/>
      <sheetName val="модель_(в)8"/>
      <sheetName val="модель_(свод)8"/>
      <sheetName val="нефть_(2)8"/>
      <sheetName val="вода_(2)8"/>
      <sheetName val="свод_(2)8"/>
      <sheetName val="Сырье_и_материалы8"/>
      <sheetName val="Кап__ремонт8"/>
      <sheetName val="Капитализация_(ЗФ)8"/>
      <sheetName val="ЗФ_КР8"/>
      <sheetName val="Тек_ремонт8"/>
      <sheetName val="Технол_расходы8"/>
      <sheetName val="Приложение_связь8"/>
      <sheetName val="Транспорт_грузов8"/>
      <sheetName val="Ком_расходы8"/>
      <sheetName val="подготовка_кадров_28"/>
      <sheetName val="подгот_кадров_38"/>
      <sheetName val="под_кад8"/>
      <sheetName val="Охрана_окр_среды8"/>
      <sheetName val="Исп_природ_сырья8"/>
      <sheetName val="сод__и_лиц__автотр_8"/>
      <sheetName val="Другие_прочие_8"/>
      <sheetName val="Услуги_банков8"/>
      <sheetName val="почтово-канц__расходы8"/>
      <sheetName val="Сод_адм_зданий8"/>
      <sheetName val="юр_конслт_услуги8"/>
      <sheetName val="Социальная_сфера8"/>
      <sheetName val="Расх_на_кул_озд_мер_8"/>
      <sheetName val="Пр__соцвыплаты8"/>
      <sheetName val="Добыча_нефти45"/>
      <sheetName val="поставка_сравн135"/>
      <sheetName val="2_2_ОтклОТМ5"/>
      <sheetName val="1_3_2_ОТМ5"/>
      <sheetName val="6НК-cт_5"/>
      <sheetName val="из_сем5"/>
      <sheetName val="Спр__пласт5"/>
      <sheetName val="Спр__мест5"/>
      <sheetName val="Плата_за_загрязнение_5"/>
      <sheetName val="2008_ГСМ5"/>
      <sheetName val="Б_мчас_(П)4"/>
      <sheetName val="д_7_0014"/>
      <sheetName val="PP&amp;E_mvt_for_20034"/>
      <sheetName val="Cash_flow_2003_PBC4"/>
      <sheetName val="Ф_№103"/>
      <sheetName val="Mvmnt_(consolidated)1"/>
      <sheetName val="Mvmnt_CIP1"/>
      <sheetName val="стр_2341"/>
      <sheetName val="стр_2421"/>
      <sheetName val="стр_241(2)1"/>
      <sheetName val="стр_9501"/>
      <sheetName val="Загрузка_в_ХД1"/>
      <sheetName val="стр_5121"/>
      <sheetName val="Форма_№2_руб_1"/>
      <sheetName val="стр_2601"/>
      <sheetName val="стр_6261"/>
      <sheetName val="стр_515_рос_1"/>
      <sheetName val="№10__КРА_Прочая_Реализация__1"/>
      <sheetName val="№_11_КРА_Прочее_Приобретение1"/>
      <sheetName val="стр_2321"/>
      <sheetName val="стр__529(2)1"/>
      <sheetName val="ПУ_№13_ОФА1"/>
      <sheetName val="№12__КРА_Проценты1"/>
      <sheetName val="стр_6401"/>
      <sheetName val="стр_6111"/>
      <sheetName val="ПУ_№3_OFA1"/>
      <sheetName val="ПУ_№9_OFA1"/>
      <sheetName val="стр_621_(1)1"/>
      <sheetName val="ПУ_№8_OFA1"/>
      <sheetName val="ПУ_№7_OFA1"/>
      <sheetName val="стр_2451"/>
      <sheetName val="стр_246_(1)1"/>
      <sheetName val="стр_625_(1)1"/>
      <sheetName val="стр_660_(2)1"/>
      <sheetName val="стр_9601"/>
      <sheetName val="cтр_2531"/>
      <sheetName val="стр_6271"/>
      <sheetName val="стр_6301"/>
      <sheetName val="стр_6241"/>
      <sheetName val="стр_625_(2)1"/>
      <sheetName val="стр_6231"/>
      <sheetName val="стр_2511"/>
      <sheetName val="стр_6501"/>
      <sheetName val="Lay-off_provision1"/>
      <sheetName val="8180_(8181,8182)1"/>
      <sheetName val="ДС_МЗК2"/>
      <sheetName val="клиенты_на_30_09(перв_источник1"/>
      <sheetName val="Исх_данные1"/>
      <sheetName val="Кэш-фло_(текущий)1"/>
      <sheetName val="Показ_Эфф_Инвест_1"/>
      <sheetName val="АПК_реформа1"/>
      <sheetName val="1_вариант__2009_1"/>
      <sheetName val="Конс_1"/>
      <sheetName val="Список_документов1"/>
      <sheetName val="2_2 ОтклОТМ"/>
      <sheetName val="1_3_2 ОТМ"/>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refreshError="1"/>
      <sheetData sheetId="68" refreshError="1"/>
      <sheetData sheetId="69" refreshError="1"/>
      <sheetData sheetId="70" refreshError="1"/>
      <sheetData sheetId="71" refreshError="1"/>
      <sheetData sheetId="72" refreshError="1"/>
      <sheetData sheetId="73" refreshError="1"/>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refreshError="1"/>
      <sheetData sheetId="645"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монтТ9"/>
      <sheetName val="ОТиТБ"/>
      <sheetName val="исп_см_"/>
      <sheetName val="Форма2"/>
      <sheetName val="Форма1"/>
      <sheetName val=" прил 1 янв-август"/>
      <sheetName val="прил1  август"/>
      <sheetName val=" прил2 янв-август"/>
      <sheetName val=" прил2 август"/>
      <sheetName val="ремонт 25"/>
    </sheetNames>
    <sheetDataSet>
      <sheetData sheetId="0"/>
      <sheetData sheetId="1" refreshError="1"/>
      <sheetData sheetId="2" refreshError="1"/>
      <sheetData sheetId="3" refreshError="1"/>
      <sheetData sheetId="4" refreshError="1"/>
      <sheetData sheetId="5">
        <row r="10">
          <cell r="C10">
            <v>2386533.5</v>
          </cell>
        </row>
      </sheetData>
      <sheetData sheetId="6"/>
      <sheetData sheetId="7"/>
      <sheetData sheetId="8"/>
      <sheetData sheetId="9">
        <row r="10">
          <cell r="C10">
            <v>2386533.5</v>
          </cell>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монт 25"/>
      <sheetName val="Лист1"/>
      <sheetName val="пробег"/>
      <sheetName val="ст-ть"/>
      <sheetName val="Автобаза"/>
      <sheetName val="Нацбанк"/>
      <sheetName val="Гату"/>
      <sheetName val="ЦКО"/>
      <sheetName val="БФ"/>
      <sheetName val="Фонд"/>
      <sheetName val="Тариф"/>
      <sheetName val="расп приб"/>
      <sheetName val="движ.ден 4"/>
      <sheetName val="8 движ денег"/>
      <sheetName val="уставный"/>
      <sheetName val="фин план утвержд"/>
      <sheetName val="Тариф (2)"/>
      <sheetName val="фин план"/>
      <sheetName val="прям"/>
      <sheetName val="накл"/>
      <sheetName val="расх  пер"/>
      <sheetName val="прочие прямые"/>
      <sheetName val="тран-свод 21"/>
      <sheetName val="свод затрат 7"/>
      <sheetName val="смета 1 8"/>
      <sheetName val="Свот ФОТ-2"/>
      <sheetName val="ФОТ-вар Абдул"/>
      <sheetName val="соц.выпл12а"/>
      <sheetName val="подг кадр 13"/>
      <sheetName val="команд 14"/>
      <sheetName val=" команд (2) 15"/>
      <sheetName val="аморт свод 16"/>
      <sheetName val="амр.приоб. 18"/>
      <sheetName val="матер1 19"/>
      <sheetName val="матер2 20 "/>
      <sheetName val="трансп Автобазы 22"/>
      <sheetName val="связь 23"/>
      <sheetName val="коммун 24"/>
      <sheetName val="охрана 25а"/>
      <sheetName val="пер. изд 27"/>
      <sheetName val="нормы бенз 02г."/>
      <sheetName val="предст 28"/>
      <sheetName val="усл.банка 28а"/>
      <sheetName val="аренда 29"/>
      <sheetName val="аудит 30"/>
      <sheetName val="налоги 31"/>
      <sheetName val="трансп-расш 32"/>
      <sheetName val="Тариф анализ"/>
      <sheetName val="анализ на  1"/>
      <sheetName val="нормы бен 01г"/>
      <sheetName val="2"/>
      <sheetName val="амр тек "/>
      <sheetName val="кальк 2 (2)"/>
      <sheetName val="товар прод3 (2)"/>
      <sheetName val="движ.ден 4 (2)"/>
      <sheetName val="кальк 2"/>
      <sheetName val="товар прод3"/>
      <sheetName val="фин отч 5"/>
      <sheetName val="Анализ ФОТ"/>
      <sheetName val="з-плата"/>
      <sheetName val="Контр"/>
      <sheetName val="ФОТ-расш. Асима"/>
      <sheetName val="ремонтТ9"/>
      <sheetName val="ОТиТБ"/>
      <sheetName val="Год"/>
      <sheetName val="Вид предмета"/>
      <sheetName val="исп.см."/>
      <sheetName val="Пр2"/>
      <sheetName val="Форма2"/>
      <sheetName val="из сем"/>
      <sheetName val="группа"/>
      <sheetName val="ремонт_25"/>
      <sheetName val="расп_приб"/>
      <sheetName val="движ_ден_4"/>
      <sheetName val="8_движ_денег"/>
      <sheetName val="фин_план_утвержд"/>
      <sheetName val="Тариф_(2)"/>
      <sheetName val="фин_план"/>
      <sheetName val="расх__пер"/>
      <sheetName val="прочие_прямые"/>
      <sheetName val="тран-свод_21"/>
      <sheetName val="свод_затрат_7"/>
      <sheetName val="смета_1_8"/>
      <sheetName val="Свот_ФОТ-2"/>
      <sheetName val="ФОТ-вар_Абдул"/>
      <sheetName val="соц_выпл12а"/>
      <sheetName val="подг_кадр_13"/>
      <sheetName val="команд_14"/>
      <sheetName val="_команд_(2)_15"/>
      <sheetName val="аморт_свод_16"/>
      <sheetName val="амр_приоб__18"/>
      <sheetName val="матер1_19"/>
      <sheetName val="матер2_20_"/>
      <sheetName val="трансп_Автобазы_22"/>
      <sheetName val="связь_23"/>
      <sheetName val="коммун_24"/>
      <sheetName val="охрана_25а"/>
      <sheetName val="пер__изд_27"/>
      <sheetName val="нормы_бенз_02г_"/>
      <sheetName val="предст_28"/>
      <sheetName val="усл_банка_28а"/>
      <sheetName val="аренда_29"/>
      <sheetName val="аудит_30"/>
      <sheetName val="налоги_31"/>
      <sheetName val="трансп-расш_32"/>
      <sheetName val="Тариф_анализ"/>
      <sheetName val="анализ_на__1"/>
      <sheetName val="нормы_бен_01г"/>
      <sheetName val="амр_тек_"/>
      <sheetName val="кальк_2_(2)"/>
      <sheetName val="товар_прод3_(2)"/>
      <sheetName val="движ_ден_4_(2)"/>
      <sheetName val="кальк_2"/>
      <sheetName val="товар_прод3"/>
      <sheetName val="фин_отч_5"/>
      <sheetName val="Анализ_ФОТ"/>
      <sheetName val="ФОТ-расш__Асима"/>
      <sheetName val="з-плата послед-проверено"/>
      <sheetName val="Свод ФОТ-проверено"/>
      <sheetName val="Вид_предмета"/>
      <sheetName val="исп_см_"/>
      <sheetName val="из_сем"/>
      <sheetName val="з-плата_послед-проверено"/>
      <sheetName val="Свод_ФОТ-проверено"/>
      <sheetName val=" прил 1 янв-август"/>
      <sheetName val="прил1  август"/>
      <sheetName val=" прил2 янв-август"/>
      <sheetName val=" прил2 август"/>
      <sheetName val="ф 03а-03(1)"/>
      <sheetName val="2.2 ОтклОТМ"/>
      <sheetName val="1.3.2 ОТМ"/>
      <sheetName val="Предпр"/>
      <sheetName val="ЦентрЗатр"/>
      <sheetName val="ЕдИзм"/>
      <sheetName val="КПВЭД"/>
      <sheetName val="$ IS"/>
      <sheetName val="analysis"/>
      <sheetName val="plan"/>
      <sheetName val="Master Daten"/>
      <sheetName val="phrase set"/>
      <sheetName val="цхл 2004"/>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ow r="10">
          <cell r="B10" t="str">
            <v>В</v>
          </cell>
        </row>
      </sheetData>
      <sheetData sheetId="118"/>
      <sheetData sheetId="119">
        <row r="10">
          <cell r="B10" t="str">
            <v>В</v>
          </cell>
        </row>
      </sheetData>
      <sheetData sheetId="120"/>
      <sheetData sheetId="121">
        <row r="10">
          <cell r="B10" t="str">
            <v>В</v>
          </cell>
        </row>
      </sheetData>
      <sheetData sheetId="122"/>
      <sheetData sheetId="123"/>
      <sheetData sheetId="124">
        <row r="10">
          <cell r="B10" t="str">
            <v>в т.ч.премия ко Дню конституции</v>
          </cell>
        </row>
      </sheetData>
      <sheetData sheetId="125">
        <row r="10">
          <cell r="B10" t="str">
            <v>в т.ч.премия ко Дню конституции</v>
          </cell>
        </row>
      </sheetData>
      <sheetData sheetId="126"/>
      <sheetData sheetId="127"/>
      <sheetData sheetId="128">
        <row r="10">
          <cell r="B10" t="str">
            <v>в т.ч.премия ко Дню конституции</v>
          </cell>
        </row>
      </sheetData>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араметры"/>
      <sheetName val="Титул1"/>
      <sheetName val="ОснПок2"/>
      <sheetName val="Производство3"/>
      <sheetName val="Добыча нефти4"/>
      <sheetName val="ПроизвПрогр5"/>
      <sheetName val="АнТрнНефт5_1"/>
      <sheetName val="АнУМГ6"/>
      <sheetName val="АнЭмба7"/>
      <sheetName val="АнАНПЗ"/>
      <sheetName val="АНПЗ7_1"/>
      <sheetName val="АНПЗ7_2"/>
      <sheetName val="Продактс"/>
      <sheetName val="Продактс капвл"/>
      <sheetName val="КапВл8"/>
      <sheetName val="КапСтроит9"/>
      <sheetName val="СтрСоцНазн10"/>
      <sheetName val="Маркетинг12"/>
      <sheetName val="поставка сравн13"/>
      <sheetName val="цены14"/>
      <sheetName val="ЦеныНефтепрод15"/>
      <sheetName val="цены16"/>
      <sheetName val="Доход17"/>
      <sheetName val="Чдоход18"/>
      <sheetName val="Капвл.всего"/>
      <sheetName val="ПлатВбюджет19"/>
      <sheetName val="ДебКр20"/>
      <sheetName val="ДвДенСредств21"/>
      <sheetName val="Инв Прог22"/>
      <sheetName val="Все пок23_24"/>
      <sheetName val="ремонт 25"/>
      <sheetName val="ГБ"/>
      <sheetName val="Лист3"/>
      <sheetName val="Форма2"/>
      <sheetName val="пр 6 дох"/>
      <sheetName val="Расчет2000Прямой"/>
      <sheetName val="топливо"/>
      <sheetName val="Потребители"/>
      <sheetName val="ОборБалФормОтч"/>
      <sheetName val="Осн"/>
      <sheetName val="План закупок"/>
      <sheetName val="Командировочные расходы"/>
      <sheetName val="Ввод"/>
      <sheetName val="12 из 57 АЗС"/>
      <sheetName val="МО 0012"/>
      <sheetName val="из сем"/>
      <sheetName val="  2.3.2"/>
      <sheetName val="точн2"/>
      <sheetName val="0. Данные"/>
      <sheetName val="name"/>
      <sheetName val="MS"/>
      <sheetName val="цены"/>
      <sheetName val="справка"/>
      <sheetName val="аренда цс"/>
      <sheetName val="Лист1"/>
      <sheetName val="KTG_m"/>
      <sheetName val="СПгнг"/>
      <sheetName val="мат расходы"/>
      <sheetName val="Налоги на транспорт"/>
      <sheetName val="6 NK"/>
      <sheetName val="ОХР"/>
      <sheetName val="Sheet1"/>
      <sheetName val="#ССЫЛКА"/>
      <sheetName val="Форма1"/>
      <sheetName val="Январь"/>
      <sheetName val="UNITPRICES"/>
      <sheetName val="Info"/>
      <sheetName val="Счет-ф"/>
      <sheetName val="Sheet3"/>
      <sheetName val="Sheet4"/>
      <sheetName val="Свод"/>
      <sheetName val="Исход"/>
      <sheetName val="янв"/>
      <sheetName val="Сдача "/>
      <sheetName val="всп"/>
      <sheetName val="ДБСП_02_ 2002"/>
      <sheetName val="свод2010г по гр."/>
      <sheetName val="Статьи затрат"/>
      <sheetName val="14.1.2.2.(Услуги связи)"/>
      <sheetName val="Ф3"/>
      <sheetName val="НДС"/>
      <sheetName val="3.ФОТ"/>
      <sheetName val="Income $"/>
      <sheetName val="по 2007 году план на 2008 год"/>
      <sheetName val="Movements"/>
      <sheetName val="2в"/>
      <sheetName val="общ-нефт"/>
      <sheetName val="2а (4)"/>
      <sheetName val="выданы таб № (от 25.01.12 ОК)"/>
      <sheetName val="F1002"/>
      <sheetName val="Бюдж-тенге"/>
      <sheetName val="НДПИ"/>
      <sheetName val="персонала"/>
      <sheetName val="расчет ГСМ НА 2013Г"/>
      <sheetName val="XLR_NoRangeSheet"/>
      <sheetName val="ОТиТБ"/>
      <sheetName val="канат.прод."/>
      <sheetName val="Преискурант"/>
      <sheetName val="Страхование ГПО охр.2"/>
      <sheetName val="исп.см."/>
      <sheetName val="Изменяемые данные"/>
      <sheetName val="Financial ratios А3"/>
      <sheetName val="группа"/>
      <sheetName val="Пр2"/>
      <sheetName val="факт 2005 г."/>
      <sheetName val="balans 3"/>
      <sheetName val="З"/>
      <sheetName val="1.411.1"/>
      <sheetName val="Ден потоки"/>
      <sheetName val="00"/>
      <sheetName val="Haul cons"/>
      <sheetName val="Распределение прибыли"/>
      <sheetName val="Comp06"/>
      <sheetName val="предприятия"/>
      <sheetName val="PP&amp;E mvt for 2003"/>
      <sheetName val="оборудование"/>
      <sheetName val="SUN TB"/>
      <sheetName val="ЦентрЗатр"/>
      <sheetName val="ЕдИзм"/>
      <sheetName val="Предпр"/>
      <sheetName val="Добычанефти4"/>
      <sheetName val="поставкасравн13"/>
      <sheetName val="7.1"/>
      <sheetName val="Добыча_нефти4"/>
      <sheetName val="Продактс_капвл"/>
      <sheetName val="поставка_сравн13"/>
      <sheetName val="Капвл_всего"/>
      <sheetName val="Инв_Прог22"/>
      <sheetName val="Все_пок23_24"/>
      <sheetName val="из_сем"/>
      <sheetName val="Добыча_нефти41"/>
      <sheetName val="Продактс_капвл1"/>
      <sheetName val="поставка_сравн131"/>
      <sheetName val="Капвл_всего1"/>
      <sheetName val="Инв_Прог221"/>
      <sheetName val="Все_пок23_241"/>
      <sheetName val="из_сем1"/>
      <sheetName val="аренда"/>
      <sheetName val="Справочник"/>
      <sheetName val="Баланс"/>
      <sheetName val="Лист1 (3)"/>
      <sheetName val="на 31.12.07 (4)"/>
      <sheetName val="CIP Dec 2006"/>
      <sheetName val="КлассификаторЗнач"/>
      <sheetName val="Assumptions"/>
      <sheetName val="эксп"/>
      <sheetName val="СписокТЭП"/>
      <sheetName val="s"/>
      <sheetName val="C-Total Market"/>
      <sheetName val="I-Demand Drivers"/>
      <sheetName val="ECM_PP"/>
      <sheetName val="ведомость"/>
      <sheetName val="26.04.2013 (2)"/>
      <sheetName val="1БО"/>
      <sheetName val="EVA"/>
      <sheetName val="коэфф"/>
      <sheetName val="2БК"/>
      <sheetName val="3БО"/>
      <sheetName val="3БК"/>
      <sheetName val="5П"/>
      <sheetName val="4П"/>
      <sheetName val="WACC"/>
      <sheetName val="д.7.001"/>
      <sheetName val="3БК Инвестиции"/>
      <sheetName val="2.2 ОтклОТМ"/>
      <sheetName val="1.3.2 ОТМ"/>
      <sheetName val="Курсы"/>
      <sheetName val="2008 ГСМ"/>
      <sheetName val="Плата за загрязнение "/>
      <sheetName val="Типограф"/>
      <sheetName val="1610"/>
      <sheetName val="1210"/>
      <sheetName val="TB"/>
      <sheetName val="PR CN"/>
      <sheetName val="SAD Schedule"/>
      <sheetName val="NPV"/>
      <sheetName val="расчет прибыли"/>
      <sheetName val="амортиз_ввод"/>
      <sheetName val="Запрос"/>
      <sheetName val="month"/>
      <sheetName val="Лист2"/>
      <sheetName val="ремонтТ9"/>
      <sheetName val="Год"/>
      <sheetName val="ГПЗ_ПОСД_Способ закупок"/>
      <sheetName val="план07"/>
      <sheetName val="Hidden"/>
      <sheetName val="ДС МЗК"/>
      <sheetName val="Текущие цены"/>
      <sheetName val="рабочий"/>
      <sheetName val="окраска"/>
      <sheetName val="ФС-75"/>
      <sheetName val="ФСМн "/>
      <sheetName val="ФХ "/>
      <sheetName val="ФХС-40 "/>
      <sheetName val="ФХС-48 "/>
      <sheetName val="Книга1"/>
      <sheetName val="5NK "/>
      <sheetName val="Источник финансирования"/>
      <sheetName val="Месяцы"/>
      <sheetName val="ЭКРБ"/>
      <sheetName val="Способ закупки"/>
      <sheetName val="1 вариант  2009 "/>
      <sheetName val="База"/>
      <sheetName val="XREF"/>
      <sheetName val="summary"/>
      <sheetName val="Инвест"/>
      <sheetName val="линии"/>
      <sheetName val="счетчики"/>
      <sheetName val="СВОД Логистика"/>
      <sheetName val="Treatment Summary"/>
      <sheetName val="апрель"/>
      <sheetName val="май"/>
      <sheetName val="март"/>
      <sheetName val="фев"/>
      <sheetName val="Список"/>
      <sheetName val="FES"/>
      <sheetName val="Ком плат"/>
      <sheetName val="Кабельная продукция"/>
      <sheetName val="класс"/>
      <sheetName val="Добыча_нефти42"/>
      <sheetName val="Продактс_капвл2"/>
      <sheetName val="поставка_сравн132"/>
      <sheetName val="Капвл_всего2"/>
      <sheetName val="Инв_Прог222"/>
      <sheetName val="Все_пок23_242"/>
      <sheetName val="План_закупок"/>
      <sheetName val="Командировочные_расходы"/>
      <sheetName val="12_из_57_АЗС"/>
      <sheetName val="__2_3_2"/>
      <sheetName val="МО_0012"/>
      <sheetName val="из_сем2"/>
      <sheetName val="0__Данные"/>
      <sheetName val="аренда_цс"/>
      <sheetName val="пр_6_дох"/>
      <sheetName val="мат_расходы"/>
      <sheetName val="Налоги_на_транспорт"/>
      <sheetName val="6_NK"/>
      <sheetName val="Сдача_"/>
      <sheetName val="ДБСП_02__2002"/>
      <sheetName val="свод2010г_по_гр_"/>
      <sheetName val="Статьи_затрат"/>
      <sheetName val="14_1_2_2_(Услуги_связи)"/>
      <sheetName val="2а_(4)"/>
      <sheetName val="выданы_таб_№_(от_25_01_12_ОК)"/>
      <sheetName val="3_ФОТ"/>
      <sheetName val="Income_$"/>
      <sheetName val="по_2007_году_план_на_2008_год"/>
      <sheetName val="расчет_ГСМ_НА_2013Г"/>
      <sheetName val="канат_прод_"/>
      <sheetName val="Страхование_ГПО_охр_2"/>
      <sheetName val="исп_см_"/>
      <sheetName val="Изменяемые_данные"/>
      <sheetName val="Financial_ratios_А3"/>
      <sheetName val="факт_2005_г_"/>
      <sheetName val="balans_3"/>
      <sheetName val="1_411_1"/>
      <sheetName val="Ден_потоки"/>
      <sheetName val="Haul_cons"/>
      <sheetName val="Распределение_прибыли"/>
      <sheetName val="PP&amp;E_mvt_for_2003"/>
      <sheetName val="SUN_TB"/>
      <sheetName val="7_1"/>
      <sheetName val="Лист1_(3)"/>
      <sheetName val="на_31_12_07_(4)"/>
      <sheetName val="CIP_Dec_2006"/>
      <sheetName val="C-Total_Market"/>
      <sheetName val="I-Demand_Drivers"/>
      <sheetName val="2_2_ОтклОТМ"/>
      <sheetName val="1_3_2_ОТМ"/>
      <sheetName val="д_7_001"/>
      <sheetName val="3БК_Инвестиции"/>
      <sheetName val="2008_ГСМ"/>
      <sheetName val="Плата_за_загрязнение_"/>
      <sheetName val="26_04_2013_(2)"/>
      <sheetName val="ремонт_25"/>
      <sheetName val="PR_CN"/>
      <sheetName val="Treatment_Summary"/>
      <sheetName val="СВОД_Логистика"/>
      <sheetName val="Main Page"/>
      <sheetName val="L-1"/>
      <sheetName val="п11"/>
      <sheetName val="п25ЦТАИ"/>
      <sheetName val="п25"/>
      <sheetName val="п23"/>
      <sheetName val="п26"/>
      <sheetName val="п31"/>
      <sheetName val="п4"/>
      <sheetName val="п5"/>
      <sheetName val="п7"/>
      <sheetName val="п8"/>
      <sheetName val="вознаграждение"/>
      <sheetName val="t0_name"/>
      <sheetName val="9-1"/>
      <sheetName val="4"/>
      <sheetName val="1-1"/>
      <sheetName val="1"/>
      <sheetName val="Допущения"/>
    </sheetNames>
    <sheetDataSet>
      <sheetData sheetId="0"/>
      <sheetData sheetId="1"/>
      <sheetData sheetId="2"/>
      <sheetData sheetId="3"/>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Б"/>
      <sheetName val="ГБ(план+касса)"/>
      <sheetName val="РБ"/>
      <sheetName val="РБ(план+касса)"/>
      <sheetName val="ГБ_РБ(на 1 июля)"/>
      <sheetName val="МБ"/>
      <sheetName val="МБ(план+касса)"/>
      <sheetName val="Доля центр-ии"/>
      <sheetName val="Доля центр-ии (2)"/>
      <sheetName val="Прирост ГБ"/>
      <sheetName val="РБ (уточн 2003)"/>
      <sheetName val="РБ (уточн 2003) (тыс)"/>
      <sheetName val="ремонт 25"/>
      <sheetName val="Utility"/>
      <sheetName val="ПО НОВОМУ ШТАТНОМУ"/>
      <sheetName val="Год"/>
      <sheetName val="Месяцы"/>
      <sheetName val="Фонд"/>
      <sheetName val="ФКРБ"/>
      <sheetName val="Вид предмета"/>
      <sheetName val="расш по 146  _2_"/>
      <sheetName val="из сем"/>
      <sheetName val="Main"/>
      <sheetName val="2"/>
      <sheetName val="Изменения"/>
      <sheetName val="1"/>
      <sheetName val="gaap tb 30.09.01  detail p&amp;l"/>
      <sheetName val="Production_Ref Q-1-3"/>
      <sheetName val="misc"/>
      <sheetName val="Anlagevermögen"/>
      <sheetName val="Форма2"/>
      <sheetName val="ГБ_РБ(на_1_июля)"/>
      <sheetName val="Доля_центр-ии"/>
      <sheetName val="Доля_центр-ии_(2)"/>
      <sheetName val="Прирост_ГБ"/>
      <sheetName val="РБ_(уточн_2003)"/>
      <sheetName val="РБ_(уточн_2003)_(тыс)"/>
      <sheetName val="ремонт_25"/>
      <sheetName val="ПО_НОВОМУ_ШТАТНОМУ"/>
      <sheetName val="Вид_предмета"/>
      <sheetName val="расш_по_146___2_"/>
      <sheetName val="Sheet1"/>
      <sheetName val="Links"/>
      <sheetName val="ErrCheck"/>
      <sheetName val="7"/>
      <sheetName val="поставка сравн13"/>
      <sheetName val="бланк"/>
      <sheetName val="34-143"/>
      <sheetName val="КДУ в разр.МО"/>
      <sheetName val="Лист1"/>
      <sheetName val="Скрин.в разр.МО"/>
      <sheetName val="Касса97_2003_"/>
      <sheetName val="Дем прогноз"/>
      <sheetName val="Приказ"/>
      <sheetName val="Цены"/>
      <sheetName val="149 мягк_"/>
      <sheetName val="Commutations"/>
      <sheetName val="Parameters"/>
      <sheetName val="m project num-sevice-pay"/>
      <sheetName val="из_сем"/>
      <sheetName val="ремонтТ9"/>
      <sheetName val="DEPLETION TOOL"/>
      <sheetName val="Акколь"/>
      <sheetName val="Служебный ФКРБ"/>
      <sheetName val="Источник финансирования"/>
      <sheetName val="Тип пункта плана"/>
      <sheetName val="Курсы валют"/>
      <sheetName val="Способ закупки"/>
      <sheetName val="pp&amp;e mvt for 2003"/>
      <sheetName val="цхл 2004"/>
      <sheetName val="Ступенчатое"/>
      <sheetName val="Вводные данные"/>
      <sheetName val="Control"/>
      <sheetName val="ШГДП № 1 "/>
      <sheetName val="Справочник"/>
      <sheetName val="ОПГЗ"/>
      <sheetName val="План ГЗ"/>
      <sheetName val="ЭКРБ"/>
      <sheetName val="fes"/>
    </sheetNames>
    <sheetDataSet>
      <sheetData sheetId="0" refreshError="1">
        <row r="43">
          <cell r="A43">
            <v>2</v>
          </cell>
        </row>
      </sheetData>
      <sheetData sheetId="1"/>
      <sheetData sheetId="2"/>
      <sheetData sheetId="3">
        <row r="43">
          <cell r="A43">
            <v>2</v>
          </cell>
        </row>
      </sheetData>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ренда Помещений"/>
      <sheetName val="#ССЫЛКА"/>
      <sheetName val="мат расходы"/>
      <sheetName val="Форма7 "/>
      <sheetName val="Форма1"/>
      <sheetName val="Форма2"/>
      <sheetName val="Источник финансирования"/>
      <sheetName val="Месяцы"/>
      <sheetName val="ЭКРБ"/>
      <sheetName val="Способ закупки"/>
      <sheetName val="Добыча нефти4"/>
      <sheetName val="поставка сравн13"/>
      <sheetName val="34-143"/>
      <sheetName val="ГБ"/>
      <sheetName val="ремонт 25"/>
      <sheetName val="7.1"/>
      <sheetName val="2.2 ОтклОТМ"/>
      <sheetName val="1.3.2 ОТМ"/>
      <sheetName val="Предпр"/>
      <sheetName val="ЦентрЗатр"/>
      <sheetName val="ЕдИзм"/>
      <sheetName val="-г.Алматы 29.03.2013 Опер.план."/>
      <sheetName val="ремонтТ9"/>
      <sheetName val="Аренда_Помещений"/>
      <sheetName val="мат_расходы"/>
      <sheetName val="Форма7_"/>
      <sheetName val="Источник_финансирования"/>
      <sheetName val="Способ_закупки"/>
      <sheetName val="Добыча_нефти4"/>
      <sheetName val="поставка_сравн13"/>
      <sheetName val="7_1"/>
      <sheetName val="2_2_ОтклОТМ"/>
      <sheetName val="1_3_2_ОТМ"/>
      <sheetName val="-г_Алматы_29_03_2013_Опер_план_"/>
      <sheetName val="Info"/>
      <sheetName val="консалт"/>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 (свод)"/>
      <sheetName val="141 спец"/>
      <sheetName val="1.1"/>
      <sheetName val="Лист2"/>
      <sheetName val="ЦА"/>
      <sheetName val="Медцентр"/>
      <sheetName val="149"/>
      <sheetName val="ГОН"/>
      <sheetName val="квал."/>
      <sheetName val="Лист3"/>
      <sheetName val="ИТЦ"/>
      <sheetName val="17"/>
      <sheetName val="16"/>
      <sheetName val="18"/>
      <sheetName val="19"/>
      <sheetName val="20 Фонд ППРК"/>
      <sheetName val="20 Фонд ППРК (затраты)"/>
      <sheetName val="021"/>
      <sheetName val="34"/>
      <sheetName val="34-142"/>
      <sheetName val="34-143"/>
      <sheetName val="34-149"/>
      <sheetName val="Екоптер"/>
      <sheetName val="А320"/>
      <sheetName val="ДГР"/>
      <sheetName val="Детский сад"/>
      <sheetName val="свод адмзд."/>
      <sheetName val="ДАЗ"/>
      <sheetName val="ДАЗ (Алматы)"/>
      <sheetName val="Караоткел"/>
      <sheetName val="делегации"/>
      <sheetName val="Лист9"/>
      <sheetName val="КСК"/>
      <sheetName val="Госнаграды"/>
      <sheetName val="Лист15"/>
      <sheetName val="Лист15 (2)"/>
      <sheetName val="52"/>
      <sheetName val="Лист10"/>
      <sheetName val="53"/>
      <sheetName val="Лист16"/>
      <sheetName val="4"/>
      <sheetName val="4-149"/>
      <sheetName val="411-08г."/>
      <sheetName val="за рубеж"/>
      <sheetName val="11"/>
      <sheetName val="11-149"/>
      <sheetName val="11-152"/>
      <sheetName val="2"/>
      <sheetName val="2-149"/>
      <sheetName val="03-149"/>
      <sheetName val="05-149"/>
      <sheetName val="07"/>
      <sheetName val="06"/>
      <sheetName val="8"/>
      <sheetName val="421"/>
      <sheetName val="09"/>
      <sheetName val="411"/>
      <sheetName val="10"/>
      <sheetName val="расчет 10г."/>
      <sheetName val="Нура"/>
      <sheetName val="12"/>
      <sheetName val="013"/>
      <sheetName val="расчет"/>
      <sheetName val="15"/>
      <sheetName val="15-421"/>
      <sheetName val="15-149"/>
      <sheetName val="новая программа"/>
      <sheetName val="новая 369"/>
      <sheetName val="консалт"/>
      <sheetName val="Добыча нефти4"/>
      <sheetName val="поставка сравн13"/>
      <sheetName val="ремонт 2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араметры"/>
      <sheetName val="Титул1"/>
      <sheetName val="ОснПок2"/>
      <sheetName val="Производство3"/>
      <sheetName val="Добыча нефти4"/>
      <sheetName val="ПроизвПрогр5"/>
      <sheetName val="АнТрнНефт5_1"/>
      <sheetName val="АнУМГ6"/>
      <sheetName val="АнЭмба7"/>
      <sheetName val="АнАНПЗ"/>
      <sheetName val="АНПЗ7_1"/>
      <sheetName val="АНПЗ7_2"/>
      <sheetName val="Продактс"/>
      <sheetName val="Продактс капвл"/>
      <sheetName val="КапВл8"/>
      <sheetName val="КапСтроит9"/>
      <sheetName val="СтрСоцНазн10"/>
      <sheetName val="Маркетинг12"/>
      <sheetName val="поставка сравн13"/>
      <sheetName val="цены14"/>
      <sheetName val="ЦеныНефтепрод15"/>
      <sheetName val="цены16"/>
      <sheetName val="Доход17"/>
      <sheetName val="Чдоход18"/>
      <sheetName val="Капвл.всего"/>
      <sheetName val="ПлатВбюджет19"/>
      <sheetName val="ДебКр20"/>
      <sheetName val="ДвДенСредств21"/>
      <sheetName val="Инв Прог22"/>
      <sheetName val="Все пок23_24"/>
      <sheetName val="Лист3"/>
      <sheetName val="Расчет2000Прямой"/>
      <sheetName val="топливо"/>
      <sheetName val="Потребители"/>
      <sheetName val="Форма2"/>
      <sheetName val="Осн"/>
      <sheetName val="План закупок"/>
      <sheetName val="Командировочные расходы"/>
      <sheetName val="Ввод"/>
      <sheetName val="пр 6 дох"/>
      <sheetName val="ОборБалФормОтч"/>
      <sheetName val="12 из 57 АЗС"/>
      <sheetName val="МО 0012"/>
      <sheetName val="из сем"/>
      <sheetName val="  2.3.2"/>
      <sheetName val="точн2"/>
      <sheetName val="0. Данные"/>
      <sheetName val="name"/>
      <sheetName val="MS"/>
      <sheetName val="цены"/>
      <sheetName val="справка"/>
      <sheetName val="аренда цс"/>
      <sheetName val="Лист1"/>
      <sheetName val="KTG_m"/>
      <sheetName val="СПгнг"/>
      <sheetName val="мат расходы"/>
      <sheetName val="6 NK"/>
      <sheetName val="Налоги на транспорт"/>
      <sheetName val="ОХР"/>
      <sheetName val="по 2007 году план на 2008 год"/>
      <sheetName val="Info"/>
      <sheetName val="всп"/>
      <sheetName val="ДБСП_02_ 2002"/>
      <sheetName val="свод2010г по гр."/>
      <sheetName val="Sheet1"/>
      <sheetName val="#ССЫЛКА"/>
      <sheetName val="Январь"/>
      <sheetName val="Movements"/>
      <sheetName val="Форма1"/>
      <sheetName val="UNITPRICES"/>
      <sheetName val="Счет-ф"/>
      <sheetName val="Sheet3"/>
      <sheetName val="Sheet4"/>
      <sheetName val="Свод"/>
      <sheetName val="Исход"/>
      <sheetName val="янв"/>
      <sheetName val="Сдача "/>
      <sheetName val="Статьи затрат"/>
      <sheetName val="14.1.2.2.(Услуги связи)"/>
      <sheetName val="Ф3"/>
      <sheetName val="НДС"/>
      <sheetName val="3.ФОТ"/>
      <sheetName val="Income $"/>
      <sheetName val="1БО"/>
      <sheetName val="EVA"/>
      <sheetName val="коэфф"/>
      <sheetName val="2БК"/>
      <sheetName val="3БО"/>
      <sheetName val="3БК"/>
      <sheetName val="5П"/>
      <sheetName val="4П"/>
      <sheetName val="WACC"/>
      <sheetName val="2в"/>
      <sheetName val="общ-нефт"/>
      <sheetName val="2а (4)"/>
      <sheetName val="д.7.001"/>
      <sheetName val="3БК Инвестиции"/>
      <sheetName val="Бюдж-тенге"/>
      <sheetName val="2008 ГСМ"/>
      <sheetName val="Плата за загрязнение "/>
      <sheetName val="Типограф"/>
      <sheetName val="Запрос"/>
      <sheetName val="month"/>
      <sheetName val="Лист2"/>
      <sheetName val="НДПИ"/>
      <sheetName val="канат.прод."/>
      <sheetName val="персонала"/>
      <sheetName val="выданы таб № (от 25.01.12 ОК)"/>
      <sheetName val="F1002"/>
      <sheetName val="расчет ГСМ НА 2013Г"/>
      <sheetName val="XLR_NoRangeSheet"/>
      <sheetName val="ОТиТБ"/>
      <sheetName val="Преискурант"/>
      <sheetName val="Страхование ГПО охр.2"/>
      <sheetName val="исп.см."/>
      <sheetName val="Изменяемые данные"/>
      <sheetName val="Financial ratios А3"/>
      <sheetName val="группа"/>
      <sheetName val="Пр2"/>
      <sheetName val="факт 2005 г."/>
      <sheetName val="balans 3"/>
      <sheetName val="З"/>
      <sheetName val="1.411.1"/>
      <sheetName val="Ден потоки"/>
      <sheetName val="00"/>
      <sheetName val="Haul cons"/>
      <sheetName val="Распределение прибыли"/>
      <sheetName val="Comp06"/>
      <sheetName val="предприятия"/>
      <sheetName val="PP&amp;E mvt for 2003"/>
      <sheetName val="оборудование"/>
      <sheetName val="SUN TB"/>
      <sheetName val="ЦентрЗатр"/>
      <sheetName val="ЕдИзм"/>
      <sheetName val="Предпр"/>
      <sheetName val="Добычанефти4"/>
      <sheetName val="поставкасравн13"/>
      <sheetName val="7.1"/>
      <sheetName val="Добыча_нефти4"/>
      <sheetName val="Продактс_капвл"/>
      <sheetName val="поставка_сравн13"/>
      <sheetName val="Капвл_всего"/>
      <sheetName val="Инв_Прог22"/>
      <sheetName val="Все_пок23_24"/>
      <sheetName val="из_сем"/>
      <sheetName val="Добыча_нефти41"/>
      <sheetName val="Продактс_капвл1"/>
      <sheetName val="поставка_сравн131"/>
      <sheetName val="Капвл_всего1"/>
      <sheetName val="Инв_Прог221"/>
      <sheetName val="Все_пок23_241"/>
      <sheetName val="из_сем1"/>
      <sheetName val="аренда"/>
      <sheetName val="Справочник"/>
      <sheetName val="Баланс"/>
      <sheetName val="Лист1 (3)"/>
      <sheetName val="на 31.12.07 (4)"/>
      <sheetName val="CIP Dec 2006"/>
      <sheetName val="КлассификаторЗнач"/>
      <sheetName val="Assumptions"/>
      <sheetName val="эксп"/>
      <sheetName val="СписокТЭП"/>
      <sheetName val="s"/>
      <sheetName val="C-Total Market"/>
      <sheetName val="I-Demand Drivers"/>
      <sheetName val="ECM_PP"/>
      <sheetName val="ведомость"/>
      <sheetName val="26.04.2013 (2)"/>
      <sheetName val="2.2 ОтклОТМ"/>
      <sheetName val="1.3.2 ОТМ"/>
      <sheetName val="Курсы"/>
      <sheetName val="ремонт 25"/>
      <sheetName val="1610"/>
      <sheetName val="1210"/>
      <sheetName val="TB"/>
      <sheetName val="PR CN"/>
      <sheetName val="SAD Schedule"/>
      <sheetName val="NPV"/>
      <sheetName val="34-143"/>
      <sheetName val="t0_name"/>
      <sheetName val="Treatment Summary"/>
      <sheetName val="апрель"/>
      <sheetName val="май"/>
      <sheetName val="март"/>
      <sheetName val="фев"/>
      <sheetName val="линии"/>
      <sheetName val="счетчики"/>
      <sheetName val="СВОД Логистика"/>
      <sheetName val="класс"/>
      <sheetName val="Список"/>
      <sheetName val="ДД"/>
      <sheetName val="канц"/>
      <sheetName val="FES"/>
      <sheetName val="расчет прибыли"/>
      <sheetName val="амортиз_ввод"/>
      <sheetName val="ГПЗ_ПОСД_Способ закупок"/>
      <sheetName val="план07"/>
      <sheetName val="Добыча_нефти42"/>
      <sheetName val="Продактс_капвл2"/>
      <sheetName val="поставка_сравн132"/>
      <sheetName val="Капвл_всего2"/>
      <sheetName val="Инв_Прог222"/>
      <sheetName val="Все_пок23_242"/>
      <sheetName val="План_закупок"/>
      <sheetName val="Командировочные_расходы"/>
      <sheetName val="12_из_57_АЗС"/>
      <sheetName val="__2_3_2"/>
      <sheetName val="МО_0012"/>
      <sheetName val="из_сем2"/>
      <sheetName val="0__Данные"/>
      <sheetName val="аренда_цс"/>
      <sheetName val="пр_6_дох"/>
      <sheetName val="мат_расходы"/>
      <sheetName val="Налоги_на_транспорт"/>
      <sheetName val="6_NK"/>
      <sheetName val="Сдача_"/>
      <sheetName val="ДБСП_02__2002"/>
      <sheetName val="свод2010г_по_гр_"/>
      <sheetName val="Статьи_затрат"/>
      <sheetName val="14_1_2_2_(Услуги_связи)"/>
      <sheetName val="2а_(4)"/>
      <sheetName val="выданы_таб_№_(от_25_01_12_ОК)"/>
      <sheetName val="3_ФОТ"/>
      <sheetName val="Income_$"/>
      <sheetName val="по_2007_году_план_на_2008_год"/>
      <sheetName val="расчет_ГСМ_НА_2013Г"/>
      <sheetName val="канат_прод_"/>
      <sheetName val="Страхование_ГПО_охр_2"/>
      <sheetName val="исп_см_"/>
      <sheetName val="Изменяемые_данные"/>
      <sheetName val="Financial_ratios_А3"/>
      <sheetName val="факт_2005_г_"/>
      <sheetName val="balans_3"/>
      <sheetName val="1_411_1"/>
      <sheetName val="Ден_потоки"/>
      <sheetName val="Haul_cons"/>
      <sheetName val="Распределение_прибыли"/>
      <sheetName val="PP&amp;E_mvt_for_2003"/>
      <sheetName val="SUN_TB"/>
      <sheetName val="7_1"/>
      <sheetName val="Лист1_(3)"/>
      <sheetName val="на_31_12_07_(4)"/>
      <sheetName val="CIP_Dec_2006"/>
      <sheetName val="C-Total_Market"/>
      <sheetName val="I-Demand_Drivers"/>
      <sheetName val="2_2_ОтклОТМ"/>
      <sheetName val="1_3_2_ОТМ"/>
      <sheetName val="д_7_001"/>
      <sheetName val="3БК_Инвестиции"/>
      <sheetName val="2008_ГСМ"/>
      <sheetName val="Плата_за_загрязнение_"/>
      <sheetName val="26_04_2013_(2)"/>
      <sheetName val="ремонт_25"/>
      <sheetName val="PR_CN"/>
      <sheetName val="Treatment_Summary"/>
      <sheetName val="СВОД_Логистика"/>
      <sheetName val="потр"/>
      <sheetName val="СН"/>
      <sheetName val="Кабельная продукция"/>
      <sheetName val="Ком плат"/>
      <sheetName val="Списки"/>
      <sheetName val="УО"/>
      <sheetName val="_ 2_3_2"/>
      <sheetName val="Транспорт"/>
      <sheetName val="Depr"/>
      <sheetName val="Добыча_нефти43"/>
      <sheetName val="Продактс_капвл3"/>
      <sheetName val="поставка_сравн133"/>
      <sheetName val="Капвл_всего3"/>
      <sheetName val="Инв_Прог223"/>
      <sheetName val="Все_пок23_243"/>
      <sheetName val="План_закупок1"/>
      <sheetName val="Командировочные_расходы1"/>
      <sheetName val="12_из_57_АЗС1"/>
      <sheetName val="__2_3_21"/>
      <sheetName val="МО_00121"/>
      <sheetName val="из_сем3"/>
      <sheetName val="0__Данные1"/>
      <sheetName val="аренда_цс1"/>
      <sheetName val="пр_6_дох1"/>
      <sheetName val="мат_расходы1"/>
      <sheetName val="Налоги_на_транспорт1"/>
      <sheetName val="6_NK1"/>
      <sheetName val="Сдача_1"/>
      <sheetName val="ДБСП_02__20021"/>
      <sheetName val="свод2010г_по_гр_1"/>
      <sheetName val="Статьи_затрат1"/>
      <sheetName val="14_1_2_2_(Услуги_связи)1"/>
      <sheetName val="3_ФОТ1"/>
      <sheetName val="Income_$1"/>
      <sheetName val="2а_(4)1"/>
      <sheetName val="выданы_таб_№_(от_25_01_12_ОК)1"/>
      <sheetName val="по_2007_году_план_на_2008_год1"/>
      <sheetName val="Страхование_ГПО_охр_21"/>
      <sheetName val="исп_см_1"/>
      <sheetName val="Изменяемые_данные1"/>
      <sheetName val="Financial_ratios_А31"/>
      <sheetName val="факт_2005_г_1"/>
      <sheetName val="balans_31"/>
      <sheetName val="1_411_11"/>
      <sheetName val="Ден_потоки1"/>
      <sheetName val="Haul_cons1"/>
      <sheetName val="Распределение_прибыли1"/>
      <sheetName val="PP&amp;E_mvt_for_20031"/>
      <sheetName val="SUN_TB1"/>
      <sheetName val="7_11"/>
      <sheetName val="Лист1_(3)1"/>
      <sheetName val="на_31_12_07_(4)1"/>
      <sheetName val="CIP_Dec_20061"/>
      <sheetName val="C-Total_Market1"/>
      <sheetName val="I-Demand_Drivers1"/>
      <sheetName val="расчет_ГСМ_НА_2013Г1"/>
      <sheetName val="канат_прод_1"/>
      <sheetName val="2_2_ОтклОТМ1"/>
      <sheetName val="1_3_2_ОТМ1"/>
      <sheetName val="д_7_0011"/>
      <sheetName val="3БК_Инвестиции1"/>
      <sheetName val="2008_ГСМ1"/>
      <sheetName val="Плата_за_загрязнение_1"/>
      <sheetName val="26_04_2013_(2)1"/>
      <sheetName val="СВОД_Логистика1"/>
      <sheetName val="Treatment_Summary1"/>
      <sheetName val="ремонт_251"/>
      <sheetName val="PR_CN1"/>
      <sheetName val="Кабельная_продукция"/>
      <sheetName val="Ком_плат"/>
      <sheetName val="__2_3_22"/>
      <sheetName val="H3.100 Rollforward"/>
      <sheetName val="PKF-2005"/>
      <sheetName val="GAAP TB 31.12.01  detail p&amp;l"/>
      <sheetName val="Sheet2"/>
      <sheetName val="РСза 6-м 2012"/>
      <sheetName val="июнь"/>
      <sheetName val="Пр3"/>
      <sheetName val="опотиз"/>
      <sheetName val="4.Налоги"/>
      <sheetName val="Логистика"/>
      <sheetName val="п11"/>
      <sheetName val="п25ЦТАИ"/>
      <sheetName val="п25"/>
      <sheetName val="п23"/>
      <sheetName val="п26"/>
      <sheetName val="п31"/>
      <sheetName val="п4"/>
      <sheetName val="п5"/>
      <sheetName val="п7"/>
      <sheetName val="п8"/>
      <sheetName val="Hidden"/>
      <sheetName val="ДС МЗК"/>
      <sheetName val="Control"/>
      <sheetName val="VLOOKUP"/>
      <sheetName val="INPUTMASTER"/>
      <sheetName val="B 1"/>
      <sheetName val="C 25"/>
      <sheetName val="A 100"/>
      <sheetName val="B_1"/>
      <sheetName val="C_25"/>
      <sheetName val="A_100"/>
      <sheetName val="2БО"/>
      <sheetName val="Cashflow"/>
      <sheetName val="14_1_2_2__Услуги связи_"/>
      <sheetName val="14_1_2_2__Услуги_связи_"/>
      <sheetName val="Источник финансирования"/>
      <sheetName val="Месяцы"/>
      <sheetName val="ЭКРБ"/>
      <sheetName val="Способ закупки"/>
      <sheetName val="1 вариант  2009 "/>
      <sheetName val="База"/>
      <sheetName val="XREF"/>
      <sheetName val="Текущие цены"/>
      <sheetName val="рабочий"/>
      <sheetName val="окраска"/>
      <sheetName val="ФС-75"/>
      <sheetName val="ФСМн "/>
      <sheetName val="ФХ "/>
      <sheetName val="ФХС-40 "/>
      <sheetName val="ФХС-48 "/>
      <sheetName val="summary"/>
      <sheetName val="Инвест"/>
      <sheetName val="ГБ"/>
      <sheetName val="Книга1"/>
      <sheetName val="5NK "/>
      <sheetName val="Допущения"/>
      <sheetName val="Main Page"/>
      <sheetName val="L-1"/>
      <sheetName val="вознаграждение"/>
      <sheetName val="9-1"/>
      <sheetName val="4"/>
      <sheetName val="1-1"/>
      <sheetName val="1"/>
      <sheetName val="ремонтТ9"/>
      <sheetName val="КАТО"/>
      <sheetName val="Loans out"/>
      <sheetName val="ОПГЗ"/>
      <sheetName val="План ГЗ"/>
      <sheetName val="Макро"/>
      <sheetName val="ФБ-1"/>
      <sheetName val="АСТВ"/>
      <sheetName val="Ф1"/>
      <sheetName val="ОПУ_сверка"/>
      <sheetName val="доходы и расходы "/>
      <sheetName val="расш. себестоим."/>
      <sheetName val="расш реал"/>
      <sheetName val="расш ОАР"/>
      <sheetName val="Ф2"/>
      <sheetName val="Ф4"/>
      <sheetName val=""/>
      <sheetName val="Зам.нгду-1(наг)"/>
      <sheetName val="Зам.нгду-1"/>
      <sheetName val="Зам.ОЭПУ(доб)"/>
      <sheetName val="Зам.нгду-2(наг)"/>
      <sheetName val="Зам.ОЭПУ(наг)"/>
      <sheetName val="сут рап снижПТО по мероп"/>
      <sheetName val="ГТМ"/>
      <sheetName val="Заявлени+сдач.обх.по 22.02.12"/>
      <sheetName val="для рекомендации на 09.02.12г"/>
      <sheetName val="рев на 09.06."/>
      <sheetName val="83"/>
      <sheetName val="муз колледж"/>
      <sheetName val="стр.145 рос. исп"/>
      <sheetName val="Отд.расх"/>
      <sheetName val="CURCURS"/>
      <sheetName val="Индексы"/>
      <sheetName val="Год"/>
      <sheetName val="Добыча_нефти44"/>
      <sheetName val="Продактс_капвл4"/>
      <sheetName val="поставка_сравн134"/>
      <sheetName val="Капвл_всего4"/>
      <sheetName val="Инв_Прог224"/>
      <sheetName val="Все_пок23_244"/>
      <sheetName val="План_закупок2"/>
      <sheetName val="Командировочные_расходы2"/>
      <sheetName val="пр_6_дох2"/>
      <sheetName val="12_из_57_АЗС2"/>
      <sheetName val="МО_00122"/>
      <sheetName val="из_сем4"/>
      <sheetName val="__2_3_23"/>
      <sheetName val="0__Данные2"/>
      <sheetName val="аренда_цс2"/>
      <sheetName val="мат_расходы2"/>
      <sheetName val="6_NK2"/>
      <sheetName val="Налоги_на_транспорт2"/>
      <sheetName val="по_2007_году_план_на_2008_год2"/>
      <sheetName val="ДБСП_02__20022"/>
      <sheetName val="свод2010г_по_гр_2"/>
      <sheetName val="Сдача_2"/>
      <sheetName val="Статьи_затрат2"/>
      <sheetName val="14_1_2_2_(Услуги_связи)2"/>
      <sheetName val="3_ФОТ2"/>
      <sheetName val="Income_$2"/>
      <sheetName val="2а_(4)2"/>
      <sheetName val="канат_прод_2"/>
      <sheetName val="выданы_таб_№_(от_25_01_12_ОК)2"/>
      <sheetName val="расчет_ГСМ_НА_2013Г2"/>
      <sheetName val="Страхование_ГПО_охр_22"/>
      <sheetName val="исп_см_2"/>
      <sheetName val="Изменяемые_данные2"/>
      <sheetName val="Financial_ratios_А32"/>
      <sheetName val="факт_2005_г_2"/>
      <sheetName val="balans_32"/>
      <sheetName val="1_411_12"/>
      <sheetName val="Ден_потоки2"/>
      <sheetName val="Haul_cons2"/>
      <sheetName val="Распределение_прибыли2"/>
      <sheetName val="PP&amp;E_mvt_for_20032"/>
      <sheetName val="SUN_TB2"/>
      <sheetName val="7_12"/>
      <sheetName val="Лист1_(3)2"/>
      <sheetName val="на_31_12_07_(4)2"/>
      <sheetName val="CIP_Dec_20062"/>
      <sheetName val="C-Total_Market2"/>
      <sheetName val="I-Demand_Drivers2"/>
      <sheetName val="26_04_2013_(2)2"/>
      <sheetName val="д_7_0012"/>
      <sheetName val="3БК_Инвестиции2"/>
      <sheetName val="2_2_ОтклОТМ2"/>
      <sheetName val="1_3_2_ОТМ2"/>
      <sheetName val="2008_ГСМ2"/>
      <sheetName val="Плата_за_загрязнение_2"/>
      <sheetName val="ремонт_252"/>
      <sheetName val="PR_CN2"/>
      <sheetName val="SAD_Schedule"/>
      <sheetName val="Источник_финансирования"/>
      <sheetName val="Способ_закупки"/>
      <sheetName val="СВОД_Логистика2"/>
      <sheetName val="Treatment_Summary2"/>
      <sheetName val="Ком_плат1"/>
      <sheetName val="Кабельная_продукция1"/>
      <sheetName val="ДС_МЗК"/>
      <sheetName val="Текущие_цены"/>
      <sheetName val="расчет_прибыли"/>
      <sheetName val="ГПЗ_ПОСД_Способ_закупок"/>
      <sheetName val="ФСМн_"/>
      <sheetName val="ФХ_"/>
      <sheetName val="ФХС-40_"/>
      <sheetName val="ФХС-48_"/>
      <sheetName val="1_вариант__2009_"/>
      <sheetName val="5NK_"/>
      <sheetName val="Main_Page"/>
      <sheetName val="Loans_out"/>
      <sheetName val="План_ГЗ"/>
      <sheetName val="__2_3_24"/>
      <sheetName val="H3_100_Rollforward"/>
      <sheetName val="GAAP_TB_31_12_01__detail_p&amp;l"/>
      <sheetName val="РСза_6-м_2012"/>
      <sheetName val="4_Налоги"/>
      <sheetName val="доходы_и_расходы_"/>
      <sheetName val="расш__себестоим_"/>
      <sheetName val="расш_реал"/>
      <sheetName val="расш_ОАР"/>
      <sheetName val="B_11"/>
      <sheetName val="C_251"/>
      <sheetName val="A_1001"/>
      <sheetName val="14_1_2_2__Услуги_связи_1"/>
      <sheetName val="Зам_нгду-1(наг)"/>
      <sheetName val="Зам_нгду-1"/>
      <sheetName val="Зам_ОЭПУ(доб)"/>
      <sheetName val="Зам_нгду-2(наг)"/>
      <sheetName val="Зам_ОЭПУ(наг)"/>
      <sheetName val="сут_рап_снижПТО_по_мероп"/>
      <sheetName val="Заявлени+сдач_обх_по_22_02_12"/>
      <sheetName val="для_рекомендации_на_09_02_12г"/>
      <sheetName val="рев_на_09_06_"/>
      <sheetName val="муз_колледж"/>
      <sheetName val="стр_145_рос__исп"/>
      <sheetName val="Отд_расх"/>
      <sheetName val="list"/>
      <sheetName val="Assump"/>
      <sheetName val="Strat 1H 2008"/>
      <sheetName val="ДИП проч"/>
      <sheetName val="ДМИР НОВЫЙ"/>
      <sheetName val="ДУП проч"/>
      <sheetName val="Тип пункта плана"/>
      <sheetName val="Технический"/>
      <sheetName val="Б.мчас (П)"/>
      <sheetName val="7НК"/>
      <sheetName val="Sample"/>
      <sheetName val="Свод за 2008г"/>
      <sheetName val=" По скв"/>
      <sheetName val="1кв. "/>
      <sheetName val="2кв."/>
      <sheetName val="Input TI"/>
      <sheetName val="10 БО (kzt)"/>
      <sheetName val="5.3. Усл. связи"/>
      <sheetName val="консалт"/>
      <sheetName val="IFRS FS"/>
      <sheetName val="Список документов"/>
      <sheetName val="с 01.08 по 17.10 = 1569 вагонов"/>
      <sheetName val="Лист 1"/>
      <sheetName val="общ.фонд  "/>
      <sheetName val="Data"/>
      <sheetName val="ЦЕХА"/>
      <sheetName val="Все_по䀀歎쬂⾕⠠倀"/>
      <sheetName val="Все_по⠠렀ኣ㠾ኡ耾"/>
      <sheetName val="7  (3)"/>
      <sheetName val="Кнфиг сетка"/>
      <sheetName val="Все_по䐀⩛ഀ䎃԰_x0000_缀"/>
      <sheetName val="Все_по/_x0000_耀S_x0000__x0000_缀"/>
      <sheetName val="Бюджет"/>
      <sheetName val="I. Прогноз доходов"/>
      <sheetName val="Все_по䐀⩛ഀ䎃԰"/>
      <sheetName val="Все_по/"/>
      <sheetName val="Настройки"/>
      <sheetName val="Datasheet"/>
      <sheetName val="3НК"/>
      <sheetName val="Все_по吀ᥢഀ榃԰_x0000_缀"/>
      <sheetName val="Добыча_нефти45"/>
      <sheetName val="Продактс_капвл5"/>
      <sheetName val="поставка_сравн135"/>
      <sheetName val="Капвл_всего5"/>
      <sheetName val="Инв_Прог225"/>
      <sheetName val="Все_пок23_245"/>
      <sheetName val="План_закупок3"/>
      <sheetName val="Командировочные_расходы3"/>
      <sheetName val="12_из_57_АЗС3"/>
      <sheetName val="МО_00123"/>
      <sheetName val="из_сем5"/>
      <sheetName val="__2_3_25"/>
      <sheetName val="0__Данные3"/>
      <sheetName val="аренда_цс3"/>
      <sheetName val="пр_6_дох3"/>
      <sheetName val="мат_расходы3"/>
      <sheetName val="Налоги_на_транспорт3"/>
      <sheetName val="6_NK3"/>
      <sheetName val="Сдача_3"/>
      <sheetName val="ДБСП_02__20023"/>
      <sheetName val="свод2010г_по_гр_3"/>
      <sheetName val="Статьи_затрат3"/>
      <sheetName val="14_1_2_2_(Услуги_связи)3"/>
      <sheetName val="Income_$3"/>
      <sheetName val="3_ФОТ3"/>
      <sheetName val="2а_(4)3"/>
      <sheetName val="выданы_таб_№_(от_25_01_12_ОК)3"/>
      <sheetName val="по_2007_году_план_на_2008_год3"/>
      <sheetName val="Изменяемые_данные3"/>
      <sheetName val="расчет_ГСМ_НА_2013Г3"/>
      <sheetName val="Страхование_ГПО_охр_23"/>
      <sheetName val="канат_прод_3"/>
      <sheetName val="исп_см_3"/>
      <sheetName val="Financial_ratios_А33"/>
      <sheetName val="факт_2005_г_3"/>
      <sheetName val="balans_33"/>
      <sheetName val="1_411_13"/>
      <sheetName val="Ден_потоки3"/>
      <sheetName val="Haul_cons3"/>
      <sheetName val="Распределение_прибыли3"/>
      <sheetName val="PP&amp;E_mvt_for_20033"/>
      <sheetName val="SUN_TB3"/>
      <sheetName val="7_13"/>
      <sheetName val="Лист1_(3)3"/>
      <sheetName val="на_31_12_07_(4)3"/>
      <sheetName val="CIP_Dec_20063"/>
      <sheetName val="C-Total_Market3"/>
      <sheetName val="I-Demand_Drivers3"/>
      <sheetName val="2_2_ОтклОТМ3"/>
      <sheetName val="1_3_2_ОТМ3"/>
      <sheetName val="д_7_0013"/>
      <sheetName val="3БК_Инвестиции3"/>
      <sheetName val="2008_ГСМ3"/>
      <sheetName val="Плата_за_загрязнение_3"/>
      <sheetName val="26_04_2013_(2)3"/>
      <sheetName val="СВОД_Логистика3"/>
      <sheetName val="Treatment_Summary3"/>
      <sheetName val="4_Налоги1"/>
      <sheetName val="ремонт_253"/>
      <sheetName val="PR_CN3"/>
      <sheetName val="__2_3_26"/>
      <sheetName val="Кабельная_продукция2"/>
      <sheetName val="Ком_плат2"/>
      <sheetName val="SAD_Schedule1"/>
      <sheetName val="расчет_прибыли1"/>
      <sheetName val="ГПЗ_ПОСД_Способ_закупок1"/>
      <sheetName val="ДС_МЗК1"/>
      <sheetName val="H3_100_Rollforward1"/>
      <sheetName val="GAAP_TB_31_12_01__detail_p&amp;l1"/>
      <sheetName val="РСза_6-м_20121"/>
      <sheetName val="Отд_расх1"/>
      <sheetName val="стр_145_рос__исп1"/>
      <sheetName val="Фонд"/>
      <sheetName val="Проект"/>
      <sheetName val="расчет"/>
      <sheetName val="Б_мчас_(П)"/>
      <sheetName val="I__Прогноз_доходов"/>
      <sheetName val=" 4"/>
      <sheetName val="Справка ИЦА"/>
      <sheetName val="Справка 2"/>
      <sheetName val="на 10.02.06"/>
      <sheetName val="План произв-ва (мес.) (бюджет)"/>
      <sheetName val="_ССЫЛКА"/>
      <sheetName val="Пок"/>
      <sheetName val="Справка "/>
      <sheetName val="ЖГРЭС за 09.02.06"/>
      <sheetName val="общ скв"/>
      <sheetName val="сводУМЗ"/>
      <sheetName val="Загрузка "/>
      <sheetName val="Все_по吀ᥢഀ榃԰"/>
      <sheetName val="Все_по쬂᎕鐁ᘲ䠺"/>
      <sheetName val="july_03_pg8"/>
      <sheetName val="Все_поԯ_x0000_缀_x0000__x0000__x0000_턀"/>
      <sheetName val="титфин"/>
      <sheetName val="Пр.М"/>
      <sheetName val="Ф7"/>
      <sheetName val="Ф10"/>
      <sheetName val="Пр1"/>
      <sheetName val="Пр2.2"/>
      <sheetName val="Ф11"/>
      <sheetName val="Пр4 (2)"/>
      <sheetName val="Пр4"/>
      <sheetName val="Расчеты ОСД"/>
      <sheetName val="Общие"/>
      <sheetName val="Т2"/>
      <sheetName val="RSOILBAL"/>
      <sheetName val="Все_поԯ_x0000_缀_x0000__x0000__x0000_됀"/>
      <sheetName val="Пром1"/>
      <sheetName val="MCC"/>
      <sheetName val="план"/>
      <sheetName val="Сводная по цехам"/>
      <sheetName val="НР"/>
      <sheetName val="ОАР"/>
      <sheetName val="РР"/>
      <sheetName val="EMPLANM"/>
      <sheetName val="breakdown"/>
      <sheetName val="P&amp;L"/>
      <sheetName val="Provisions"/>
      <sheetName val="FA depreciation"/>
      <sheetName val="8180 (8181,8182)"/>
      <sheetName val="8082"/>
      <sheetName val="8250"/>
      <sheetName val="8140"/>
      <sheetName val="8070"/>
      <sheetName val="8145"/>
      <sheetName val="8200"/>
      <sheetName val="8113"/>
      <sheetName val="8210"/>
      <sheetName val="станции"/>
      <sheetName val="IFRS_FS"/>
      <sheetName val="Список_документов"/>
      <sheetName val="с_01_08_по_17_10_=_1569_вагонов"/>
      <sheetName val="Лист_1"/>
      <sheetName val="Strat_1H_2008"/>
      <sheetName val="Все_поԯ"/>
      <sheetName val="собственный капитал"/>
      <sheetName val="Осн.показ"/>
      <sheetName val="2_Уст_у_ж.д._тупика"/>
      <sheetName val="амортизация"/>
      <sheetName val="Вариант2,1"/>
      <sheetName val="Цена"/>
      <sheetName val="SAPBEXfilters"/>
      <sheetName val="calc"/>
      <sheetName val="КОРП-1"/>
      <sheetName val="Все_по㐀ᕞഀ䞃԰_x0000_缀"/>
      <sheetName val="[ДБСП_02_ 2002.xls]___Syzdyk_33"/>
      <sheetName val="4НК"/>
      <sheetName val="[ДБСП_02_ 2002.xls]___Syzdykb_2"/>
      <sheetName val="[ДБСП_02_ 2002.xls]___Syzdyk_10"/>
      <sheetName val="[ДБСП_02_ 2002.xls]___Syzdykb_9"/>
      <sheetName val="[ДБСП_02_ 2002.xls]___Syzdykb_3"/>
      <sheetName val="[ДБСП_02_ 2002.xls]___Syzdykb_4"/>
      <sheetName val="[ДБСП_02_ 2002.xls]___Syzdykb_5"/>
      <sheetName val="[ДБСП_02_ 2002.xls]___Syzdykb_6"/>
      <sheetName val="[ДБСП_02_ 2002.xls]___Syzdykb_8"/>
      <sheetName val="[ДБСП_02_ 2002.xls]___Syzdykb_7"/>
      <sheetName val="[ДБСП_02_ 2002.xls]___Syzdyk_11"/>
      <sheetName val="[ДБСП_02_ 2002.xls]___Syzdyk_12"/>
      <sheetName val="Data-in"/>
      <sheetName val="[ДБСП_02_ 2002.xls]___Syzdyk_13"/>
      <sheetName val="[ДБСП_02_ 2002.xls]___Syzdyk_19"/>
      <sheetName val="[ДБСП_02_ 2002.xls]___Syzdyk_18"/>
      <sheetName val="[ДБСП_02_ 2002.xls]___Syzdyk_15"/>
      <sheetName val="[ДБСП_02_ 2002.xls]___Syzdyk_14"/>
      <sheetName val="[ДБСП_02_ 2002.xls]___Syzdyk_16"/>
      <sheetName val="[ДБСП_02_ 2002.xls]___Syzdyk_17"/>
      <sheetName val="Статьи"/>
      <sheetName val="[ДБСП_02_ 2002.xls]___Syzdyk_21"/>
      <sheetName val="[ДБСП_02_ 2002.xls]___Syzdyk_20"/>
      <sheetName val="___Syzdykb_2"/>
      <sheetName val="___Syzdyk_10"/>
      <sheetName val="___Syzdykb_9"/>
      <sheetName val="___Syzdykb_3"/>
      <sheetName val="___Syzdykb_4"/>
      <sheetName val="___Syzdykb_5"/>
      <sheetName val="___Syzdykb_6"/>
      <sheetName val="___Syzdykb_8"/>
      <sheetName val="___Syzdykb_7"/>
      <sheetName val="___Syzdyk_11"/>
      <sheetName val="___Syzdyk_12"/>
      <sheetName val="___Syzdyk_13"/>
      <sheetName val="___Syzdyk_19"/>
      <sheetName val="___Syzdyk_18"/>
      <sheetName val="___Syzdyk_15"/>
      <sheetName val="___Syzdyk_14"/>
      <sheetName val="___Syzdyk_16"/>
      <sheetName val="___Syzdyk_17"/>
      <sheetName val="___Syzdyk_21"/>
      <sheetName val="___Syzdyk_20"/>
      <sheetName val="[ДБСП_02_ 2002.xls]___Syzdyk_22"/>
      <sheetName val="[ДБСП_02_ 2002.xls]___Syzdyk_23"/>
      <sheetName val="[ДБСП_02_ 2002.xls]___Syzdyk_24"/>
      <sheetName val="[ДБСП_02_ 2002.xls]___Syzdyk_27"/>
      <sheetName val="[ДБСП_02_ 2002.xls]___Syzdyk_25"/>
      <sheetName val="[ДБСП_02_ 2002.xls]___Syzdyk_26"/>
      <sheetName val="IS-Cash"/>
      <sheetName val="Loan"/>
      <sheetName val="Prelim Cost"/>
      <sheetName val="700-H"/>
      <sheetName val="Бонды стр.341"/>
      <sheetName val="[ДБСП_02_ 2002.xls]___Syzdyk_28"/>
      <sheetName val="[ДБСП_02_ 2002.xls]___Syzdyk_29"/>
      <sheetName val="[ДБСП_02_ 2002.xls]___Syzdyk_30"/>
      <sheetName val="[ДБСП_02_ 2002.xls]___Syzdyk_31"/>
      <sheetName val="[ДБСП_02_ 2002.xls]___Syzdyk_32"/>
      <sheetName val="[ДБСП_02_ 2002.xls]___Syzdyk_44"/>
      <sheetName val="[ДБСП_02_ 2002.xls]___Syzdyk_34"/>
      <sheetName val="[ДБСП_02_ 2002.xls]___Syzdyk_37"/>
      <sheetName val="[ДБСП_02_ 2002.xls]___Syzdyk_35"/>
      <sheetName val="[ДБСП_02_ 2002.xls]___Syzdyk_36"/>
      <sheetName val="[ДБСП_02_ 2002.xls]___Syzdyk_38"/>
      <sheetName val="[ДБСП_02_ 2002.xls]___Syzdyk_39"/>
      <sheetName val="[ДБСП_02_ 2002.xls]___Syzdyk_43"/>
      <sheetName val="[ДБСП_02_ 2002.xls]___Syzdyk_41"/>
      <sheetName val="[ДБСП_02_ 2002.xls]___Syzdyk_40"/>
      <sheetName val="[ДБСП_02_ 2002.xls]___Syzdyk_42"/>
      <sheetName val="L202 - КПСБ"/>
      <sheetName val="лим_пр _затр"/>
      <sheetName val="Все_по/_x0000_瀀G_x0000__x0000_ꀀ"/>
      <sheetName val="Все_по԰_x0000_缀_x0000__x0000__x0000_缀"/>
      <sheetName val="Все_по0_x0000_#_x0000__x0000_ꀀ"/>
      <sheetName val="Все_по0_x0000_Å_x0000__x0000_ꀀ"/>
      <sheetName val="Все_по԰_x0000_缀_x0000__x0000__x0000_퐀"/>
      <sheetName val="Project Detail Inputs"/>
      <sheetName val="I KEY INFORMATION"/>
      <sheetName val="VI REVENUE OOD"/>
      <sheetName val="IIb P&amp;L short"/>
      <sheetName val="IV REVENUE ROOMS"/>
      <sheetName val="IV REVENUE  F&amp;B"/>
      <sheetName val="Parameters"/>
      <sheetName val="SBM Reserve"/>
      <sheetName val="[ДБСП_02_ 2002.xls]___Syzdyk_46"/>
      <sheetName val="ГСМ Гараж"/>
      <sheetName val="ГСМ по инвест"/>
      <sheetName val="аморт"/>
      <sheetName val="Запчасти Гараж"/>
      <sheetName val="Материалы РМУ"/>
      <sheetName val="Постановка на учет авто"/>
      <sheetName val="Размножение проектов"/>
      <sheetName val="материалы ВДГО"/>
      <sheetName val="Тех осмотр"/>
      <sheetName val="Проект 1"/>
      <sheetName val="Объем ВДГО"/>
      <sheetName val="Стор Орг.РМУ"/>
      <sheetName val="12НК"/>
      <sheetName val="Презентация"/>
      <sheetName val="Отчет_Компания"/>
      <sheetName val="PLM"/>
      <sheetName val="коммент"/>
      <sheetName val="IB"/>
      <sheetName val="2019"/>
      <sheetName val="PL"/>
      <sheetName val="ББ"/>
      <sheetName val="ДДС"/>
      <sheetName val="Бюджет 2019"/>
      <sheetName val="Бюджет 2020"/>
      <sheetName val="Petroleum"/>
      <sheetName val="Задействованность (%U)"/>
      <sheetName val="Обслуживание (𝑬𝒇)"/>
      <sheetName val="Ремонты (%Rep)"/>
      <sheetName val="Все_по예썘/_x0000_쀀_x001f__x0000_"/>
      <sheetName val="ТитулЛистОтч"/>
      <sheetName val="рев ДФ (св)"/>
      <sheetName val="общ"/>
      <sheetName val="EXR"/>
      <sheetName val="Вход.данные"/>
      <sheetName val="[ДБСП_02_ 2002.xls]___Syzdyk_45"/>
      <sheetName val="данн"/>
      <sheetName val="H"/>
      <sheetName val="2@"/>
      <sheetName val="Все_по㐀ᕞഀ䞃԰"/>
      <sheetName val="IS"/>
      <sheetName val="Все_по0"/>
      <sheetName val="[ДБСП_02_ 2002.xls]___Syzdyk_47"/>
      <sheetName val="[ДБСП_02_ 2002.xls]___Syzdyk_48"/>
      <sheetName val="[ДБСП_02_ 2002.xls]___Syzdyk_54"/>
      <sheetName val="[ДБСП_02_ 2002.xls]___Syzdyk_49"/>
      <sheetName val="[ДБСП_02_ 2002.xls]___Syzdyk_50"/>
      <sheetName val="[ДБСП_02_ 2002.xls]___Syzdyk_51"/>
      <sheetName val="[ДБСП_02_ 2002.xls]___Syzdyk_52"/>
      <sheetName val="[ДБСП_02_ 2002.xls]___Syzdyk_53"/>
      <sheetName val="[ДБСП_02_ 2002.xls]___Syzdyk_55"/>
      <sheetName val="[ДБСП_02_ 2002.xls]___Syzdyk_57"/>
      <sheetName val="[ДБСП_02_ 2002.xls]___Syzdyk_56"/>
      <sheetName val="[ДБСП_02_ 2002.xls]___Syzdyk_59"/>
      <sheetName val="[ДБСП_02_ 2002.xls]___Syzdyk_58"/>
      <sheetName val="[ДБСП_02_ 2002.xls]___Syzdyk_60"/>
      <sheetName val="[ДБСП_02_ 2002.xls]___Syzdyk_62"/>
      <sheetName val="[ДБСП_02_ 2002.xls]___Syzdyk_61"/>
      <sheetName val="[ДБСП_02_ 2002.xls]___Syzdyk_63"/>
      <sheetName val="Input 2"/>
      <sheetName val="1NK"/>
      <sheetName val="Налоги"/>
      <sheetName val="[ДБСП_02_ 2002.xls]___Syzdyk_65"/>
      <sheetName val="[ДБСП_02_ 2002.xls]___Syzdyk_64"/>
      <sheetName val="[ДБСП_02_ 2002.xls]___Syzdyk_67"/>
      <sheetName val="[ДБСП_02_ 2002.xls]___Syzdyk_66"/>
      <sheetName val="[ДБСП_02_ 2002.xls]___Syzdyk_69"/>
      <sheetName val="[ДБСП_02_ 2002.xls]___Syzdyk_68"/>
      <sheetName val="объекты обществаКокшетау"/>
      <sheetName val="Фин. пок-ли"/>
      <sheetName val="ЦФО"/>
      <sheetName val="наличие_НДС"/>
      <sheetName val="Тип_учета"/>
      <sheetName val="PP_E mvt for 2003"/>
      <sheetName val="CO1"/>
      <sheetName val="CO11"/>
      <sheetName val="CO12"/>
      <sheetName val="CO13"/>
      <sheetName val="CO16"/>
      <sheetName val="CO17"/>
      <sheetName val="CO18"/>
      <sheetName val="CO19"/>
      <sheetName val="CO2"/>
      <sheetName val="CO20"/>
      <sheetName val="CO21"/>
      <sheetName val="CO22"/>
      <sheetName val="CO26"/>
      <sheetName val="CO27"/>
      <sheetName val="CO3"/>
      <sheetName val="CO30"/>
      <sheetName val="CO4"/>
      <sheetName val="CO5"/>
      <sheetName val="CO6"/>
      <sheetName val="CO7"/>
      <sheetName val="TARIF2"/>
      <sheetName val="17-21 апреля"/>
      <sheetName val="Все_по예썘/"/>
      <sheetName val="[ДБСП_02_ 2002.xls]___Syzdyk_74"/>
      <sheetName val="Схема доплат"/>
      <sheetName val="Повышающие коэф ОМГ"/>
      <sheetName val="Лист4"/>
      <sheetName val="Лист1 (2)"/>
      <sheetName val="показатели"/>
      <sheetName val="материалы"/>
      <sheetName val="[ДБСП_02_ 2002.xls]___Syzdyk_70"/>
      <sheetName val="[ДБСП_02_ 2002.xls]___Syzdyk_71"/>
      <sheetName val="[ДБСП_02_ 2002.xls]___Syzdyk_72"/>
      <sheetName val="[ДБСП_02_ 2002.xls]___Syzdyk_73"/>
      <sheetName val="Rollforward"/>
      <sheetName val="[ДБСП_02_ 2002.xls]___Syzdyk_75"/>
      <sheetName val="[ДБСП_02_ 2002.xls]___Syzdyk_76"/>
      <sheetName val="[ДБСП_02_ 2002.xls]___Syzdyk_79"/>
      <sheetName val="[ДБСП_02_ 2002.xls]___Syzdyk_77"/>
      <sheetName val="[ДБСП_02_ 2002.xls]___Syzdyk_78"/>
      <sheetName val="[ДБСП_02_ 2002.xls]___Syzdyk_93"/>
      <sheetName val="[ДБСП_02_ 2002.xls]___Syzdyk_88"/>
      <sheetName val="[ДБСП_02_ 2002.xls]___Syzdyk_80"/>
      <sheetName val="[ДБСП_02_ 2002.xls]___Syzdyk_81"/>
      <sheetName val="[ДБСП_02_ 2002.xls]___Syzdyk_82"/>
      <sheetName val="[ДБСП_02_ 2002.xls]___Syzdyk_83"/>
      <sheetName val="[ДБСП_02_ 2002.xls]___Syzdyk_84"/>
      <sheetName val="[ДБСП_02_ 2002.xls]___Syzdyk_85"/>
      <sheetName val="[ДБСП_02_ 2002.xls]___Syzdyk_86"/>
      <sheetName val="[ДБСП_02_ 2002.xls]___Syzdyk_87"/>
      <sheetName val="[ДБСП_02_ 2002.xls]___Syzdyk_89"/>
      <sheetName val="[ДБСП_02_ 2002.xls]___Syzdyk_90"/>
      <sheetName val="[ДБСП_02_ 2002.xls]___Syzdyk_91"/>
      <sheetName val="[ДБСП_02_ 2002.xls]___Syzdyk_92"/>
      <sheetName val="[ДБСП_02_ 2002.xls]___Syzdyk_95"/>
      <sheetName val="[ДБСП_02_ 2002.xls]___Syzdyk_94"/>
      <sheetName val="[ДБСП_02_ 2002.xls]___Syzdyk_96"/>
      <sheetName val="pip.summ."/>
      <sheetName val="Курс"/>
      <sheetName val="fa movement kyrg"/>
      <sheetName val="пр-во"/>
      <sheetName val="Anlagevermögen"/>
      <sheetName val="22"/>
      <sheetName val="Brand valuation"/>
      <sheetName val="Values"/>
      <sheetName val="LEAD"/>
      <sheetName val="все-доб.осн ГТМ (+-) (2)"/>
      <sheetName val="КОНФИГУРАЦИЯ"/>
      <sheetName val="Все_поက_x0000_퀀ѫ爃䅄/"/>
      <sheetName val="ИП_ДО_БЛ "/>
      <sheetName val="макропоказ"/>
      <sheetName val="[ДБСП_02_ 2002.xls]___Syzdyk_98"/>
      <sheetName val="[ДБСП_02_ 2002.xls]___Syzdyk_97"/>
      <sheetName val="[ДБСП_02_ 2002.xls]___Syzdyk_99"/>
      <sheetName val="[ДБСП_02_ 2002.xls]___Syzdy_100"/>
      <sheetName val="[ДБСП_02_ 2002.xls]___Syzdy_102"/>
      <sheetName val="[ДБСП_02_ 2002.xls]___Syzdy_101"/>
      <sheetName val="[ДБСП_02_ 2002.xls]___Syzdy_103"/>
      <sheetName val="[ДБСП_02_ 2002.xls]___Syzdy_116"/>
      <sheetName val="[ДБСП_02_ 2002.xls]___Syzdy_114"/>
      <sheetName val="[ДБСП_02_ 2002.xls]___Syzdy_105"/>
      <sheetName val="[ДБСП_02_ 2002.xls]___Syzdy_104"/>
      <sheetName val="[ДБСП_02_ 2002.xls]___Syzdy_106"/>
      <sheetName val="[ДБСП_02_ 2002.xls]___Syzdy_110"/>
      <sheetName val="[ДБСП_02_ 2002.xls]___Syzdy_109"/>
      <sheetName val="[ДБСП_02_ 2002.xls]___Syzdy_107"/>
      <sheetName val="[ДБСП_02_ 2002.xls]___Syzdy_108"/>
      <sheetName val="[ДБСП_02_ 2002.xls]___Syzdy_111"/>
      <sheetName val="[ДБСП_02_ 2002.xls]___Syzdy_112"/>
      <sheetName val="[ДБСП_02_ 2002.xls]___Syzdy_113"/>
      <sheetName val="[ДБСП_02_ 2002.xls]___Syzdy_115"/>
      <sheetName val="[ДБСП_02_ 2002.xls]___Syzdy_117"/>
      <sheetName val="[ДБСП_02_ 2002.xls]___Syzdy_118"/>
      <sheetName val="[ДБСП_02_ 2002.xls]___Syzdy_168"/>
      <sheetName val="[ДБСП_02_ 2002.xls]___Syzdy_132"/>
      <sheetName val="[ДБСП_02_ 2002.xls]___Syzdy_119"/>
      <sheetName val="[ДБСП_02_ 2002.xls]___Syzdy_122"/>
      <sheetName val="[ДБСП_02_ 2002.xls]___Syzdy_120"/>
      <sheetName val="[ДБСП_02_ 2002.xls]___Syzdy_121"/>
      <sheetName val="[ДБСП_02_ 2002.xls]___Syzdy_124"/>
      <sheetName val="[ДБСП_02_ 2002.xls]___Syzdy_123"/>
      <sheetName val="[ДБСП_02_ 2002.xls]___Syzdy_126"/>
      <sheetName val="[ДБСП_02_ 2002.xls]___Syzdy_125"/>
      <sheetName val="[ДБСП_02_ 2002.xls]___Syzdy_127"/>
      <sheetName val="Консол_ф1"/>
      <sheetName val="[ДБСП_02_ 2002.xls]___Syzdy_128"/>
      <sheetName val="[ДБСП_02_ 2002.xls]___Syzdy_129"/>
      <sheetName val="[ДБСП_02_ 2002.xls]___Syzdy_131"/>
      <sheetName val="[ДБСП_02_ 2002.xls]___Syzdy_130"/>
      <sheetName val="[ДБСП_02_ 2002.xls]___Syzdy_146"/>
      <sheetName val="[ДБСП_02_ 2002.xls]___Syzdy_138"/>
      <sheetName val="[ДБСП_02_ 2002.xls]___Syzdy_135"/>
      <sheetName val="[ДБСП_02_ 2002.xls]___Syzdy_133"/>
      <sheetName val="[ДБСП_02_ 2002.xls]___Syzdy_134"/>
      <sheetName val="[ДБСП_02_ 2002.xls]___Syzdy_136"/>
      <sheetName val="[ДБСП_02_ 2002.xls]___Syzdy_137"/>
      <sheetName val="[ДБСП_02_ 2002.xls]___Syzdy_139"/>
      <sheetName val="[ДБСП_02_ 2002.xls]___Syzdy_141"/>
      <sheetName val="[ДБСП_02_ 2002.xls]___Syzdy_140"/>
      <sheetName val="[ДБСП_02_ 2002.xls]___Syzdy_142"/>
      <sheetName val="[ДБСП_02_ 2002.xls]___Syzdy_143"/>
      <sheetName val="[ДБСП_02_ 2002.xls]___Syzdy_144"/>
      <sheetName val="[ДБСП_02_ 2002.xls]___Syzdy_145"/>
      <sheetName val="[ДБСП_02_ 2002.xls]___Syzdy_153"/>
      <sheetName val="[ДБСП_02_ 2002.xls]___Syzdy_150"/>
      <sheetName val="[ДБСП_02_ 2002.xls]___Syzdy_147"/>
      <sheetName val="[ДБСП_02_ 2002.xls]___Syzdy_148"/>
      <sheetName val="[ДБСП_02_ 2002.xls]___Syzdy_149"/>
      <sheetName val="[ДБСП_02_ 2002.xls]___Syzdy_151"/>
      <sheetName val="[ДБСП_02_ 2002.xls]___Syzdy_152"/>
      <sheetName val="[ДБСП_02_ 2002.xls]___Syzdy_154"/>
      <sheetName val="[ДБСП_02_ 2002.xls]___Syzdy_155"/>
      <sheetName val="[ДБСП_02_ 2002.xls]___Syzdy_158"/>
      <sheetName val="[ДБСП_02_ 2002.xls]___Syzdy_157"/>
      <sheetName val="[ДБСП_02_ 2002.xls]___Syzdy_156"/>
      <sheetName val="[ДБСП_02_ 2002.xls]___Syzdy_160"/>
      <sheetName val="[ДБСП_02_ 2002.xls]___Syzdy_159"/>
      <sheetName val="[ДБСП_02_ 2002.xls]___Syzdy_161"/>
      <sheetName val="[ДБСП_02_ 2002.xls]___Syzdy_164"/>
      <sheetName val="[ДБСП_02_ 2002.xls]___Syzdy_162"/>
      <sheetName val="[ДБСП_02_ 2002.xls]___Syzdy_163"/>
      <sheetName val="[ДБСП_02_ 2002.xls]___Syzdy_165"/>
      <sheetName val="[ДБСП_02_ 2002.xls]___Syzdy_167"/>
      <sheetName val="[ДБСП_02_ 2002.xls]___Syzdy_166"/>
      <sheetName val="Все_поက"/>
      <sheetName val="[ДБСП_02_ 2002.xls]___Syzdy_171"/>
      <sheetName val="[ДБСП_02_ 2002.xls]___Syzdy_169"/>
      <sheetName val="[ДБСП_02_ 2002.xls]___Syzdy_170"/>
      <sheetName val="[ДБСП_02_ 2002.xls]___Syzdy_172"/>
      <sheetName val="[ДБСП_02_ 2002.xls]___Syzdy_174"/>
      <sheetName val="[ДБСП_02_ 2002.xls]___Syzdy_173"/>
      <sheetName val="[ДБСП_02_ 2002.xls]___Syzdy_175"/>
      <sheetName val="[ДБСП_02_ 2002.xls]___Syzdy_176"/>
      <sheetName val="[ДБСП_02_ 2002.xls]___Syzdy_177"/>
      <sheetName val="[ДБСП_02_ 2002.xls]___Syzdy_178"/>
      <sheetName val="[ДБСП_02_ 2002.xls]___Syzdy_181"/>
      <sheetName val="[ДБСП_02_ 2002.xls]___Syzdy_179"/>
      <sheetName val="[ДБСП_02_ 2002.xls]___Syzdy_180"/>
      <sheetName val="[ДБСП_02_ 2002.xls]___Syzdy_187"/>
      <sheetName val="[ДБСП_02_ 2002.xls]___Syzdy_186"/>
      <sheetName val="[ДБСП_02_ 2002.xls]___Syzdy_182"/>
      <sheetName val="[ДБСП_02_ 2002.xls]___Syzdy_183"/>
      <sheetName val="[ДБСП_02_ 2002.xls]___Syzdy_184"/>
      <sheetName val="[ДБСП_02_ 2002.xls]___Syzdy_185"/>
      <sheetName val="Баланс корп"/>
      <sheetName val="1,3 новая"/>
      <sheetName val="начислено"/>
      <sheetName val="База аналитик к массиву"/>
      <sheetName val="МиО"/>
      <sheetName val="Исх"/>
      <sheetName val="Объем"/>
      <sheetName val="бартер"/>
      <sheetName val="[ДБСП_02_ 2002.xls]___Syzdy_231"/>
      <sheetName val="нояб 08"/>
      <sheetName val="[ДБСП_02_ 2002.xls]___Syzdy_204"/>
      <sheetName val="[ДБСП_02_ 2002.xls]___Syzdy_197"/>
      <sheetName val="[ДБСП_02_ 2002.xls]___Syzdy_188"/>
      <sheetName val="[ДБСП_02_ 2002.xls]___Syzdy_189"/>
      <sheetName val="[ДБСП_02_ 2002.xls]___Syzdy_191"/>
      <sheetName val="[ДБСП_02_ 2002.xls]___Syzdy_190"/>
      <sheetName val="[ДБСП_02_ 2002.xls]___Syzdy_192"/>
      <sheetName val="[ДБСП_02_ 2002.xls]___Syzdy_193"/>
      <sheetName val="[ДБСП_02_ 2002.xls]___Syzdy_194"/>
      <sheetName val="[ДБСП_02_ 2002.xls]___Syzdy_195"/>
      <sheetName val="[ДБСП_02_ 2002.xls]___Syzdy_196"/>
      <sheetName val="[ДБСП_02_ 2002.xls]___Syzdy_200"/>
      <sheetName val="[ДБСП_02_ 2002.xls]___Syzdy_199"/>
      <sheetName val="[ДБСП_02_ 2002.xls]___Syzdy_198"/>
      <sheetName val="[ДБСП_02_ 2002.xls]___Syzdy_201"/>
      <sheetName val="[ДБСП_02_ 2002.xls]___Syzdy_202"/>
      <sheetName val="[ДБСП_02_ 2002.xls]___Syzdy_203"/>
      <sheetName val="[ДБСП_02_ 2002.xls]___Syzdy_205"/>
      <sheetName val="[ДБСП_02_ 2002.xls]___Syzdy_206"/>
      <sheetName val="[ДБСП_02_ 2002.xls]___Syzdy_207"/>
      <sheetName val="[ДБСП_02_ 2002.xls]___Syzdy_222"/>
      <sheetName val="[ДБСП_02_ 2002.xls]___Syzdy_208"/>
      <sheetName val="[ДБСП_02_ 2002.xls]___Syzdy_210"/>
      <sheetName val="[ДБСП_02_ 2002.xls]___Syzdy_209"/>
      <sheetName val="[ДБСП_02_ 2002.xls]___Syzdy_216"/>
      <sheetName val="[ДБСП_02_ 2002.xls]___Syzdy_211"/>
      <sheetName val="[ДБСП_02_ 2002.xls]___Syzdy_212"/>
      <sheetName val="[ДБСП_02_ 2002.xls]___Syzdy_213"/>
      <sheetName val="[ДБСП_02_ 2002.xls]___Syzdy_214"/>
      <sheetName val="[ДБСП_02_ 2002.xls]___Syzdy_215"/>
      <sheetName val="[ДБСП_02_ 2002.xls]___Syzdy_218"/>
      <sheetName val="[ДБСП_02_ 2002.xls]___Syzdy_217"/>
      <sheetName val="[ДБСП_02_ 2002.xls]___Syzdy_220"/>
      <sheetName val="[ДБСП_02_ 2002.xls]___Syzdy_219"/>
      <sheetName val="[ДБСП_02_ 2002.xls]___Syzdy_221"/>
      <sheetName val="[ДБСП_02_ 2002.xls]___Syzdy_223"/>
      <sheetName val="[ДБСП_02_ 2002.xls]___Syzdy_224"/>
      <sheetName val="[ДБСП_02_ 2002.xls]___Syzdy_225"/>
      <sheetName val="[ДБСП_02_ 2002.xls]___Syzdy_226"/>
      <sheetName val="[ДБСП_02_ 2002.xls]___Syzdy_228"/>
      <sheetName val="[ДБСП_02_ 2002.xls]___Syzdy_227"/>
      <sheetName val="[ДБСП_02_ 2002.xls]___Syzdy_229"/>
      <sheetName val="[ДБСП_02_ 2002.xls]___Syzdy_230"/>
      <sheetName val="Common"/>
      <sheetName val="OPEX&amp;FIN"/>
      <sheetName val="[ДБСП_02_ 2002.xls]___Syzdy_287"/>
      <sheetName val="[ДБСП_02_ 2002.xls]___Syzdy_261"/>
      <sheetName val="[ДБСП_02_ 2002.xls]___Syzdy_235"/>
      <sheetName val="[ДБСП_02_ 2002.xls]___Syzdy_233"/>
      <sheetName val="[ДБСП_02_ 2002.xls]___Syzdy_232"/>
      <sheetName val="[ДБСП_02_ 2002.xls]___Syzdy_234"/>
      <sheetName val="[ДБСП_02_ 2002.xls]___Syzdy_237"/>
      <sheetName val="[ДБСП_02_ 2002.xls]___Syzdy_236"/>
      <sheetName val="[ДБСП_02_ 2002.xls]___Syzdy_238"/>
      <sheetName val="[ДБСП_02_ 2002.xls]___Syzdy_239"/>
      <sheetName val="[ДБСП_02_ 2002.xls]___Syzdy_241"/>
      <sheetName val="[ДБСП_02_ 2002.xls]___Syzdy_240"/>
      <sheetName val="[ДБСП_02_ 2002.xls]___Syzdy_242"/>
      <sheetName val="[ДБСП_02_ 2002.xls]___Syzdy_243"/>
      <sheetName val="[ДБСП_02_ 2002.xls]___Syzdy_246"/>
      <sheetName val="[ДБСП_02_ 2002.xls]___Syzdy_245"/>
      <sheetName val="[ДБСП_02_ 2002.xls]___Syzdy_244"/>
      <sheetName val="[ДБСП_02_ 2002.xls]___Syzdy_248"/>
      <sheetName val="[ДБСП_02_ 2002.xls]___Syzdy_247"/>
      <sheetName val="[ДБСП_02_ 2002.xls]___Syzdy_249"/>
      <sheetName val="[ДБСП_02_ 2002.xls]___Syzdy_250"/>
      <sheetName val="[ДБСП_02_ 2002.xls]___Syzdy_251"/>
      <sheetName val="[ДБСП_02_ 2002.xls]___Syzdy_252"/>
      <sheetName val="[ДБСП_02_ 2002.xls]___Syzdy_253"/>
      <sheetName val="[ДБСП_02_ 2002.xls]___Syzdy_259"/>
      <sheetName val="[ДБСП_02_ 2002.xls]___Syzdy_256"/>
      <sheetName val="[ДБСП_02_ 2002.xls]___Syzdy_254"/>
      <sheetName val="[ДБСП_02_ 2002.xls]___Syzdy_255"/>
      <sheetName val="[ДБСП_02_ 2002.xls]___Syzdy_257"/>
      <sheetName val="[ДБСП_02_ 2002.xls]___Syzdy_258"/>
      <sheetName val="[ДБСП_02_ 2002.xls]___Syzdy_260"/>
      <sheetName val="[ДБСП_02_ 2002.xls]___Syzdy_262"/>
      <sheetName val="[ДБСП_02_ 2002.xls]___Syzdy_263"/>
      <sheetName val="[ДБСП_02_ 2002.xls]___Syzdy_265"/>
      <sheetName val="[ДБСП_02_ 2002.xls]___Syzdy_264"/>
      <sheetName val="[ДБСП_02_ 2002.xls]___Syzdy_285"/>
      <sheetName val="[ДБСП_02_ 2002.xls]___Syzdy_267"/>
      <sheetName val="[ДБСП_02_ 2002.xls]___Syzdy_266"/>
      <sheetName val="[ДБСП_02_ 2002.xls]___Syzdy_273"/>
      <sheetName val="[ДБСП_02_ 2002.xls]___Syzdy_268"/>
      <sheetName val="[ДБСП_02_ 2002.xls]___Syzdy_271"/>
      <sheetName val="[ДБСП_02_ 2002.xls]___Syzdy_269"/>
      <sheetName val="[ДБСП_02_ 2002.xls]___Syzdy_270"/>
      <sheetName val="[ДБСП_02_ 2002.xls]___Syzdy_272"/>
      <sheetName val="[ДБСП_02_ 2002.xls]___Syzdy_281"/>
      <sheetName val="[ДБСП_02_ 2002.xls]___Syzdy_274"/>
      <sheetName val="[ДБСП_02_ 2002.xls]___Syzdy_276"/>
      <sheetName val="[ДБСП_02_ 2002.xls]___Syzdy_275"/>
      <sheetName val="[ДБСП_02_ 2002.xls]___Syzdy_277"/>
      <sheetName val="[ДБСП_02_ 2002.xls]___Syzdy_278"/>
      <sheetName val="[ДБСП_02_ 2002.xls]___Syzdy_279"/>
      <sheetName val="[ДБСП_02_ 2002.xls]___Syzdy_280"/>
      <sheetName val="[ДБСП_02_ 2002.xls]___Syzdy_282"/>
      <sheetName val="[ДБСП_02_ 2002.xls]___Syzdy_284"/>
      <sheetName val="[ДБСП_02_ 2002.xls]___Syzdy_283"/>
      <sheetName val="[ДБСП_02_ 2002.xls]___Syzdy_286"/>
      <sheetName val="___Syzdykbaeva__________Docum_2"/>
      <sheetName val="___Syzdykbaeva__________Docum_3"/>
      <sheetName val="[ДБСП_02_ 2002.xls]___Syzdy_288"/>
      <sheetName val="[ДБСП_02_ 2002.xls]___Syzdy_289"/>
      <sheetName val="[ДБСП_02_ 2002.xls]___Syzdy_290"/>
      <sheetName val="[ДБСП_02_ 2002.xls]___Syzdy_292"/>
      <sheetName val="[ДБСП_02_ 2002.xls]___Syzdy_291"/>
      <sheetName val="[ДБСП_02_ 2002.xls]___Syzdy_294"/>
      <sheetName val="[ДБСП_02_ 2002.xls]___Syzdy_293"/>
      <sheetName val="Product Assumptions"/>
      <sheetName val="объемы"/>
      <sheetName val="Вход"/>
      <sheetName val="Comp"/>
      <sheetName val="Все_по_"/>
      <sheetName val="_ДБСП_02_ 2002.xls____Syzdyk_22"/>
      <sheetName val="_ДБСП_02_ 2002.xls____Syzdykb_2"/>
      <sheetName val="_ДБСП_02_ 2002.xls____Syzdyk_10"/>
      <sheetName val="_ДБСП_02_ 2002.xls____Syzdykb_9"/>
      <sheetName val="_ДБСП_02_ 2002.xls____Syzdykb_3"/>
      <sheetName val="_ДБСП_02_ 2002.xls____Syzdykb_4"/>
      <sheetName val="_ДБСП_02_ 2002.xls____Syzdykb_5"/>
      <sheetName val="_ДБСП_02_ 2002.xls____Syzdykb_6"/>
      <sheetName val="_ДБСП_02_ 2002.xls____Syzdykb_8"/>
      <sheetName val="_ДБСП_02_ 2002.xls____Syzdykb_7"/>
      <sheetName val="_ДБСП_02_ 2002.xls____Syzdyk_11"/>
      <sheetName val="_ДБСП_02_ 2002.xls____Syzdyk_12"/>
      <sheetName val="_ДБСП_02_ 2002.xls____Syzdyk_13"/>
      <sheetName val="_ДБСП_02_ 2002.xls____Syzdyk_19"/>
      <sheetName val="_ДБСП_02_ 2002.xls____Syzdyk_18"/>
      <sheetName val="_ДБСП_02_ 2002.xls____Syzdyk_15"/>
      <sheetName val="_ДБСП_02_ 2002.xls____Syzdyk_14"/>
      <sheetName val="_ДБСП_02_ 2002.xls____Syzdyk_16"/>
      <sheetName val="_ДБСП_02_ 2002.xls____Syzdyk_17"/>
      <sheetName val="_ДБСП_02_ 2002.xls____Syzdyk_21"/>
      <sheetName val="_ДБСП_02_ 2002.xls____Syzdyk_20"/>
      <sheetName val="_ДБСП_02_ 2002.xls____Syzdyk_23"/>
      <sheetName val="_ДБСП_02_ 2002.xls____Syzdyk_27"/>
      <sheetName val="_ДБСП_02_ 2002.xls____Syzdyk_24"/>
      <sheetName val="_ДБСП_02_ 2002.xls____Syzdyk_25"/>
      <sheetName val="_ДБСП_02_ 2002.xls____Syzdyk_26"/>
      <sheetName val="_ДБСП_02_ 2002.xls____Syzdyk_28"/>
      <sheetName val="_ДБСП_02_ 2002.xls____Syzdyk_29"/>
      <sheetName val="_ДБСП_02_ 2002.xls____Syzdyk_30"/>
      <sheetName val="_ДБСП_02_ 2002.xls____Syzdyk_31"/>
      <sheetName val="_ДБСП_02_ 2002.xls____Syzdyk_32"/>
      <sheetName val="_ДБСП_02_ 2002.xls____Syzdyk_37"/>
      <sheetName val="_ДБСП_02_ 2002.xls____Syzdyk_33"/>
      <sheetName val="_ДБСП_02_ 2002.xls____Syzdyk_35"/>
      <sheetName val="_ДБСП_02_ 2002.xls____Syzdyk_34"/>
      <sheetName val="_ДБСП_02_ 2002.xls____Syzdyk_36"/>
      <sheetName val="_ДБСП_02_ 2002.xls____Syzdyk_38"/>
      <sheetName val="_ДБСП_02_ 2002.xls____Syzdyk_39"/>
      <sheetName val="_ДБСП_02_ 2002.xls____Syzdyk_40"/>
      <sheetName val="_ДБСП_02_ 2002.xls____Syzdyk_41"/>
      <sheetName val="_ДБСП_02_ 2002.xls____Syzdyk_42"/>
      <sheetName val="_ДБСП_02_ 2002.xls____Syzdyk_43"/>
      <sheetName val="Все_по예썘_"/>
      <sheetName val="_ДБСП_02_ 2002.xls____Syzdyk_45"/>
      <sheetName val="_ДБСП_02_ 2002.xls____Syzdyk_44"/>
      <sheetName val="_ДБСП_02_ 2002.xls____Syzdyk_46"/>
      <sheetName val="_ДБСП_02_ 2002.xls____Syzdyk_47"/>
      <sheetName val="_ДБСП_02_ 2002.xls____Syzdyk_48"/>
      <sheetName val="_ДБСП_02_ 2002.xls____Syzdyk_50"/>
      <sheetName val="_ДБСП_02_ 2002.xls____Syzdyk_49"/>
      <sheetName val="_ДБСП_02_ 2002.xls____Syzdyk_57"/>
      <sheetName val="_ДБСП_02_ 2002.xls____Syzdyk_51"/>
      <sheetName val="_ДБСП_02_ 2002.xls____Syzdyk_52"/>
      <sheetName val="_ДБСП_02_ 2002.xls____Syzdyk_53"/>
      <sheetName val="_ДБСП_02_ 2002.xls____Syzdyk_54"/>
      <sheetName val="_ДБСП_02_ 2002.xls____Syzdyk_55"/>
      <sheetName val="_ДБСП_02_ 2002.xls____Syzdyk_56"/>
      <sheetName val="_ДБСП_02_ 2002.xls____Syzdyk_59"/>
      <sheetName val="_ДБСП_02_ 2002.xls____Syzdyk_58"/>
      <sheetName val="_ДБСП_02_ 2002.xls____Syzdyk_60"/>
      <sheetName val="_ДБСП_02_ 2002.xls____Syzdyk_62"/>
      <sheetName val="_ДБСП_02_ 2002.xls____Syzdyk_61"/>
      <sheetName val="_ДБСП_02_ 2002.xls____Syzdyk_63"/>
      <sheetName val="_ДБСП_02_ 2002.xls____Syzdyk_64"/>
      <sheetName val="_ДБСП_02_ 2002.xls____Syzdyk_65"/>
      <sheetName val="_ДБСП_02_ 2002.xls____Syzdyk_67"/>
      <sheetName val="_ДБСП_02_ 2002.xls____Syzdyk_66"/>
      <sheetName val="_ДБСП_02_ 2002.xls____Syzdyk_69"/>
      <sheetName val="_ДБСП_02_ 2002.xls____Syzdyk_68"/>
      <sheetName val="_ДБСП_02_ 2002.xls____Syzdyk_74"/>
      <sheetName val="_ДБСП_02_ 2002.xls____Syzdyk_70"/>
      <sheetName val="_ДБСП_02_ 2002.xls____Syzdyk_71"/>
      <sheetName val="_ДБСП_02_ 2002.xls____Syzdyk_72"/>
      <sheetName val="_ДБСП_02_ 2002.xls____Syzdyk_73"/>
      <sheetName val="_ДБСП_02_ 2002.xls____Syzdyk_76"/>
      <sheetName val="_ДБСП_02_ 2002.xls____Syzdyk_75"/>
      <sheetName val="_ДБСП_02_ 2002.xls____Syzdyk_77"/>
      <sheetName val="_ДБСП_02_ 2002.xls____Syzdyk_79"/>
      <sheetName val="_ДБСП_02_ 2002.xls____Syzdyk_78"/>
      <sheetName val="_ДБСП_02_ 2002.xls____Syzdyk_81"/>
      <sheetName val="_ДБСП_02_ 2002.xls____Syzdyk_80"/>
      <sheetName val="_ДБСП_02_ 2002.xls____Syzdyk_83"/>
      <sheetName val="_ДБСП_02_ 2002.xls____Syzdyk_82"/>
      <sheetName val="_ДБСП_02_ 2002.xls____Syzdyk_84"/>
      <sheetName val="_ДБСП_02_ 2002.xls____Syzdyk_88"/>
      <sheetName val="_ДБСП_02_ 2002.xls____Syzdyk_87"/>
      <sheetName val="_ДБСП_02_ 2002.xls____Syzdyk_85"/>
      <sheetName val="_ДБСП_02_ 2002.xls____Syzdyk_86"/>
      <sheetName val="_ДБСП_02_ 2002.xls____Syzdyk_89"/>
      <sheetName val="_ДБСП_02_ 2002.xls____Syzdyk_90"/>
      <sheetName val="_ДБСП_02_ 2002.xls____Syzdyk_91"/>
      <sheetName val="_ДБСП_02_ 2002.xls____Syzdyk_93"/>
      <sheetName val="_ДБСП_02_ 2002.xls____Syzdyk_92"/>
      <sheetName val="_ДБСП_02_ 2002.xls____Syzdyk_95"/>
      <sheetName val="_ДБСП_02_ 2002.xls____Syzdyk_94"/>
      <sheetName val="_ДБСП_02_ 2002.xls____Syzdyk_98"/>
      <sheetName val="_ДБСП_02_ 2002.xls____Syzdyk_96"/>
      <sheetName val="_ДБСП_02_ 2002.xls____Syzdyk_97"/>
      <sheetName val="_ДБСП_02_ 2002.xls____Syzdy_104"/>
      <sheetName val="_ДБСП_02_ 2002.xls____Syzdyk_99"/>
      <sheetName val="_ДБСП_02_ 2002.xls____Syzdy_100"/>
      <sheetName val="_ДБСП_02_ 2002.xls____Syzdy_101"/>
      <sheetName val="_ДБСП_02_ 2002.xls____Syzdy_102"/>
      <sheetName val="_ДБСП_02_ 2002.xls____Syzdy_103"/>
      <sheetName val="_ДБСП_02_ 2002.xls____Syzdy_119"/>
      <sheetName val="_ДБСП_02_ 2002.xls____Syzdy_118"/>
      <sheetName val="_ДБСП_02_ 2002.xls____Syzdy_105"/>
      <sheetName val="_ДБСП_02_ 2002.xls____Syzdy_106"/>
      <sheetName val="_ДБСП_02_ 2002.xls____Syzdy_112"/>
      <sheetName val="_ДБСП_02_ 2002.xls____Syzdy_110"/>
      <sheetName val="_ДБСП_02_ 2002.xls____Syzdy_109"/>
      <sheetName val="_ДБСП_02_ 2002.xls____Syzdy_107"/>
      <sheetName val="_ДБСП_02_ 2002.xls____Syzdy_108"/>
      <sheetName val="_ДБСП_02_ 2002.xls____Syzdy_111"/>
      <sheetName val="_ДБСП_02_ 2002.xls____Syzdy_114"/>
      <sheetName val="_ДБСП_02_ 2002.xls____Syzdy_113"/>
      <sheetName val="_ДБСП_02_ 2002.xls____Syzdy_115"/>
      <sheetName val="_ДБСП_02_ 2002.xls____Syzdy_117"/>
      <sheetName val="_ДБСП_02_ 2002.xls____Syzdy_116"/>
      <sheetName val="_ДБСП_02_ 2002.xls____Syzdy_124"/>
      <sheetName val="_ДБСП_02_ 2002.xls____Syzdy_122"/>
      <sheetName val="_ДБСП_02_ 2002.xls____Syzdy_120"/>
      <sheetName val="_ДБСП_02_ 2002.xls____Syzdy_121"/>
      <sheetName val="_ДБСП_02_ 2002.xls____Syzdy_123"/>
      <sheetName val="_ДБСП_02_ 2002.xls____Syzdy_125"/>
      <sheetName val="_ДБСП_02_ 2002.xls____Syzdy_130"/>
      <sheetName val="_ДБСП_02_ 2002.xls____Syzdy_126"/>
      <sheetName val="_ДБСП_02_ 2002.xls____Syzdy_127"/>
      <sheetName val="_ДБСП_02_ 2002.xls____Syzdy_128"/>
      <sheetName val="_ДБСП_02_ 2002.xls____Syzdy_129"/>
      <sheetName val="_ДБСП_02_ 2002.xls____Syzdy_169"/>
      <sheetName val="_ДБСП_02_ 2002.xls____Syzdy_132"/>
      <sheetName val="_ДБСП_02_ 2002.xls____Syzdy_131"/>
      <sheetName val="_ДБСП_02_ 2002.xls____Syzdy_146"/>
      <sheetName val="_ДБСП_02_ 2002.xls____Syzdy_138"/>
      <sheetName val="_ДБСП_02_ 2002.xls____Syzdy_135"/>
      <sheetName val="_ДБСП_02_ 2002.xls____Syzdy_133"/>
      <sheetName val="_ДБСП_02_ 2002.xls____Syzdy_134"/>
      <sheetName val="_ДБСП_02_ 2002.xls____Syzdy_136"/>
      <sheetName val="_ДБСП_02_ 2002.xls____Syzdy_137"/>
      <sheetName val="_ДБСП_02_ 2002.xls____Syzdy_139"/>
      <sheetName val="_ДБСП_02_ 2002.xls____Syzdy_141"/>
      <sheetName val="_ДБСП_02_ 2002.xls____Syzdy_140"/>
      <sheetName val="_ДБСП_02_ 2002.xls____Syzdy_142"/>
      <sheetName val="_ДБСП_02_ 2002.xls____Syzdy_143"/>
      <sheetName val="_ДБСП_02_ 2002.xls____Syzdy_144"/>
      <sheetName val="_ДБСП_02_ 2002.xls____Syzdy_145"/>
      <sheetName val="_ДБСП_02_ 2002.xls____Syzdy_153"/>
      <sheetName val="_ДБСП_02_ 2002.xls____Syzdy_150"/>
      <sheetName val="_ДБСП_02_ 2002.xls____Syzdy_147"/>
      <sheetName val="_ДБСП_02_ 2002.xls____Syzdy_148"/>
      <sheetName val="_ДБСП_02_ 2002.xls____Syzdy_149"/>
      <sheetName val="_ДБСП_02_ 2002.xls____Syzdy_151"/>
      <sheetName val="_ДБСП_02_ 2002.xls____Syzdy_152"/>
      <sheetName val="_ДБСП_02_ 2002.xls____Syzdy_154"/>
      <sheetName val="_ДБСП_02_ 2002.xls____Syzdy_155"/>
      <sheetName val="_ДБСП_02_ 2002.xls____Syzdy_158"/>
      <sheetName val="_ДБСП_02_ 2002.xls____Syzdy_157"/>
      <sheetName val="_ДБСП_02_ 2002.xls____Syzdy_156"/>
      <sheetName val="_ДБСП_02_ 2002.xls____Syzdy_160"/>
      <sheetName val="_ДБСП_02_ 2002.xls____Syzdy_159"/>
      <sheetName val="_ДБСП_02_ 2002.xls____Syzdy_161"/>
      <sheetName val="_ДБСП_02_ 2002.xls____Syzdy_164"/>
      <sheetName val="_ДБСП_02_ 2002.xls____Syzdy_162"/>
      <sheetName val="_ДБСП_02_ 2002.xls____Syzdy_163"/>
      <sheetName val="_ДБСП_02_ 2002.xls____Syzdy_165"/>
      <sheetName val="_ДБСП_02_ 2002.xls____Syzdy_167"/>
      <sheetName val="_ДБСП_02_ 2002.xls____Syzdy_166"/>
      <sheetName val="_ДБСП_02_ 2002.xls____Syzdy_168"/>
      <sheetName val="_ДБСП_02_ 2002.xls____Syzdy_171"/>
      <sheetName val="_ДБСП_02_ 2002.xls____Syzdy_170"/>
      <sheetName val="_ДБСП_02_ 2002.xls____Syzdy_173"/>
      <sheetName val="_ДБСП_02_ 2002.xls____Syzdy_172"/>
      <sheetName val="_ДБСП_02_ 2002.xls____Syzdy_175"/>
      <sheetName val="_ДБСП_02_ 2002.xls____Syzdy_174"/>
      <sheetName val="_ДБСП_02_ 2002.xls____Syzdy_176"/>
      <sheetName val="_ДБСП_02_ 2002.xls____Syzdy_177"/>
      <sheetName val="_ДБСП_02_ 2002.xls____Syzdy_178"/>
      <sheetName val="_ДБСП_02_ 2002.xls____Syzdy_184"/>
      <sheetName val="_ДБСП_02_ 2002.xls____Syzdy_179"/>
      <sheetName val="_ДБСП_02_ 2002.xls____Syzdy_181"/>
      <sheetName val="_ДБСП_02_ 2002.xls____Syzdy_180"/>
      <sheetName val="_ДБСП_02_ 2002.xls____Syzdy_182"/>
      <sheetName val="_ДБСП_02_ 2002.xls____Syzdy_183"/>
      <sheetName val="_ДБСП_02_ 2002.xls____Syzdy_186"/>
      <sheetName val="_ДБСП_02_ 2002.xls____Syzdy_185"/>
      <sheetName val="_ДБСП_02_ 2002.xls____Syzdy_187"/>
      <sheetName val="_ДБСП_02_ 2002.xls____Syzdy_188"/>
      <sheetName val="_ДБСП_02_ 2002.xls____Syzdy_190"/>
      <sheetName val="_ДБСП_02_ 2002.xls____Syzdy_189"/>
      <sheetName val="_ДБСП_02_ 2002.xls____Syzdy_196"/>
      <sheetName val="_ДБСП_02_ 2002.xls____Syzdy_192"/>
      <sheetName val="_ДБСП_02_ 2002.xls____Syzdy_191"/>
      <sheetName val="_ДБСП_02_ 2002.xls____Syzdy_193"/>
      <sheetName val="_ДБСП_02_ 2002.xls____Syzdy_194"/>
      <sheetName val="_ДБСП_02_ 2002.xls____Syzdy_195"/>
      <sheetName val="_ДБСП_02_ 2002.xls____Syzdy_197"/>
      <sheetName val="_ДБСП_02_ 2002.xls____Syzdy_198"/>
      <sheetName val="_ДБСП_02_ 2002.xls____Syzdy_201"/>
      <sheetName val="_ДБСП_02_ 2002.xls____Syzdy_200"/>
      <sheetName val="_ДБСП_02_ 2002.xls____Syzdy_199"/>
      <sheetName val="_ДБСП_02_ 2002.xls____Syzdy_211"/>
      <sheetName val="_ДБСП_02_ 2002.xls____Syzdy_202"/>
      <sheetName val="_ДБСП_02_ 2002.xls____Syzdy_203"/>
      <sheetName val="_ДБСП_02_ 2002.xls____Syzdy_204"/>
      <sheetName val="_ДБСП_02_ 2002.xls____Syzdy_206"/>
      <sheetName val="_ДБСП_02_ 2002.xls____Syzdy_205"/>
      <sheetName val="_ДБСП_02_ 2002.xls____Syzdy_208"/>
      <sheetName val="_ДБСП_02_ 2002.xls____Syzdy_207"/>
      <sheetName val="_ДБСП_02_ 2002.xls____Syzdy_209"/>
      <sheetName val="_ДБСП_02_ 2002.xls____Syzdy_210"/>
      <sheetName val="_ДБСП_02_ 2002.xls____Syzdy_216"/>
      <sheetName val="_ДБСП_02_ 2002.xls____Syzdy_212"/>
      <sheetName val="_ДБСП_02_ 2002.xls____Syzdy_214"/>
      <sheetName val="_ДБСП_02_ 2002.xls____Syzdy_213"/>
      <sheetName val="_ДБСП_02_ 2002.xls____Syzdy_215"/>
      <sheetName val="_ДБСП_02_ 2002.xls____Syzdy_217"/>
      <sheetName val="_ДБСП_02_ 2002.xls____Syzdy_218"/>
      <sheetName val="_ДБСП_02_ 2002.xls____Syzdy_219"/>
      <sheetName val="_ДБСП_02_ 2002.xls____Syzdy_220"/>
      <sheetName val="_ДБСП_02_ 2002.xls____Syzdy_222"/>
      <sheetName val="_ДБСП_02_ 2002.xls____Syzdy_221"/>
      <sheetName val="_ДБСП_02_ 2002.xls____Syzdy_225"/>
      <sheetName val="_ДБСП_02_ 2002.xls____Syzdy_223"/>
      <sheetName val="_ДБСП_02_ 2002.xls____Syzdy_224"/>
      <sheetName val="_ДБСП_02_ 2002.xls____Syzdy_229"/>
      <sheetName val="_ДБСП_02_ 2002.xls____Syzdy_226"/>
      <sheetName val="_ДБСП_02_ 2002.xls____Syzdy_227"/>
      <sheetName val="_ДБСП_02_ 2002.xls____Syzdy_228"/>
      <sheetName val="_ДБСП_02_ 2002.xls____Syzdy_246"/>
      <sheetName val="_ДБСП_02_ 2002.xls____Syzdy_241"/>
      <sheetName val="_ДБСП_02_ 2002.xls____Syzdy_233"/>
      <sheetName val="_ДБСП_02_ 2002.xls____Syzdy_230"/>
      <sheetName val="_ДБСП_02_ 2002.xls____Syzdy_231"/>
      <sheetName val="_ДБСП_02_ 2002.xls____Syzdy_232"/>
      <sheetName val="_ДБСП_02_ 2002.xls____Syzdy_235"/>
      <sheetName val="_ДБСП_02_ 2002.xls____Syzdy_234"/>
      <sheetName val="_ДБСП_02_ 2002.xls____Syzdy_236"/>
      <sheetName val="_ДБСП_02_ 2002.xls____Syzdy_239"/>
      <sheetName val="_ДБСП_02_ 2002.xls____Syzdy_237"/>
      <sheetName val="_ДБСП_02_ 2002.xls____Syzdy_238"/>
      <sheetName val="_ДБСП_02_ 2002.xls____Syzdy_240"/>
      <sheetName val="_ДБСП_02_ 2002.xls____Syzdy_242"/>
      <sheetName val="_ДБСП_02_ 2002.xls____Syzdy_243"/>
      <sheetName val="_ДБСП_02_ 2002.xls____Syzdy_244"/>
      <sheetName val="_ДБСП_02_ 2002.xls____Syzdy_245"/>
      <sheetName val="_ДБСП_02_ 2002.xls____Syzdy_247"/>
      <sheetName val="_ДБСП_02_ 2002.xls____Syzdy_249"/>
      <sheetName val="_ДБСП_02_ 2002.xls____Syzdy_248"/>
      <sheetName val="_ДБСП_02_ 2002.xls____Syzdy_250"/>
      <sheetName val="_ДБСП_02_ 2002.xls____Syzdy_251"/>
      <sheetName val="[ДБСП_02_ 2002.xls]___Syzdy_295"/>
      <sheetName val="[ДБСП_02_ 2002.xls]___Syzdy_296"/>
      <sheetName val="[ДБСП_02_ 2002.xls]___Syzdy_303"/>
      <sheetName val="[ДБСП_02_ 2002.xls]___Syzdy_297"/>
      <sheetName val="[ДБСП_02_ 2002.xls]___Syzdy_298"/>
      <sheetName val="[ДБСП_02_ 2002.xls]___Syzdy_301"/>
      <sheetName val="[ДБСП_02_ 2002.xls]___Syzdy_300"/>
      <sheetName val="[ДБСП_02_ 2002.xls]___Syzdy_299"/>
      <sheetName val="[ДБСП_02_ 2002.xls]___Syzdy_302"/>
      <sheetName val="[ДБСП_02_ 2002.xls]___Syzdy_306"/>
      <sheetName val="[ДБСП_02_ 2002.xls]___Syzdy_304"/>
      <sheetName val="[ДБСП_02_ 2002.xls]___Syzdy_305"/>
      <sheetName val="Официальные курсы"/>
      <sheetName val="[ДБСП_02_ 2002.xls]___Syzdy_315"/>
      <sheetName val="[ДБСП_02_ 2002.xls]___Syzdy_307"/>
      <sheetName val="[ДБСП_02_ 2002.xls]___Syzdy_308"/>
      <sheetName val="[ДБСП_02_ 2002.xls]___Syzdy_309"/>
      <sheetName val="[ДБСП_02_ 2002.xls]___Syzdy_310"/>
      <sheetName val="[ДБСП_02_ 2002.xls]___Syzdy_312"/>
      <sheetName val="[ДБСП_02_ 2002.xls]___Syzdy_311"/>
      <sheetName val="[ДБСП_02_ 2002.xls]___Syzdy_313"/>
      <sheetName val="[ДБСП_02_ 2002.xls]___Syzdy_314"/>
      <sheetName val="[ДБСП_02_ 2002.xls]___Syzdy_316"/>
      <sheetName val="[ДБСП_02_ 2002.xls]___Syzdy_318"/>
      <sheetName val="[ДБСП_02_ 2002.xls]___Syzdy_317"/>
      <sheetName val="[ДБСП_02_ 2002.xls]___Syzdy_320"/>
      <sheetName val="[ДБСП_02_ 2002.xls]___Syzdy_319"/>
      <sheetName val="[ДБСП_02_ 2002.xls]___Syzdy_321"/>
      <sheetName val="[ДБСП_02_ 2002.xls]___Syzdy_323"/>
      <sheetName val="[ДБСП_02_ 2002.xls]___Syzdy_322"/>
      <sheetName val="[ДБСП_02_ 2002.xls]___Syzdy_325"/>
      <sheetName val="[ДБСП_02_ 2002.xls]___Syzdy_324"/>
      <sheetName val="Дт-Кт"/>
      <sheetName val="[ДБСП_02_ 2002.xls]___Syzdy_326"/>
      <sheetName val="[ДБСП_02_ 2002.xls]___Syzdy_327"/>
      <sheetName val="[ДБСП_02_ 2002.xls]___Syzdy_328"/>
      <sheetName val="[ДБСП_02_ 2002.xls]___Syzdy_329"/>
      <sheetName val="Other AR"/>
      <sheetName val="[ДБСП_02_ 2002.xls]___Syzdy_330"/>
      <sheetName val="[ДБСП_02_ 2002.xls]___Syzdy_331"/>
      <sheetName val="[ДБСП_02_ 2002.xls]___Syzdy_338"/>
      <sheetName val="[ДБСП_02_ 2002.xls]___Syzdy_332"/>
      <sheetName val="[ДБСП_02_ 2002.xls]___Syzdy_333"/>
      <sheetName val="[ДБСП_02_ 2002.xls]___Syzdy_334"/>
      <sheetName val="[ДБСП_02_ 2002.xls]___Syzdy_335"/>
      <sheetName val="[ДБСП_02_ 2002.xls]___Syzdy_336"/>
      <sheetName val="[ДБСП_02_ 2002.xls]___Syzdy_337"/>
      <sheetName val="[ДБСП_02_ 2002.xls]___Syzdy_340"/>
      <sheetName val="[ДБСП_02_ 2002.xls]___Syzdy_339"/>
      <sheetName val="[ДБСП_02_ 2002.xls]___Syzdy_344"/>
      <sheetName val="[ДБСП_02_ 2002.xls]___Syzdy_341"/>
      <sheetName val="[ДБСП_02_ 2002.xls]___Syzdy_342"/>
      <sheetName val="[ДБСП_02_ 2002.xls]___Syzdy_343"/>
      <sheetName val="[ДБСП_02_ 2002.xls]___Syzdy_347"/>
      <sheetName val="[ДБСП_02_ 2002.xls]___Syzdy_345"/>
      <sheetName val="[ДБСП_02_ 2002.xls]___Syzdy_346"/>
      <sheetName val="[ДБСП_02_ 2002.xls]___Syzdy_348"/>
      <sheetName val="[ДБСП_02_ 2002.xls]___Syzdy_349"/>
      <sheetName val="[ДБСП_02_ 2002.xls]___Syzdy_354"/>
      <sheetName val="[ДБСП_02_ 2002.xls]___Syzdy_350"/>
      <sheetName val="[ДБСП_02_ 2002.xls]___Syzdy_351"/>
      <sheetName val="[ДБСП_02_ 2002.xls]___Syzdy_352"/>
      <sheetName val="[ДБСП_02_ 2002.xls]___Syzdy_353"/>
      <sheetName val="[ДБСП_02_ 2002.xls]___Syzdy_356"/>
      <sheetName val="[ДБСП_02_ 2002.xls]___Syzdy_355"/>
      <sheetName val="[ДБСП_02_ 2002.xls]___Syzdy_357"/>
      <sheetName val="[ДБСП_02_ 2002.xls]___Syzdy_358"/>
      <sheetName val="[ДБСП_02_ 2002.xls]___Syzdy_359"/>
      <sheetName val="[ДБСП_02_ 2002.xls]___Syzdy_361"/>
      <sheetName val="[ДБСП_02_ 2002.xls]___Syzdy_360"/>
      <sheetName val="[ДБСП_02_ 2002.xls]___Syzdy_362"/>
      <sheetName val="[ДБСП_02_ 2002.xls]___Syzdy_375"/>
      <sheetName val="[ДБСП_02_ 2002.xls]___Syzdy_368"/>
      <sheetName val="[ДБСП_02_ 2002.xls]___Syzdy_363"/>
      <sheetName val="[ДБСП_02_ 2002.xls]___Syzdy_364"/>
      <sheetName val="[ДБСП_02_ 2002.xls]___Syzdy_365"/>
      <sheetName val="[ДБСП_02_ 2002.xls]___Syzdy_366"/>
      <sheetName val="[ДБСП_02_ 2002.xls]___Syzdy_367"/>
      <sheetName val="[ДБСП_02_ 2002.xls]___Syzdy_369"/>
      <sheetName val="[ДБСП_02_ 2002.xls]___Syzdy_371"/>
      <sheetName val="[ДБСП_02_ 2002.xls]___Syzdy_370"/>
      <sheetName val="[ДБСП_02_ 2002.xls]___Syzdy_372"/>
      <sheetName val="[ДБСП_02_ 2002.xls]___Syzdy_373"/>
      <sheetName val="[ДБСП_02_ 2002.xls]___Syzdy_374"/>
      <sheetName val="[ДБСП_02_ 2002.xls]___Syzdy_376"/>
      <sheetName val="[ДБСП_02_ 2002.xls]___Syzdy_378"/>
      <sheetName val="[ДБСП_02_ 2002.xls]___Syzdy_377"/>
      <sheetName val="[ДБСП_02_ 2002.xls]___Syzdy_380"/>
      <sheetName val="[ДБСП_02_ 2002.xls]___Syzdy_379"/>
      <sheetName val="[ДБСП_02_ 2002.xls]___Syzdy_381"/>
      <sheetName val="[ДБСП_02_ 2002.xls]___Syzdy_382"/>
      <sheetName val="МБК"/>
      <sheetName val="Корп кред"/>
      <sheetName val="[ДБСП_02_ 2002.xls]___Syzdy_387"/>
      <sheetName val="[ДБСП_02_ 2002.xls]___Syzdy_383"/>
      <sheetName val="[ДБСП_02_ 2002.xls]___Syzdy_384"/>
      <sheetName val="[ДБСП_02_ 2002.xls]___Syzdy_386"/>
      <sheetName val="[ДБСП_02_ 2002.xls]___Syzdy_385"/>
      <sheetName val="[ДБСП_02_ 2002.xls]___Syzdy_388"/>
      <sheetName val="[ДБСП_02_ 2002.xls]___Syzdy_389"/>
      <sheetName val="CPI"/>
      <sheetName val="[ДБСП_02_ 2002.xls]___Syzdy_418"/>
      <sheetName val="[ДБСП_02_ 2002.xls]___Syzdy_414"/>
      <sheetName val="[ДБСП_02_ 2002.xls]___Syzdy_393"/>
      <sheetName val="[ДБСП_02_ 2002.xls]___Syzdy_390"/>
      <sheetName val="[ДБСП_02_ 2002.xls]___Syzdy_391"/>
      <sheetName val="[ДБСП_02_ 2002.xls]___Syzdy_392"/>
      <sheetName val="[ДБСП_02_ 2002.xls]___Syzdy_395"/>
      <sheetName val="[ДБСП_02_ 2002.xls]___Syzdy_394"/>
      <sheetName val="[ДБСП_02_ 2002.xls]___Syzdy_399"/>
      <sheetName val="[ДБСП_02_ 2002.xls]___Syzdy_396"/>
      <sheetName val="[ДБСП_02_ 2002.xls]___Syzdy_398"/>
      <sheetName val="[ДБСП_02_ 2002.xls]___Syzdy_397"/>
      <sheetName val="[ДБСП_02_ 2002.xls]___Syzdy_400"/>
      <sheetName val="[ДБСП_02_ 2002.xls]___Syzdy_403"/>
      <sheetName val="[ДБСП_02_ 2002.xls]___Syzdy_401"/>
      <sheetName val="[ДБСП_02_ 2002.xls]___Syzdy_402"/>
      <sheetName val="[ДБСП_02_ 2002.xls]___Syzdy_408"/>
      <sheetName val="[ДБСП_02_ 2002.xls]___Syzdy_404"/>
      <sheetName val="[ДБСП_02_ 2002.xls]___Syzdy_405"/>
      <sheetName val="[ДБСП_02_ 2002.xls]___Syzdy_406"/>
      <sheetName val="[ДБСП_02_ 2002.xls]___Syzdy_407"/>
      <sheetName val="[ДБСП_02_ 2002.xls]___Syzdy_409"/>
      <sheetName val="[ДБСП_02_ 2002.xls]___Syzdy_412"/>
      <sheetName val="[ДБСП_02_ 2002.xls]___Syzdy_410"/>
      <sheetName val="[ДБСП_02_ 2002.xls]___Syzdy_411"/>
      <sheetName val="[ДБСП_02_ 2002.xls]___Syzdy_413"/>
      <sheetName val="[ДБСП_02_ 2002.xls]___Syzdy_416"/>
      <sheetName val="[ДБСП_02_ 2002.xls]___Syzdy_415"/>
      <sheetName val="[ДБСП_02_ 2002.xls]___Syzdy_417"/>
      <sheetName val="[ДБСП_02_ 2002.xls]___Syzdy_425"/>
      <sheetName val="[ДБСП_02_ 2002.xls]___Syzdy_419"/>
      <sheetName val="[ДБСП_02_ 2002.xls]___Syzdy_420"/>
      <sheetName val="[ДБСП_02_ 2002.xls]___Syzdy_421"/>
      <sheetName val="[ДБСП_02_ 2002.xls]___Syzdy_422"/>
      <sheetName val="[ДБСП_02_ 2002.xls]___Syzdy_424"/>
      <sheetName val="[ДБСП_02_ 2002.xls]___Syzdy_423"/>
      <sheetName val="[ДБСП_02_ 2002.xls]___Syzdy_427"/>
      <sheetName val="[ДБСП_02_ 2002.xls]___Syzdy_426"/>
      <sheetName val="[ДБСП_02_ 2002.xls]___Syzdy_428"/>
      <sheetName val="[ДБСП_02_ 2002.xls]___Syzdy_429"/>
      <sheetName val="DONNEES"/>
      <sheetName val="ТЭП_август_2003"/>
      <sheetName val="[ДБСП_02_ 2002.xls]___Syzdy_464"/>
      <sheetName val="Зам_нгду-1(наг)1"/>
      <sheetName val="Зам_нгду-11"/>
      <sheetName val="Зам_ОЭПУ(доб)1"/>
      <sheetName val="Зам_нгду-2(наг)1"/>
      <sheetName val="Зам_ОЭПУ(наг)1"/>
      <sheetName val="сут_рап_снижПТО_по_мероп1"/>
      <sheetName val="Заявлени+сдач_обх_по_22_02_121"/>
      <sheetName val="для_рекомендации_на_09_02_12г1"/>
      <sheetName val="рев_на_09_06_1"/>
      <sheetName val="B_12"/>
      <sheetName val="C_252"/>
      <sheetName val="A_1002"/>
      <sheetName val="14_1_2_2__Услуги_связи_2"/>
      <sheetName val="1_вариант__2009_1"/>
      <sheetName val="Текущие_цены1"/>
      <sheetName val="ФСМн_1"/>
      <sheetName val="ФХ_1"/>
      <sheetName val="ФХС-40_1"/>
      <sheetName val="ФХС-48_1"/>
      <sheetName val="муз_колледж1"/>
      <sheetName val="Б_мчас_(П)1"/>
      <sheetName val="10_БО_(kzt)"/>
      <sheetName val="_По_скв"/>
      <sheetName val="Input_TI"/>
      <sheetName val="5_3__Усл__связи"/>
      <sheetName val="общ_фонд__"/>
      <sheetName val="1кв__"/>
      <sheetName val="2кв_"/>
      <sheetName val="5NK_1"/>
      <sheetName val="Main_Page1"/>
      <sheetName val="IFRS_FS1"/>
      <sheetName val="Список_документов1"/>
      <sheetName val="с_01_08_по_17_10_=_1569_вагоно1"/>
      <sheetName val="Лист_11"/>
      <sheetName val="Источник_финансирования1"/>
      <sheetName val="Способ_закупки1"/>
      <sheetName val="7__(3)"/>
      <sheetName val="Кнфиг_сетка"/>
      <sheetName val="_4"/>
      <sheetName val="общ_скв"/>
      <sheetName val="План_произв-ва_(мес_)_(бюджет)"/>
      <sheetName val="Загрузка_"/>
      <sheetName val="Справка_ИЦА"/>
      <sheetName val="Справка_2"/>
      <sheetName val="на_10_02_06"/>
      <sheetName val="Справка_"/>
      <sheetName val="ЖГРЭС_за_09_02_06"/>
      <sheetName val="Loans_out1"/>
      <sheetName val="План_ГЗ1"/>
      <sheetName val="Пр_М"/>
      <sheetName val="Пр2_2"/>
      <sheetName val="Пр4_(2)"/>
      <sheetName val="Расчеты_ОСД"/>
      <sheetName val="I__Прогноз_доходов1"/>
      <sheetName val="Сводная_по_цехам"/>
      <sheetName val="доходы_и_расходы_1"/>
      <sheetName val="расш__себестоим_1"/>
      <sheetName val="расш_реал1"/>
      <sheetName val="расш_ОАР1"/>
      <sheetName val="Strat_1H_20081"/>
      <sheetName val="FA_depreciation"/>
      <sheetName val="Все_по예썘/쀀"/>
      <sheetName val="ГСМ_Гараж"/>
      <sheetName val="ГСМ_по_инвест"/>
      <sheetName val="Запчасти_Гараж"/>
      <sheetName val="Материалы_РМУ"/>
      <sheetName val="Постановка_на_учет_авто"/>
      <sheetName val="Размножение_проектов"/>
      <sheetName val="материалы_ВДГО"/>
      <sheetName val="Тех_осмотр"/>
      <sheetName val="Проект_1"/>
      <sheetName val="Объем_ВДГО"/>
      <sheetName val="Стор_Орг_РМУ"/>
      <sheetName val="[ДБСП_02__2002_xls]___Syzdyk_34"/>
      <sheetName val="[ДБСП_02__2002_xls]___Syzdykb_2"/>
      <sheetName val="[ДБСП_02__2002_xls]___Syzdyk_10"/>
      <sheetName val="[ДБСП_02__2002_xls]___Syzdykb_9"/>
      <sheetName val="[ДБСП_02__2002_xls]___Syzdykb_3"/>
      <sheetName val="[ДБСП_02__2002_xls]___Syzdykb_4"/>
      <sheetName val="[ДБСП_02__2002_xls]___Syzdykb_5"/>
      <sheetName val="[ДБСП_02__2002_xls]___Syzdykb_6"/>
      <sheetName val="[ДБСП_02__2002_xls]___Syzdykb_8"/>
      <sheetName val="[ДБСП_02__2002_xls]___Syzdykb_7"/>
      <sheetName val="[ДБСП_02__2002_xls]___Syzdyk_11"/>
      <sheetName val="[ДБСП_02__2002_xls]___Syzdyk_12"/>
      <sheetName val="[ДБСП_02__2002_xls]___Syzdyk_13"/>
      <sheetName val="[ДБСП_02__2002_xls]___Syzdyk_19"/>
      <sheetName val="[ДБСП_02__2002_xls]___Syzdyk_18"/>
      <sheetName val="[ДБСП_02__2002_xls]___Syzdyk_15"/>
      <sheetName val="[ДБСП_02__2002_xls]___Syzdyk_14"/>
      <sheetName val="[ДБСП_02__2002_xls]___Syzdyk_16"/>
      <sheetName val="[ДБСП_02__2002_xls]___Syzdyk_17"/>
      <sheetName val="[ДБСП_02__2002_xls]___Syzdyk_21"/>
      <sheetName val="[ДБСП_02__2002_xls]___Syzdyk_20"/>
      <sheetName val="[ДБСП_02__2002_xls]___Syzdyk_22"/>
      <sheetName val="[ДБСП_02__2002_xls]___Syzdyk_23"/>
      <sheetName val="[ДБСП_02__2002_xls]___Syzdyk_27"/>
      <sheetName val="[ДБСП_02__2002_xls]___Syzdyk_24"/>
      <sheetName val="[ДБСП_02__2002_xls]___Syzdyk_25"/>
      <sheetName val="[ДБСП_02__2002_xls]___Syzdyk_26"/>
      <sheetName val="[ДБСП_02__2002_xls]___Syzdyk_28"/>
      <sheetName val="[ДБСП_02__2002_xls]___Syzdyk_29"/>
      <sheetName val="[ДБСП_02__2002_xls]___Syzdyk_30"/>
      <sheetName val="[ДБСП_02__2002_xls]___Syzdyk_31"/>
      <sheetName val="[ДБСП_02__2002_xls]___Syzdyk_32"/>
      <sheetName val="[ДБСП_02__2002_xls]___Syzdyk_33"/>
      <sheetName val="Бюджет_2019"/>
      <sheetName val="Бюджет_2020"/>
      <sheetName val="Задействованность_(%U)"/>
      <sheetName val="Обслуживание_(𝑬𝒇)"/>
      <sheetName val="Ремонты_(%Rep)"/>
      <sheetName val="рев_ДФ_(св)"/>
      <sheetName val="[ДБСП_02__2002_xls]___Syzdyk_36"/>
      <sheetName val="[ДБСП_02__2002_xls]___Syzdyk_35"/>
      <sheetName val="[ДБСП_02__2002_xls]___Syzdyk_37"/>
      <sheetName val="[ДБСП_02__2002_xls]___Syzdyk_38"/>
      <sheetName val="[ДБСП_02__2002_xls]___Syzdyk_39"/>
      <sheetName val="Вход_данные"/>
      <sheetName val="8180_(8181,8182)"/>
      <sheetName val="2_Уст_у_ж_д__тупика"/>
      <sheetName val="Prelim_Cost"/>
      <sheetName val="[ДБСП_02__2002_xls]___Syzdyk_40"/>
      <sheetName val="[ДБСП_02__2002_xls]___Syzdyk_41"/>
      <sheetName val="[ДБСП_02__2002_xls]___Syzdyk_42"/>
      <sheetName val="[ДБСП_02__2002_xls]___Syzdyk_43"/>
      <sheetName val="[ДБСП_02__2002_xls]___Syzdyk_45"/>
      <sheetName val="[ДБСП_02__2002_xls]___Syzdyk_44"/>
      <sheetName val="[ДБСП_02__2002_xls]___Syzdyk_46"/>
      <sheetName val="[ДБСП_02__2002_xls]___Syzdyk_47"/>
      <sheetName val="[ДБСП_02__2002_xls]___Syzdyk_48"/>
      <sheetName val="Бонды_стр_341"/>
      <sheetName val="Project_Detail_Inputs"/>
      <sheetName val="I_KEY_INFORMATION"/>
      <sheetName val="VI_REVENUE_OOD"/>
      <sheetName val="IIb_P&amp;L_short"/>
      <sheetName val="IV_REVENUE_ROOMS"/>
      <sheetName val="IV_REVENUE__F&amp;B"/>
      <sheetName val="SBM_Reserve"/>
      <sheetName val="собственный_капитал"/>
      <sheetName val="[ДБСП_02__2002_xls]___Syzdyk_54"/>
      <sheetName val="[ДБСП_02__2002_xls]___Syzdyk_49"/>
      <sheetName val="[ДБСП_02__2002_xls]___Syzdyk_50"/>
      <sheetName val="[ДБСП_02__2002_xls]___Syzdyk_51"/>
      <sheetName val="[ДБСП_02__2002_xls]___Syzdyk_52"/>
      <sheetName val="[ДБСП_02__2002_xls]___Syzdyk_53"/>
      <sheetName val="[ДБСП_02__2002_xls]___Syzdyk_57"/>
      <sheetName val="[ДБСП_02__2002_xls]___Syzdyk_55"/>
      <sheetName val="[ДБСП_02__2002_xls]___Syzdyk_56"/>
      <sheetName val="[ДБСП_02__2002_xls]___Syzdyk_59"/>
      <sheetName val="[ДБСП_02__2002_xls]___Syzdyk_58"/>
      <sheetName val="[ДБСП_02__2002_xls]___Syzdyk_60"/>
      <sheetName val="[ДБСП_02__2002_xls]___Syzdyk_62"/>
      <sheetName val="[ДБСП_02__2002_xls]___Syzdyk_61"/>
      <sheetName val="[ДБСП_02__2002_xls]___Syzdyk_63"/>
      <sheetName val="[ДБСП_02__2002_xls]___Syzdyk_64"/>
      <sheetName val="Осн_показ"/>
      <sheetName val="Input_2"/>
      <sheetName val="[ДБСП_02__2002_xls]___Syzdyk_65"/>
      <sheetName val="[ДБСП_02__2002_xls]___Syzdyk_67"/>
      <sheetName val="[ДБСП_02__2002_xls]___Syzdyk_66"/>
      <sheetName val="[ДБСП_02__2002_xls]___Syzdyk_69"/>
      <sheetName val="[ДБСП_02__2002_xls]___Syzdyk_68"/>
      <sheetName val="объекты_обществаКокшетау"/>
      <sheetName val="Фин__пок-ли"/>
      <sheetName val="Свод_за_2008г"/>
      <sheetName val="PP_E_mvt_for_2003"/>
      <sheetName val="L202_-_КПСБ"/>
      <sheetName val="Лист1_(2)"/>
      <sheetName val="Схема_доплат"/>
      <sheetName val="Повышающие_коэф_ОМГ"/>
      <sheetName val="[ДБСП_02__2002_xls]___Syzdyk_70"/>
      <sheetName val="[ДБСП_02__2002_xls]___Syzdyk_71"/>
      <sheetName val="[ДБСП_02__2002_xls]___Syzdyk_72"/>
      <sheetName val="[ДБСП_02__2002_xls]___Syzdyk_73"/>
      <sheetName val="[ДБСП_02__2002_xls]___Syzdyk_78"/>
      <sheetName val="[ДБСП_02__2002_xls]___Syzdyk_76"/>
      <sheetName val="[ДБСП_02__2002_xls]___Syzdyk_74"/>
      <sheetName val="[ДБСП_02__2002_xls]___Syzdyk_75"/>
      <sheetName val="[ДБСП_02__2002_xls]___Syzdyk_77"/>
      <sheetName val="[ДБСП_02__2002_xls]___Syzdyk_92"/>
      <sheetName val="[ДБСП_02__2002_xls]___Syzdyk_79"/>
      <sheetName val="[ДБСП_02__2002_xls]___Syzdyk_81"/>
      <sheetName val="[ДБСП_02__2002_xls]___Syzdyk_80"/>
      <sheetName val="[ДБСП_02__2002_xls]___Syzdyk_84"/>
      <sheetName val="[ДБСП_02__2002_xls]___Syzdyk_82"/>
      <sheetName val="[ДБСП_02__2002_xls]___Syzdyk_83"/>
      <sheetName val="[ДБСП_02__2002_xls]___Syzdyk_86"/>
      <sheetName val="[ДБСП_02__2002_xls]___Syzdyk_85"/>
      <sheetName val="[ДБСП_02__2002_xls]___Syzdyk_89"/>
      <sheetName val="[ДБСП_02__2002_xls]___Syzdyk_87"/>
      <sheetName val="[ДБСП_02__2002_xls]___Syzdyk_88"/>
      <sheetName val="лим_пр__затр"/>
      <sheetName val="[ДБСП_02__2002_xls]___Syzdyk_90"/>
      <sheetName val="[ДБСП_02__2002_xls]___Syzdyk_91"/>
      <sheetName val="все-доб_осн_ГТМ_(+-)_(2)"/>
      <sheetName val="17-21_апреля"/>
      <sheetName val="ИП_ДО_БЛ_"/>
      <sheetName val="Добыча_нефти46"/>
      <sheetName val="Продактс_капвл6"/>
      <sheetName val="поставка_сравн136"/>
      <sheetName val="Капвл_всего6"/>
      <sheetName val="Инв_Прог226"/>
      <sheetName val="Все_пок23_246"/>
      <sheetName val="План_закупок4"/>
      <sheetName val="Командировочные_расходы4"/>
      <sheetName val="12_из_57_АЗС4"/>
      <sheetName val="__2_3_27"/>
      <sheetName val="МО_00124"/>
      <sheetName val="из_сем6"/>
      <sheetName val="0__Данные4"/>
      <sheetName val="аренда_цс4"/>
      <sheetName val="пр_6_дох4"/>
      <sheetName val="мат_расходы4"/>
      <sheetName val="Налоги_на_транспорт4"/>
      <sheetName val="6_NK4"/>
      <sheetName val="Сдача_4"/>
      <sheetName val="ДБСП_02__20024"/>
      <sheetName val="свод2010г_по_гр_4"/>
      <sheetName val="Статьи_затрат4"/>
      <sheetName val="Income_$4"/>
      <sheetName val="14_1_2_2_(Услуги_связи)4"/>
      <sheetName val="2а_(4)4"/>
      <sheetName val="выданы_таб_№_(от_25_01_12_ОК)4"/>
      <sheetName val="3_ФОТ4"/>
      <sheetName val="по_2007_году_план_на_2008_год4"/>
      <sheetName val="расчет_ГСМ_НА_2013Г4"/>
      <sheetName val="Страхование_ГПО_охр_24"/>
      <sheetName val="канат_прод_4"/>
      <sheetName val="исп_см_4"/>
      <sheetName val="Изменяемые_данные4"/>
      <sheetName val="Financial_ratios_А34"/>
      <sheetName val="факт_2005_г_4"/>
      <sheetName val="balans_34"/>
      <sheetName val="1_411_14"/>
      <sheetName val="Ден_потоки4"/>
      <sheetName val="Haul_cons4"/>
      <sheetName val="Распределение_прибыли4"/>
      <sheetName val="PP&amp;E_mvt_for_20034"/>
      <sheetName val="SUN_TB4"/>
      <sheetName val="7_14"/>
      <sheetName val="Лист1_(3)4"/>
      <sheetName val="на_31_12_07_(4)4"/>
      <sheetName val="CIP_Dec_20064"/>
      <sheetName val="C-Total_Market4"/>
      <sheetName val="I-Demand_Drivers4"/>
      <sheetName val="26_04_2013_(2)4"/>
      <sheetName val="2_2_ОтклОТМ4"/>
      <sheetName val="1_3_2_ОТМ4"/>
      <sheetName val="д_7_0014"/>
      <sheetName val="3БК_Инвестиции4"/>
      <sheetName val="2008_ГСМ4"/>
      <sheetName val="Плата_за_загрязнение_4"/>
      <sheetName val="СВОД_Логистика4"/>
      <sheetName val="Treatment_Summary4"/>
      <sheetName val="ремонт_254"/>
      <sheetName val="PR_CN4"/>
      <sheetName val="__2_3_28"/>
      <sheetName val="H3_100_Rollforward2"/>
      <sheetName val="GAAP_TB_31_12_01__detail_p&amp;l2"/>
      <sheetName val="РСза_6-м_20122"/>
      <sheetName val="Ком_плат3"/>
      <sheetName val="Кабельная_продукция3"/>
      <sheetName val="4_Налоги2"/>
      <sheetName val="SAD_Schedule2"/>
      <sheetName val="расчет_прибыли2"/>
      <sheetName val="ГПЗ_ПОСД_Способ_закупок2"/>
      <sheetName val="ДС_МЗК2"/>
      <sheetName val="Зам_нгду-1(наг)2"/>
      <sheetName val="Зам_нгду-12"/>
      <sheetName val="Зам_ОЭПУ(доб)2"/>
      <sheetName val="Зам_нгду-2(наг)2"/>
      <sheetName val="Зам_ОЭПУ(наг)2"/>
      <sheetName val="сут_рап_снижПТО_по_мероп2"/>
      <sheetName val="Заявлени+сдач_обх_по_22_02_122"/>
      <sheetName val="для_рекомендации_на_09_02_12г2"/>
      <sheetName val="рев_на_09_06_2"/>
      <sheetName val="Отд_расх2"/>
      <sheetName val="B_13"/>
      <sheetName val="C_253"/>
      <sheetName val="A_1003"/>
      <sheetName val="14_1_2_2__Услуги_связи_3"/>
      <sheetName val="стр_145_рос__исп2"/>
      <sheetName val="1_вариант__2009_2"/>
      <sheetName val="Текущие_цены2"/>
      <sheetName val="ФСМн_2"/>
      <sheetName val="ФХ_2"/>
      <sheetName val="ФХС-40_2"/>
      <sheetName val="ФХС-48_2"/>
      <sheetName val="муз_колледж2"/>
      <sheetName val="Б_мчас_(П)2"/>
      <sheetName val="10_БО_(kzt)1"/>
      <sheetName val="_По_скв1"/>
      <sheetName val="Input_TI1"/>
      <sheetName val="5_3__Усл__связи1"/>
      <sheetName val="общ_фонд__1"/>
      <sheetName val="1кв__1"/>
      <sheetName val="2кв_1"/>
      <sheetName val="5NK_2"/>
      <sheetName val="Main_Page2"/>
      <sheetName val="IFRS_FS2"/>
      <sheetName val="Список_документов2"/>
      <sheetName val="с_01_08_по_17_10_=_1569_вагоно2"/>
      <sheetName val="Лист_12"/>
      <sheetName val="Источник_финансирования2"/>
      <sheetName val="Способ_закупки2"/>
      <sheetName val="7__(3)1"/>
      <sheetName val="Кнфиг_сетка1"/>
      <sheetName val="_41"/>
      <sheetName val="общ_скв1"/>
      <sheetName val="План_произв-ва_(мес_)_(бюджет)1"/>
      <sheetName val="Загрузка_1"/>
      <sheetName val="Справка_ИЦА1"/>
      <sheetName val="Справка_21"/>
      <sheetName val="на_10_02_061"/>
      <sheetName val="Справка_1"/>
      <sheetName val="ЖГРЭС_за_09_02_061"/>
      <sheetName val="Loans_out2"/>
      <sheetName val="План_ГЗ2"/>
      <sheetName val="Пр_М1"/>
      <sheetName val="Пр2_21"/>
      <sheetName val="Пр4_(2)1"/>
      <sheetName val="Расчеты_ОСД1"/>
      <sheetName val="I__Прогноз_доходов2"/>
      <sheetName val="Сводная_по_цехам1"/>
      <sheetName val="доходы_и_расходы_2"/>
      <sheetName val="расш__себестоим_2"/>
      <sheetName val="расш_реал2"/>
      <sheetName val="расш_ОАР2"/>
      <sheetName val="Strat_1H_20082"/>
      <sheetName val="FA_depreciation1"/>
      <sheetName val="ГСМ_Гараж1"/>
      <sheetName val="ГСМ_по_инвест1"/>
      <sheetName val="Запчасти_Гараж1"/>
      <sheetName val="Материалы_РМУ1"/>
      <sheetName val="Постановка_на_учет_авто1"/>
      <sheetName val="Размножение_проектов1"/>
      <sheetName val="материалы_ВДГО1"/>
      <sheetName val="Тех_осмотр1"/>
      <sheetName val="Проект_11"/>
      <sheetName val="Объем_ВДГО1"/>
      <sheetName val="Стор_Орг_РМУ1"/>
      <sheetName val="[ДБСП_02__2002_xls]___Syzdyk_93"/>
      <sheetName val="[ДБСП_02__2002_xls]___Syzdykb_1"/>
      <sheetName val="[ДБСП_02__2002_xls]___Syzdyk_94"/>
      <sheetName val="[ДБСП_02__2002_xls]___Syzdykb10"/>
      <sheetName val="[ДБСП_02__2002_xls]___Syzdykb11"/>
      <sheetName val="[ДБСП_02__2002_xls]___Syzdykb12"/>
      <sheetName val="[ДБСП_02__2002_xls]___Syzdykb13"/>
      <sheetName val="[ДБСП_02__2002_xls]___Syzdykb14"/>
      <sheetName val="[ДБСП_02__2002_xls]___Syzdykb15"/>
      <sheetName val="[ДБСП_02__2002_xls]___Syzdykb16"/>
      <sheetName val="[ДБСП_02__2002_xls]___Syzdyk_95"/>
      <sheetName val="[ДБСП_02__2002_xls]___Syzdyk_96"/>
      <sheetName val="[ДБСП_02__2002_xls]___Syzdyk_97"/>
      <sheetName val="[ДБСП_02__2002_xls]___Syzdyk_98"/>
      <sheetName val="[ДБСП_02__2002_xls]___Syzdyk_99"/>
      <sheetName val="[ДБСП_02__2002_xls]___Syzdyk100"/>
      <sheetName val="[ДБСП_02__2002_xls]___Syzdyk101"/>
      <sheetName val="[ДБСП_02__2002_xls]___Syzdyk102"/>
      <sheetName val="[ДБСП_02__2002_xls]___Syzdyk103"/>
      <sheetName val="[ДБСП_02__2002_xls]___Syzdyk104"/>
      <sheetName val="[ДБСП_02__2002_xls]___Syzdyk105"/>
      <sheetName val="[ДБСП_02__2002_xls]___Syzdyk106"/>
      <sheetName val="[ДБСП_02__2002_xls]___Syzdyk107"/>
      <sheetName val="[ДБСП_02__2002_xls]___Syzdyk108"/>
      <sheetName val="[ДБСП_02__2002_xls]___Syzdyk109"/>
      <sheetName val="[ДБСП_02__2002_xls]___Syzdyk110"/>
      <sheetName val="[ДБСП_02__2002_xls]___Syzdyk111"/>
      <sheetName val="[ДБСП_02__2002_xls]___Syzdyk112"/>
      <sheetName val="[ДБСП_02__2002_xls]___Syzdyk113"/>
      <sheetName val="[ДБСП_02__2002_xls]___Syzdyk114"/>
      <sheetName val="[ДБСП_02__2002_xls]___Syzdyk115"/>
      <sheetName val="[ДБСП_02__2002_xls]___Syzdyk116"/>
      <sheetName val="[ДБСП_02__2002_xls]___Syzdyk117"/>
      <sheetName val="Бюджет_20191"/>
      <sheetName val="Бюджет_20201"/>
      <sheetName val="Задействованность_(%U)1"/>
      <sheetName val="Обслуживание_(𝑬𝒇)1"/>
      <sheetName val="Ремонты_(%Rep)1"/>
      <sheetName val="рев_ДФ_(св)1"/>
      <sheetName val="[ДБСП_02__2002_xls]___Syzdyk118"/>
      <sheetName val="[ДБСП_02__2002_xls]___Syzdyk119"/>
      <sheetName val="[ДБСП_02__2002_xls]___Syzdyk120"/>
      <sheetName val="[ДБСП_02__2002_xls]___Syzdyk121"/>
      <sheetName val="[ДБСП_02__2002_xls]___Syzdyk122"/>
      <sheetName val="Вход_данные1"/>
      <sheetName val="8180_(8181,8182)1"/>
      <sheetName val="2_Уст_у_ж_д__тупика1"/>
      <sheetName val="Prelim_Cost1"/>
      <sheetName val="[ДБСП_02__2002_xls]___Syzdyk123"/>
      <sheetName val="[ДБСП_02__2002_xls]___Syzdyk124"/>
      <sheetName val="[ДБСП_02__2002_xls]___Syzdyk125"/>
      <sheetName val="[ДБСП_02__2002_xls]___Syzdyk126"/>
      <sheetName val="[ДБСП_02__2002_xls]___Syzdyk127"/>
      <sheetName val="[ДБСП_02__2002_xls]___Syzdyk128"/>
      <sheetName val="[ДБСП_02__2002_xls]___Syzdyk129"/>
      <sheetName val="[ДБСП_02__2002_xls]___Syzdyk130"/>
      <sheetName val="[ДБСП_02__2002_xls]___Syzdyk131"/>
      <sheetName val="Бонды_стр_3411"/>
      <sheetName val="Project_Detail_Inputs1"/>
      <sheetName val="I_KEY_INFORMATION1"/>
      <sheetName val="VI_REVENUE_OOD1"/>
      <sheetName val="IIb_P&amp;L_short1"/>
      <sheetName val="IV_REVENUE_ROOMS1"/>
      <sheetName val="IV_REVENUE__F&amp;B1"/>
      <sheetName val="SBM_Reserve1"/>
      <sheetName val="собственный_капитал1"/>
      <sheetName val="[ДБСП_02__2002_xls]___Syzdyk132"/>
      <sheetName val="[ДБСП_02__2002_xls]___Syzdyk133"/>
      <sheetName val="[ДБСП_02__2002_xls]___Syzdyk134"/>
      <sheetName val="[ДБСП_02__2002_xls]___Syzdyk135"/>
      <sheetName val="[ДБСП_02__2002_xls]___Syzdyk136"/>
      <sheetName val="[ДБСП_02__2002_xls]___Syzdyk137"/>
      <sheetName val="[ДБСП_02__2002_xls]___Syzdyk138"/>
      <sheetName val="[ДБСП_02__2002_xls]___Syzdyk139"/>
      <sheetName val="[ДБСП_02__2002_xls]___Syzdyk140"/>
      <sheetName val="[ДБСП_02__2002_xls]___Syzdyk141"/>
      <sheetName val="[ДБСП_02__2002_xls]___Syzdyk142"/>
      <sheetName val="[ДБСП_02__2002_xls]___Syzdyk143"/>
      <sheetName val="[ДБСП_02__2002_xls]___Syzdyk144"/>
      <sheetName val="[ДБСП_02__2002_xls]___Syzdyk145"/>
      <sheetName val="[ДБСП_02__2002_xls]___Syzdyk146"/>
      <sheetName val="[ДБСП_02__2002_xls]___Syzdyk147"/>
      <sheetName val="Осн_показ1"/>
      <sheetName val="Input_21"/>
      <sheetName val="[ДБСП_02__2002_xls]___Syzdyk148"/>
      <sheetName val="[ДБСП_02__2002_xls]___Syzdyk149"/>
      <sheetName val="[ДБСП_02__2002_xls]___Syzdyk150"/>
      <sheetName val="[ДБСП_02__2002_xls]___Syzdyk151"/>
      <sheetName val="[ДБСП_02__2002_xls]___Syzdyk152"/>
      <sheetName val="объекты_обществаКокшетау1"/>
      <sheetName val="Фин__пок-ли1"/>
      <sheetName val="Свод_за_2008г1"/>
      <sheetName val="PP_E_mvt_for_20031"/>
      <sheetName val="L202_-_КПСБ1"/>
      <sheetName val="Лист1_(2)1"/>
      <sheetName val="Схема_доплат1"/>
      <sheetName val="Повышающие_коэф_ОМГ1"/>
      <sheetName val="[ДБСП_02__2002_xls]___Syzdyk153"/>
      <sheetName val="[ДБСП_02__2002_xls]___Syzdyk154"/>
      <sheetName val="[ДБСП_02__2002_xls]___Syzdyk155"/>
      <sheetName val="[ДБСП_02__2002_xls]___Syzdyk156"/>
      <sheetName val="[ДБСП_02__2002_xls]___Syzdyk157"/>
      <sheetName val="[ДБСП_02__2002_xls]___Syzdyk158"/>
      <sheetName val="[ДБСП_02__2002_xls]___Syzdyk159"/>
      <sheetName val="[ДБСП_02__2002_xls]___Syzdyk160"/>
      <sheetName val="[ДБСП_02__2002_xls]___Syzdyk161"/>
      <sheetName val="[ДБСП_02__2002_xls]___Syzdyk162"/>
      <sheetName val="[ДБСП_02__2002_xls]___Syzdyk163"/>
      <sheetName val="[ДБСП_02__2002_xls]___Syzdyk164"/>
      <sheetName val="[ДБСП_02__2002_xls]___Syzdyk165"/>
      <sheetName val="[ДБСП_02__2002_xls]___Syzdyk166"/>
      <sheetName val="[ДБСП_02__2002_xls]___Syzdyk167"/>
      <sheetName val="[ДБСП_02__2002_xls]___Syzdyk168"/>
      <sheetName val="[ДБСП_02__2002_xls]___Syzdyk169"/>
      <sheetName val="[ДБСП_02__2002_xls]___Syzdyk170"/>
      <sheetName val="[ДБСП_02__2002_xls]___Syzdyk171"/>
      <sheetName val="[ДБСП_02__2002_xls]___Syzdyk172"/>
      <sheetName val="[ДБСП_02__2002_xls]___Syzdyk173"/>
      <sheetName val="лим_пр__затр1"/>
      <sheetName val="[ДБСП_02__2002_xls]___Syzdyk174"/>
      <sheetName val="[ДБСП_02__2002_xls]___Syzdyk175"/>
      <sheetName val="все-доб_осн_ГТМ_(+-)_(2)1"/>
      <sheetName val="17-21_апреля1"/>
      <sheetName val="ИП_ДО_БЛ_1"/>
      <sheetName val="[ДБСП_02__2002_xls]___Syzdy_219"/>
      <sheetName val="[ДБСП_02__2002_xls]___Syzdyk176"/>
      <sheetName val="[ДБСП_02__2002_xls]___Syzdyk177"/>
      <sheetName val="[ДБСП_02__2002_xls]___Syzdyk178"/>
      <sheetName val="[ДБСП_02__2002_xls]___Syzdyk179"/>
      <sheetName val="[ДБСП_02__2002_xls]___Syzdyk180"/>
      <sheetName val="[ДБСП_02__2002_xls]___Syzdyk181"/>
      <sheetName val="[ДБСП_02__2002_xls]___Syzdyk182"/>
      <sheetName val="[ДБСП_02__2002_xls]___Syzdy_100"/>
      <sheetName val="[ДБСП_02__2002_xls]___Syzdy_102"/>
      <sheetName val="[ДБСП_02__2002_xls]___Syzdy_101"/>
      <sheetName val="[ДБСП_02__2002_xls]___Syzdy_103"/>
      <sheetName val="[ДБСП_02__2002_xls]___Syzdy_116"/>
      <sheetName val="[ДБСП_02__2002_xls]___Syzdy_114"/>
      <sheetName val="[ДБСП_02__2002_xls]___Syzdy_105"/>
      <sheetName val="[ДБСП_02__2002_xls]___Syzdy_104"/>
      <sheetName val="[ДБСП_02__2002_xls]___Syzdy_106"/>
      <sheetName val="[ДБСП_02__2002_xls]___Syzdy_110"/>
      <sheetName val="[ДБСП_02__2002_xls]___Syzdy_109"/>
      <sheetName val="[ДБСП_02__2002_xls]___Syzdy_107"/>
      <sheetName val="[ДБСП_02__2002_xls]___Syzdy_108"/>
      <sheetName val="[ДБСП_02__2002_xls]___Syzdy_111"/>
      <sheetName val="[ДБСП_02__2002_xls]___Syzdy_112"/>
      <sheetName val="[ДБСП_02__2002_xls]___Syzdy_113"/>
      <sheetName val="[ДБСП_02__2002_xls]___Syzdy_115"/>
      <sheetName val="[ДБСП_02__2002_xls]___Syzdy_117"/>
      <sheetName val="[ДБСП_02__2002_xls]___Syzdy_118"/>
      <sheetName val="[ДБСП_02__2002_xls]___Syzdy_168"/>
      <sheetName val="[ДБСП_02__2002_xls]___Syzdy_132"/>
      <sheetName val="[ДБСП_02__2002_xls]___Syzdy_119"/>
      <sheetName val="[ДБСП_02__2002_xls]___Syzdy_122"/>
      <sheetName val="[ДБСП_02__2002_xls]___Syzdy_120"/>
      <sheetName val="[ДБСП_02__2002_xls]___Syzdy_121"/>
      <sheetName val="[ДБСП_02__2002_xls]___Syzdy_124"/>
      <sheetName val="[ДБСП_02__2002_xls]___Syzdy_123"/>
      <sheetName val="[ДБСП_02__2002_xls]___Syzdy_126"/>
      <sheetName val="[ДБСП_02__2002_xls]___Syzdy_125"/>
      <sheetName val="[ДБСП_02__2002_xls]___Syzdy_127"/>
      <sheetName val="[ДБСП_02__2002_xls]___Syzdy_128"/>
      <sheetName val="[ДБСП_02__2002_xls]___Syzdy_129"/>
      <sheetName val="[ДБСП_02__2002_xls]___Syzdy_131"/>
      <sheetName val="[ДБСП_02__2002_xls]___Syzdy_130"/>
      <sheetName val="[ДБСП_02__2002_xls]___Syzdy_146"/>
      <sheetName val="[ДБСП_02__2002_xls]___Syzdy_138"/>
      <sheetName val="[ДБСП_02__2002_xls]___Syzdy_135"/>
      <sheetName val="[ДБСП_02__2002_xls]___Syzdy_133"/>
      <sheetName val="[ДБСП_02__2002_xls]___Syzdy_134"/>
      <sheetName val="[ДБСП_02__2002_xls]___Syzdy_136"/>
      <sheetName val="[ДБСП_02__2002_xls]___Syzdy_137"/>
      <sheetName val="[ДБСП_02__2002_xls]___Syzdy_139"/>
      <sheetName val="[ДБСП_02__2002_xls]___Syzdy_141"/>
      <sheetName val="[ДБСП_02__2002_xls]___Syzdy_140"/>
      <sheetName val="[ДБСП_02__2002_xls]___Syzdy_142"/>
      <sheetName val="[ДБСП_02__2002_xls]___Syzdy_143"/>
      <sheetName val="[ДБСП_02__2002_xls]___Syzdy_144"/>
      <sheetName val="[ДБСП_02__2002_xls]___Syzdy_145"/>
      <sheetName val="[ДБСП_02__2002_xls]___Syzdy_153"/>
      <sheetName val="[ДБСП_02__2002_xls]___Syzdy_150"/>
      <sheetName val="[ДБСП_02__2002_xls]___Syzdy_147"/>
      <sheetName val="[ДБСП_02__2002_xls]___Syzdy_148"/>
      <sheetName val="[ДБСП_02__2002_xls]___Syzdy_149"/>
      <sheetName val="[ДБСП_02__2002_xls]___Syzdy_151"/>
      <sheetName val="[ДБСП_02__2002_xls]___Syzdy_152"/>
      <sheetName val="[ДБСП_02__2002_xls]___Syzdy_154"/>
      <sheetName val="[ДБСП_02__2002_xls]___Syzdy_155"/>
      <sheetName val="[ДБСП_02__2002_xls]___Syzdy_158"/>
      <sheetName val="[ДБСП_02__2002_xls]___Syzdy_157"/>
      <sheetName val="[ДБСП_02__2002_xls]___Syzdy_156"/>
      <sheetName val="[ДБСП_02__2002_xls]___Syzdy_160"/>
      <sheetName val="[ДБСП_02__2002_xls]___Syzdy_159"/>
      <sheetName val="[ДБСП_02__2002_xls]___Syzdy_161"/>
      <sheetName val="[ДБСП_02__2002_xls]___Syzdy_164"/>
      <sheetName val="[ДБСП_02__2002_xls]___Syzdy_162"/>
      <sheetName val="[ДБСП_02__2002_xls]___Syzdy_163"/>
      <sheetName val="[ДБСП_02__2002_xls]___Syzdy_165"/>
      <sheetName val="[ДБСП_02__2002_xls]___Syzdy_167"/>
      <sheetName val="[ДБСП_02__2002_xls]___Syzdy_166"/>
      <sheetName val="[ДБСП_02__2002_xls]___Syzdy_171"/>
      <sheetName val="[ДБСП_02__2002_xls]___Syzdy_169"/>
      <sheetName val="[ДБСП_02__2002_xls]___Syzdy_170"/>
      <sheetName val="[ДБСП_02__2002_xls]___Syzdy_172"/>
      <sheetName val="pip_summ_"/>
      <sheetName val="[ДБСП_02__2002_xls]___Syzdy_174"/>
      <sheetName val="[ДБСП_02__2002_xls]___Syzdy_173"/>
      <sheetName val="[ДБСП_02__2002_xls]___Syzdy_204"/>
      <sheetName val="[ДБСП_02__2002_xls]___Syzdy_197"/>
      <sheetName val="[ДБСП_02__2002_xls]___Syzdy_175"/>
      <sheetName val="[ДБСП_02__2002_xls]___Syzdy_176"/>
      <sheetName val="[ДБСП_02__2002_xls]___Syzdy_177"/>
      <sheetName val="[ДБСП_02__2002_xls]___Syzdy_178"/>
      <sheetName val="[ДБСП_02__2002_xls]___Syzdy_186"/>
      <sheetName val="[ДБСП_02__2002_xls]___Syzdy_179"/>
      <sheetName val="[ДБСП_02__2002_xls]___Syzdy_181"/>
      <sheetName val="[ДБСП_02__2002_xls]___Syzdy_180"/>
      <sheetName val="[ДБСП_02__2002_xls]___Syzdy_182"/>
      <sheetName val="[ДБСП_02__2002_xls]___Syzdy_183"/>
      <sheetName val="[ДБСП_02__2002_xls]___Syzdy_184"/>
      <sheetName val="[ДБСП_02__2002_xls]___Syzdy_185"/>
      <sheetName val="[ДБСП_02__2002_xls]___Syzdy_187"/>
      <sheetName val="[ДБСП_02__2002_xls]___Syzdy_188"/>
      <sheetName val="[ДБСП_02__2002_xls]___Syzdy_189"/>
      <sheetName val="[ДБСП_02__2002_xls]___Syzdy_191"/>
      <sheetName val="[ДБСП_02__2002_xls]___Syzdy_190"/>
      <sheetName val="[ДБСП_02__2002_xls]___Syzdy_192"/>
      <sheetName val="[ДБСП_02__2002_xls]___Syzdy_193"/>
      <sheetName val="[ДБСП_02__2002_xls]___Syzdy_194"/>
      <sheetName val="[ДБСП_02__2002_xls]___Syzdy_195"/>
      <sheetName val="[ДБСП_02__2002_xls]___Syzdy_196"/>
      <sheetName val="[ДБСП_02__2002_xls]___Syzdy_200"/>
      <sheetName val="[ДБСП_02__2002_xls]___Syzdy_199"/>
      <sheetName val="[ДБСП_02__2002_xls]___Syzdy_198"/>
      <sheetName val="[ДБСП_02__2002_xls]___Syzdy_201"/>
      <sheetName val="[ДБСП_02__2002_xls]___Syzdy_202"/>
      <sheetName val="[ДБСП_02__2002_xls]___Syzdy_203"/>
      <sheetName val="[ДБСП_02__2002_xls]___Syzdy_205"/>
      <sheetName val="[ДБСП_02__2002_xls]___Syzdy_206"/>
      <sheetName val="[ДБСП_02__2002_xls]___Syzdy_207"/>
      <sheetName val="[ДБСП_02__2002_xls]___Syzdy_208"/>
      <sheetName val="[ДБСП_02__2002_xls]___Syzdy_210"/>
      <sheetName val="[ДБСП_02__2002_xls]___Syzdy_209"/>
      <sheetName val="[ДБСП_02__2002_xls]___Syzdy_216"/>
      <sheetName val="[ДБСП_02__2002_xls]___Syzdy_211"/>
      <sheetName val="[ДБСП_02__2002_xls]___Syzdy_212"/>
      <sheetName val="[ДБСП_02__2002_xls]___Syzdy_213"/>
      <sheetName val="[ДБСП_02__2002_xls]___Syzdy_214"/>
      <sheetName val="[ДБСП_02__2002_xls]___Syzdy_215"/>
      <sheetName val="[ДБСП_02__2002_xls]___Syzdy_218"/>
      <sheetName val="[ДБСП_02__2002_xls]___Syzdy_217"/>
      <sheetName val="[ДБСП_02__2002_xls]___Syzdy_220"/>
      <sheetName val="[ДБСП_02__2002_xls]___Syzdy_232"/>
      <sheetName val="нояб_08"/>
      <sheetName val="[ДБСП_02__2002_xls]___Syzdy_222"/>
      <sheetName val="[ДБСП_02__2002_xls]___Syzdy_221"/>
      <sheetName val="[ДБСП_02__2002_xls]___Syzdy_223"/>
      <sheetName val="[ДБСП_02__2002_xls]___Syzdy_224"/>
      <sheetName val="[ДБСП_02__2002_xls]___Syzdy_225"/>
      <sheetName val="[ДБСП_02__2002_xls]___Syzdy_226"/>
      <sheetName val="[ДБСП_02__2002_xls]___Syzdy_228"/>
      <sheetName val="[ДБСП_02__2002_xls]___Syzdy_227"/>
      <sheetName val="[ДБСП_02__2002_xls]___Syzdy_229"/>
      <sheetName val="[ДБСП_02__2002_xls]___Syzdy_230"/>
      <sheetName val="[ДБСП_02__2002_xls]___Syzdy_231"/>
      <sheetName val="[ДБСП_02_ 2002.xls]___Syzdy_436"/>
      <sheetName val="[ДБСП_02_ 2002.xls]___Syzdy_434"/>
      <sheetName val="[ДБСП_02_ 2002.xls]___Syzdy_430"/>
      <sheetName val="[ДБСП_02_ 2002.xls]___Syzdy_432"/>
      <sheetName val="[ДБСП_02_ 2002.xls]___Syzdy_431"/>
      <sheetName val="[ДБСП_02_ 2002.xls]___Syzdy_433"/>
      <sheetName val="[ДБСП_02_ 2002.xls]___Syzdy_435"/>
      <sheetName val="[ДБСП_02_ 2002.xls]___Syzdy_437"/>
      <sheetName val="[ДБСП_02_ 2002.xls]___Syzdy_438"/>
      <sheetName val="[ДБСП_02_ 2002.xls]___Syzdy_439"/>
      <sheetName val="[ДБСП_02_ 2002.xls]___Syzdy_443"/>
      <sheetName val="[ДБСП_02_ 2002.xls]___Syzdy_440"/>
      <sheetName val="[ДБСП_02_ 2002.xls]___Syzdy_441"/>
      <sheetName val="[ДБСП_02_ 2002.xls]___Syzdy_442"/>
      <sheetName val="[ДБСП_02_ 2002.xls]___Syzdy_445"/>
      <sheetName val="[ДБСП_02_ 2002.xls]___Syzdy_444"/>
      <sheetName val="[ДБСП_02_ 2002.xls]___Syzdy_446"/>
      <sheetName val="[ДБСП_02_ 2002.xls]___Syzdy_447"/>
      <sheetName val="[ДБСП_02_ 2002.xls]___Syzdy_451"/>
      <sheetName val="[ДБСП_02_ 2002.xls]___Syzdy_448"/>
      <sheetName val="[ДБСП_02_ 2002.xls]___Syzdy_449"/>
      <sheetName val="[ДБСП_02_ 2002.xls]___Syzdy_450"/>
      <sheetName val="[ДБСП_02_ 2002.xls]___Syzdy_453"/>
      <sheetName val="[ДБСП_02_ 2002.xls]___Syzdy_452"/>
      <sheetName val="[ДБСП_02_ 2002.xls]___Syzdy_454"/>
      <sheetName val="[ДБСП_02_ 2002.xls]___Syzdy_455"/>
      <sheetName val="[ДБСП_02_ 2002.xls]___Syzdy_456"/>
      <sheetName val="[ДБСП_02_ 2002.xls]___Syzdy_458"/>
      <sheetName val="[ДБСП_02_ 2002.xls]___Syzdy_457"/>
      <sheetName val="[ДБСП_02_ 2002.xls]___Syzdy_459"/>
      <sheetName val="[ДБСП_02_ 2002.xls]___Syzdy_462"/>
      <sheetName val="[ДБСП_02_ 2002.xls]___Syzdy_460"/>
      <sheetName val="[ДБСП_02_ 2002.xls]___Syzdy_461"/>
      <sheetName val="[ДБСП_02_ 2002.xls]___Syzdy_46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ow r="1">
          <cell r="G1">
            <v>0</v>
          </cell>
        </row>
      </sheetData>
      <sheetData sheetId="196">
        <row r="1">
          <cell r="G1">
            <v>0</v>
          </cell>
        </row>
      </sheetData>
      <sheetData sheetId="197" refreshError="1"/>
      <sheetData sheetId="198">
        <row r="1">
          <cell r="G1">
            <v>0</v>
          </cell>
        </row>
      </sheetData>
      <sheetData sheetId="199">
        <row r="1">
          <cell r="G1">
            <v>0</v>
          </cell>
        </row>
      </sheetData>
      <sheetData sheetId="200">
        <row r="1">
          <cell r="G1">
            <v>0</v>
          </cell>
        </row>
      </sheetData>
      <sheetData sheetId="201">
        <row r="1">
          <cell r="G1">
            <v>0</v>
          </cell>
        </row>
      </sheetData>
      <sheetData sheetId="202">
        <row r="1">
          <cell r="G1" t="str">
            <v xml:space="preserve"> </v>
          </cell>
        </row>
      </sheetData>
      <sheetData sheetId="203">
        <row r="1">
          <cell r="G1">
            <v>0</v>
          </cell>
        </row>
      </sheetData>
      <sheetData sheetId="204">
        <row r="1">
          <cell r="G1">
            <v>0</v>
          </cell>
        </row>
      </sheetData>
      <sheetData sheetId="205">
        <row r="1">
          <cell r="G1" t="str">
            <v xml:space="preserve"> </v>
          </cell>
        </row>
      </sheetData>
      <sheetData sheetId="206">
        <row r="1">
          <cell r="G1">
            <v>0</v>
          </cell>
        </row>
      </sheetData>
      <sheetData sheetId="207">
        <row r="1">
          <cell r="G1">
            <v>0</v>
          </cell>
        </row>
      </sheetData>
      <sheetData sheetId="208">
        <row r="1">
          <cell r="G1">
            <v>0</v>
          </cell>
        </row>
      </sheetData>
      <sheetData sheetId="209">
        <row r="1">
          <cell r="G1">
            <v>0</v>
          </cell>
        </row>
      </sheetData>
      <sheetData sheetId="210">
        <row r="1">
          <cell r="G1">
            <v>0</v>
          </cell>
        </row>
      </sheetData>
      <sheetData sheetId="211">
        <row r="1">
          <cell r="G1" t="str">
            <v xml:space="preserve"> </v>
          </cell>
        </row>
      </sheetData>
      <sheetData sheetId="212">
        <row r="1">
          <cell r="G1">
            <v>0</v>
          </cell>
        </row>
      </sheetData>
      <sheetData sheetId="213">
        <row r="1">
          <cell r="G1">
            <v>0</v>
          </cell>
        </row>
      </sheetData>
      <sheetData sheetId="214">
        <row r="1">
          <cell r="G1" t="str">
            <v xml:space="preserve"> </v>
          </cell>
        </row>
      </sheetData>
      <sheetData sheetId="215">
        <row r="1">
          <cell r="G1">
            <v>0</v>
          </cell>
        </row>
      </sheetData>
      <sheetData sheetId="216">
        <row r="1">
          <cell r="G1" t="str">
            <v xml:space="preserve"> </v>
          </cell>
        </row>
      </sheetData>
      <sheetData sheetId="217">
        <row r="1">
          <cell r="G1">
            <v>0</v>
          </cell>
        </row>
      </sheetData>
      <sheetData sheetId="218">
        <row r="1">
          <cell r="G1" t="str">
            <v xml:space="preserve"> </v>
          </cell>
        </row>
      </sheetData>
      <sheetData sheetId="219">
        <row r="1">
          <cell r="G1">
            <v>0</v>
          </cell>
        </row>
      </sheetData>
      <sheetData sheetId="220">
        <row r="1">
          <cell r="G1" t="str">
            <v xml:space="preserve"> </v>
          </cell>
        </row>
      </sheetData>
      <sheetData sheetId="221">
        <row r="1">
          <cell r="G1">
            <v>0</v>
          </cell>
        </row>
      </sheetData>
      <sheetData sheetId="222">
        <row r="1">
          <cell r="G1">
            <v>0</v>
          </cell>
        </row>
      </sheetData>
      <sheetData sheetId="223">
        <row r="1">
          <cell r="G1">
            <v>0</v>
          </cell>
        </row>
      </sheetData>
      <sheetData sheetId="224">
        <row r="1">
          <cell r="G1">
            <v>0</v>
          </cell>
        </row>
      </sheetData>
      <sheetData sheetId="225">
        <row r="1">
          <cell r="G1">
            <v>0</v>
          </cell>
        </row>
      </sheetData>
      <sheetData sheetId="226">
        <row r="1">
          <cell r="G1">
            <v>0</v>
          </cell>
        </row>
      </sheetData>
      <sheetData sheetId="227">
        <row r="1">
          <cell r="G1">
            <v>0</v>
          </cell>
        </row>
      </sheetData>
      <sheetData sheetId="228">
        <row r="1">
          <cell r="G1">
            <v>0</v>
          </cell>
        </row>
      </sheetData>
      <sheetData sheetId="229">
        <row r="1">
          <cell r="G1">
            <v>0</v>
          </cell>
        </row>
      </sheetData>
      <sheetData sheetId="230">
        <row r="1">
          <cell r="G1">
            <v>0</v>
          </cell>
        </row>
      </sheetData>
      <sheetData sheetId="231">
        <row r="1">
          <cell r="G1">
            <v>0</v>
          </cell>
        </row>
      </sheetData>
      <sheetData sheetId="232">
        <row r="1">
          <cell r="G1">
            <v>0</v>
          </cell>
        </row>
      </sheetData>
      <sheetData sheetId="233">
        <row r="1">
          <cell r="G1">
            <v>0</v>
          </cell>
        </row>
      </sheetData>
      <sheetData sheetId="234">
        <row r="1">
          <cell r="G1">
            <v>0</v>
          </cell>
        </row>
      </sheetData>
      <sheetData sheetId="235">
        <row r="1">
          <cell r="G1">
            <v>0</v>
          </cell>
        </row>
      </sheetData>
      <sheetData sheetId="236">
        <row r="1">
          <cell r="G1">
            <v>0</v>
          </cell>
        </row>
      </sheetData>
      <sheetData sheetId="237">
        <row r="1">
          <cell r="G1">
            <v>0</v>
          </cell>
        </row>
      </sheetData>
      <sheetData sheetId="238">
        <row r="1">
          <cell r="G1">
            <v>0</v>
          </cell>
        </row>
      </sheetData>
      <sheetData sheetId="239">
        <row r="1">
          <cell r="G1">
            <v>0</v>
          </cell>
        </row>
      </sheetData>
      <sheetData sheetId="240">
        <row r="1">
          <cell r="G1">
            <v>0</v>
          </cell>
        </row>
      </sheetData>
      <sheetData sheetId="241">
        <row r="1">
          <cell r="G1">
            <v>0</v>
          </cell>
        </row>
      </sheetData>
      <sheetData sheetId="242">
        <row r="1">
          <cell r="G1">
            <v>0</v>
          </cell>
        </row>
      </sheetData>
      <sheetData sheetId="243">
        <row r="1">
          <cell r="G1">
            <v>0</v>
          </cell>
        </row>
      </sheetData>
      <sheetData sheetId="244">
        <row r="1">
          <cell r="G1">
            <v>0</v>
          </cell>
        </row>
      </sheetData>
      <sheetData sheetId="245">
        <row r="1">
          <cell r="G1">
            <v>0</v>
          </cell>
        </row>
      </sheetData>
      <sheetData sheetId="246">
        <row r="1">
          <cell r="G1">
            <v>0</v>
          </cell>
        </row>
      </sheetData>
      <sheetData sheetId="247">
        <row r="1">
          <cell r="G1">
            <v>0</v>
          </cell>
        </row>
      </sheetData>
      <sheetData sheetId="248">
        <row r="1">
          <cell r="G1">
            <v>0</v>
          </cell>
        </row>
      </sheetData>
      <sheetData sheetId="249">
        <row r="1">
          <cell r="G1">
            <v>0</v>
          </cell>
        </row>
      </sheetData>
      <sheetData sheetId="250">
        <row r="1">
          <cell r="G1">
            <v>0</v>
          </cell>
        </row>
      </sheetData>
      <sheetData sheetId="251">
        <row r="1">
          <cell r="G1">
            <v>0</v>
          </cell>
        </row>
      </sheetData>
      <sheetData sheetId="252">
        <row r="1">
          <cell r="G1">
            <v>0</v>
          </cell>
        </row>
      </sheetData>
      <sheetData sheetId="253">
        <row r="1">
          <cell r="G1">
            <v>0</v>
          </cell>
        </row>
      </sheetData>
      <sheetData sheetId="254" refreshError="1"/>
      <sheetData sheetId="255" refreshError="1"/>
      <sheetData sheetId="256" refreshError="1"/>
      <sheetData sheetId="257" refreshError="1"/>
      <sheetData sheetId="258" refreshError="1"/>
      <sheetData sheetId="259" refreshError="1"/>
      <sheetData sheetId="260"/>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ow r="1">
          <cell r="G1">
            <v>0</v>
          </cell>
        </row>
      </sheetData>
      <sheetData sheetId="385">
        <row r="1">
          <cell r="G1" t="str">
            <v/>
          </cell>
        </row>
      </sheetData>
      <sheetData sheetId="386">
        <row r="1">
          <cell r="G1">
            <v>0</v>
          </cell>
        </row>
      </sheetData>
      <sheetData sheetId="387">
        <row r="1">
          <cell r="G1">
            <v>0</v>
          </cell>
        </row>
      </sheetData>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ow r="1">
          <cell r="G1">
            <v>0</v>
          </cell>
        </row>
      </sheetData>
      <sheetData sheetId="425">
        <row r="1">
          <cell r="G1">
            <v>0</v>
          </cell>
        </row>
      </sheetData>
      <sheetData sheetId="426">
        <row r="1">
          <cell r="G1">
            <v>0</v>
          </cell>
        </row>
      </sheetData>
      <sheetData sheetId="427">
        <row r="1">
          <cell r="G1">
            <v>0</v>
          </cell>
        </row>
      </sheetData>
      <sheetData sheetId="428">
        <row r="1">
          <cell r="G1">
            <v>0</v>
          </cell>
        </row>
      </sheetData>
      <sheetData sheetId="429">
        <row r="1">
          <cell r="G1">
            <v>0</v>
          </cell>
        </row>
      </sheetData>
      <sheetData sheetId="430">
        <row r="1">
          <cell r="G1">
            <v>0</v>
          </cell>
        </row>
      </sheetData>
      <sheetData sheetId="431">
        <row r="1">
          <cell r="G1">
            <v>0</v>
          </cell>
        </row>
      </sheetData>
      <sheetData sheetId="432">
        <row r="1">
          <cell r="G1">
            <v>0</v>
          </cell>
        </row>
      </sheetData>
      <sheetData sheetId="433">
        <row r="1">
          <cell r="G1">
            <v>0</v>
          </cell>
        </row>
      </sheetData>
      <sheetData sheetId="434">
        <row r="1">
          <cell r="G1">
            <v>0</v>
          </cell>
        </row>
      </sheetData>
      <sheetData sheetId="435">
        <row r="1">
          <cell r="G1">
            <v>0</v>
          </cell>
        </row>
      </sheetData>
      <sheetData sheetId="436">
        <row r="1">
          <cell r="G1">
            <v>0</v>
          </cell>
        </row>
      </sheetData>
      <sheetData sheetId="437">
        <row r="1">
          <cell r="G1">
            <v>0</v>
          </cell>
        </row>
      </sheetData>
      <sheetData sheetId="438">
        <row r="1">
          <cell r="G1">
            <v>0</v>
          </cell>
        </row>
      </sheetData>
      <sheetData sheetId="439">
        <row r="1">
          <cell r="G1">
            <v>0</v>
          </cell>
        </row>
      </sheetData>
      <sheetData sheetId="440">
        <row r="1">
          <cell r="G1">
            <v>0</v>
          </cell>
        </row>
      </sheetData>
      <sheetData sheetId="441">
        <row r="1">
          <cell r="G1">
            <v>0</v>
          </cell>
        </row>
      </sheetData>
      <sheetData sheetId="442">
        <row r="1">
          <cell r="G1">
            <v>0</v>
          </cell>
        </row>
      </sheetData>
      <sheetData sheetId="443">
        <row r="1">
          <cell r="G1">
            <v>0</v>
          </cell>
        </row>
      </sheetData>
      <sheetData sheetId="444">
        <row r="1">
          <cell r="G1">
            <v>0</v>
          </cell>
        </row>
      </sheetData>
      <sheetData sheetId="445">
        <row r="1">
          <cell r="G1">
            <v>0</v>
          </cell>
        </row>
      </sheetData>
      <sheetData sheetId="446">
        <row r="1">
          <cell r="G1">
            <v>0</v>
          </cell>
        </row>
      </sheetData>
      <sheetData sheetId="447">
        <row r="1">
          <cell r="G1">
            <v>0</v>
          </cell>
        </row>
      </sheetData>
      <sheetData sheetId="448">
        <row r="1">
          <cell r="G1">
            <v>0</v>
          </cell>
        </row>
      </sheetData>
      <sheetData sheetId="449">
        <row r="1">
          <cell r="G1">
            <v>0</v>
          </cell>
        </row>
      </sheetData>
      <sheetData sheetId="450">
        <row r="1">
          <cell r="G1">
            <v>0</v>
          </cell>
        </row>
      </sheetData>
      <sheetData sheetId="451">
        <row r="1">
          <cell r="G1">
            <v>0</v>
          </cell>
        </row>
      </sheetData>
      <sheetData sheetId="452">
        <row r="1">
          <cell r="G1">
            <v>0</v>
          </cell>
        </row>
      </sheetData>
      <sheetData sheetId="453">
        <row r="1">
          <cell r="G1">
            <v>0</v>
          </cell>
        </row>
      </sheetData>
      <sheetData sheetId="454">
        <row r="1">
          <cell r="G1">
            <v>0</v>
          </cell>
        </row>
      </sheetData>
      <sheetData sheetId="455">
        <row r="1">
          <cell r="G1">
            <v>0</v>
          </cell>
        </row>
      </sheetData>
      <sheetData sheetId="456">
        <row r="1">
          <cell r="G1">
            <v>0</v>
          </cell>
        </row>
      </sheetData>
      <sheetData sheetId="457">
        <row r="1">
          <cell r="G1">
            <v>0</v>
          </cell>
        </row>
      </sheetData>
      <sheetData sheetId="458">
        <row r="1">
          <cell r="G1">
            <v>0</v>
          </cell>
        </row>
      </sheetData>
      <sheetData sheetId="459">
        <row r="1">
          <cell r="G1">
            <v>0</v>
          </cell>
        </row>
      </sheetData>
      <sheetData sheetId="460">
        <row r="1">
          <cell r="G1">
            <v>0</v>
          </cell>
        </row>
      </sheetData>
      <sheetData sheetId="461">
        <row r="1">
          <cell r="G1">
            <v>0</v>
          </cell>
        </row>
      </sheetData>
      <sheetData sheetId="462">
        <row r="1">
          <cell r="G1">
            <v>0</v>
          </cell>
        </row>
      </sheetData>
      <sheetData sheetId="463">
        <row r="1">
          <cell r="G1">
            <v>0</v>
          </cell>
        </row>
      </sheetData>
      <sheetData sheetId="464">
        <row r="1">
          <cell r="G1">
            <v>0</v>
          </cell>
        </row>
      </sheetData>
      <sheetData sheetId="465">
        <row r="1">
          <cell r="G1">
            <v>0</v>
          </cell>
        </row>
      </sheetData>
      <sheetData sheetId="466">
        <row r="1">
          <cell r="G1">
            <v>0</v>
          </cell>
        </row>
      </sheetData>
      <sheetData sheetId="467">
        <row r="1">
          <cell r="G1">
            <v>0</v>
          </cell>
        </row>
      </sheetData>
      <sheetData sheetId="468">
        <row r="1">
          <cell r="G1">
            <v>0</v>
          </cell>
        </row>
      </sheetData>
      <sheetData sheetId="469">
        <row r="1">
          <cell r="G1">
            <v>0</v>
          </cell>
        </row>
      </sheetData>
      <sheetData sheetId="470">
        <row r="1">
          <cell r="G1">
            <v>0</v>
          </cell>
        </row>
      </sheetData>
      <sheetData sheetId="471">
        <row r="1">
          <cell r="G1">
            <v>0</v>
          </cell>
        </row>
      </sheetData>
      <sheetData sheetId="472">
        <row r="1">
          <cell r="G1">
            <v>0</v>
          </cell>
        </row>
      </sheetData>
      <sheetData sheetId="473">
        <row r="1">
          <cell r="G1">
            <v>0</v>
          </cell>
        </row>
      </sheetData>
      <sheetData sheetId="474">
        <row r="1">
          <cell r="G1">
            <v>0</v>
          </cell>
        </row>
      </sheetData>
      <sheetData sheetId="475">
        <row r="1">
          <cell r="G1">
            <v>0</v>
          </cell>
        </row>
      </sheetData>
      <sheetData sheetId="476">
        <row r="1">
          <cell r="G1">
            <v>0</v>
          </cell>
        </row>
      </sheetData>
      <sheetData sheetId="477">
        <row r="1">
          <cell r="G1">
            <v>0</v>
          </cell>
        </row>
      </sheetData>
      <sheetData sheetId="478">
        <row r="1">
          <cell r="G1">
            <v>0</v>
          </cell>
        </row>
      </sheetData>
      <sheetData sheetId="479">
        <row r="1">
          <cell r="G1">
            <v>0</v>
          </cell>
        </row>
      </sheetData>
      <sheetData sheetId="480">
        <row r="1">
          <cell r="G1">
            <v>0</v>
          </cell>
        </row>
      </sheetData>
      <sheetData sheetId="481">
        <row r="1">
          <cell r="G1">
            <v>0</v>
          </cell>
        </row>
      </sheetData>
      <sheetData sheetId="482">
        <row r="1">
          <cell r="G1">
            <v>0</v>
          </cell>
        </row>
      </sheetData>
      <sheetData sheetId="483">
        <row r="1">
          <cell r="G1">
            <v>0</v>
          </cell>
        </row>
      </sheetData>
      <sheetData sheetId="484">
        <row r="1">
          <cell r="G1">
            <v>0</v>
          </cell>
        </row>
      </sheetData>
      <sheetData sheetId="485">
        <row r="1">
          <cell r="G1">
            <v>0</v>
          </cell>
        </row>
      </sheetData>
      <sheetData sheetId="486">
        <row r="1">
          <cell r="G1" t="str">
            <v xml:space="preserve"> </v>
          </cell>
        </row>
      </sheetData>
      <sheetData sheetId="487">
        <row r="1">
          <cell r="G1">
            <v>0</v>
          </cell>
        </row>
      </sheetData>
      <sheetData sheetId="488">
        <row r="1">
          <cell r="G1">
            <v>0</v>
          </cell>
        </row>
      </sheetData>
      <sheetData sheetId="489">
        <row r="1">
          <cell r="G1">
            <v>0</v>
          </cell>
        </row>
      </sheetData>
      <sheetData sheetId="490">
        <row r="1">
          <cell r="G1">
            <v>0</v>
          </cell>
        </row>
      </sheetData>
      <sheetData sheetId="491">
        <row r="1">
          <cell r="G1">
            <v>0</v>
          </cell>
        </row>
      </sheetData>
      <sheetData sheetId="492">
        <row r="1">
          <cell r="G1">
            <v>0</v>
          </cell>
        </row>
      </sheetData>
      <sheetData sheetId="493">
        <row r="1">
          <cell r="G1">
            <v>0</v>
          </cell>
        </row>
      </sheetData>
      <sheetData sheetId="494">
        <row r="1">
          <cell r="G1">
            <v>0</v>
          </cell>
        </row>
      </sheetData>
      <sheetData sheetId="495">
        <row r="1">
          <cell r="G1">
            <v>0</v>
          </cell>
        </row>
      </sheetData>
      <sheetData sheetId="496">
        <row r="1">
          <cell r="G1">
            <v>0</v>
          </cell>
        </row>
      </sheetData>
      <sheetData sheetId="497">
        <row r="1">
          <cell r="G1">
            <v>0</v>
          </cell>
        </row>
      </sheetData>
      <sheetData sheetId="498">
        <row r="1">
          <cell r="G1" t="str">
            <v xml:space="preserve"> </v>
          </cell>
        </row>
      </sheetData>
      <sheetData sheetId="499">
        <row r="1">
          <cell r="G1">
            <v>0</v>
          </cell>
        </row>
      </sheetData>
      <sheetData sheetId="500">
        <row r="1">
          <cell r="G1">
            <v>0</v>
          </cell>
        </row>
      </sheetData>
      <sheetData sheetId="501">
        <row r="1">
          <cell r="G1" t="str">
            <v xml:space="preserve"> </v>
          </cell>
        </row>
      </sheetData>
      <sheetData sheetId="502">
        <row r="1">
          <cell r="G1">
            <v>0</v>
          </cell>
        </row>
      </sheetData>
      <sheetData sheetId="503">
        <row r="1">
          <cell r="G1">
            <v>0</v>
          </cell>
        </row>
      </sheetData>
      <sheetData sheetId="504">
        <row r="1">
          <cell r="G1" t="str">
            <v xml:space="preserve"> </v>
          </cell>
        </row>
      </sheetData>
      <sheetData sheetId="505">
        <row r="1">
          <cell r="G1">
            <v>0</v>
          </cell>
        </row>
      </sheetData>
      <sheetData sheetId="506">
        <row r="1">
          <cell r="G1">
            <v>0</v>
          </cell>
        </row>
      </sheetData>
      <sheetData sheetId="507">
        <row r="1">
          <cell r="G1" t="str">
            <v xml:space="preserve"> </v>
          </cell>
        </row>
      </sheetData>
      <sheetData sheetId="508">
        <row r="1">
          <cell r="G1">
            <v>0</v>
          </cell>
        </row>
      </sheetData>
      <sheetData sheetId="509">
        <row r="1">
          <cell r="G1">
            <v>0</v>
          </cell>
        </row>
      </sheetData>
      <sheetData sheetId="510">
        <row r="1">
          <cell r="G1">
            <v>0</v>
          </cell>
        </row>
      </sheetData>
      <sheetData sheetId="511">
        <row r="1">
          <cell r="G1">
            <v>0</v>
          </cell>
        </row>
      </sheetData>
      <sheetData sheetId="512">
        <row r="1">
          <cell r="G1">
            <v>0</v>
          </cell>
        </row>
      </sheetData>
      <sheetData sheetId="513">
        <row r="1">
          <cell r="G1">
            <v>0</v>
          </cell>
        </row>
      </sheetData>
      <sheetData sheetId="514">
        <row r="1">
          <cell r="G1">
            <v>0</v>
          </cell>
        </row>
      </sheetData>
      <sheetData sheetId="515">
        <row r="1">
          <cell r="G1">
            <v>0</v>
          </cell>
        </row>
      </sheetData>
      <sheetData sheetId="516">
        <row r="1">
          <cell r="G1">
            <v>0</v>
          </cell>
        </row>
      </sheetData>
      <sheetData sheetId="517">
        <row r="1">
          <cell r="G1">
            <v>0</v>
          </cell>
        </row>
      </sheetData>
      <sheetData sheetId="518">
        <row r="1">
          <cell r="G1">
            <v>0</v>
          </cell>
        </row>
      </sheetData>
      <sheetData sheetId="519">
        <row r="1">
          <cell r="G1">
            <v>0</v>
          </cell>
        </row>
      </sheetData>
      <sheetData sheetId="520">
        <row r="1">
          <cell r="G1">
            <v>0</v>
          </cell>
        </row>
      </sheetData>
      <sheetData sheetId="521">
        <row r="1">
          <cell r="G1">
            <v>0</v>
          </cell>
        </row>
      </sheetData>
      <sheetData sheetId="522">
        <row r="1">
          <cell r="G1">
            <v>0</v>
          </cell>
        </row>
      </sheetData>
      <sheetData sheetId="523">
        <row r="1">
          <cell r="G1">
            <v>0</v>
          </cell>
        </row>
      </sheetData>
      <sheetData sheetId="524">
        <row r="1">
          <cell r="G1">
            <v>0</v>
          </cell>
        </row>
      </sheetData>
      <sheetData sheetId="525">
        <row r="1">
          <cell r="G1" t="str">
            <v/>
          </cell>
        </row>
      </sheetData>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ow r="1">
          <cell r="G1">
            <v>0</v>
          </cell>
        </row>
      </sheetData>
      <sheetData sheetId="546">
        <row r="1">
          <cell r="G1">
            <v>0</v>
          </cell>
        </row>
      </sheetData>
      <sheetData sheetId="547">
        <row r="1">
          <cell r="G1">
            <v>0</v>
          </cell>
        </row>
      </sheetData>
      <sheetData sheetId="548">
        <row r="1">
          <cell r="G1">
            <v>0</v>
          </cell>
        </row>
      </sheetData>
      <sheetData sheetId="549">
        <row r="1">
          <cell r="G1">
            <v>0</v>
          </cell>
        </row>
      </sheetData>
      <sheetData sheetId="550">
        <row r="1">
          <cell r="G1">
            <v>0</v>
          </cell>
        </row>
      </sheetData>
      <sheetData sheetId="551">
        <row r="1">
          <cell r="G1">
            <v>0</v>
          </cell>
        </row>
      </sheetData>
      <sheetData sheetId="552">
        <row r="1">
          <cell r="G1">
            <v>0</v>
          </cell>
        </row>
      </sheetData>
      <sheetData sheetId="553">
        <row r="1">
          <cell r="G1">
            <v>0</v>
          </cell>
        </row>
      </sheetData>
      <sheetData sheetId="554" refreshError="1"/>
      <sheetData sheetId="555" refreshError="1"/>
      <sheetData sheetId="556">
        <row r="1">
          <cell r="G1">
            <v>0</v>
          </cell>
        </row>
      </sheetData>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ow r="1">
          <cell r="G1" t="str">
            <v/>
          </cell>
        </row>
      </sheetData>
      <sheetData sheetId="567">
        <row r="1">
          <cell r="G1" t="str">
            <v/>
          </cell>
        </row>
      </sheetData>
      <sheetData sheetId="568">
        <row r="1">
          <cell r="G1" t="str">
            <v/>
          </cell>
        </row>
      </sheetData>
      <sheetData sheetId="569">
        <row r="1">
          <cell r="G1">
            <v>0</v>
          </cell>
        </row>
      </sheetData>
      <sheetData sheetId="570">
        <row r="1">
          <cell r="G1">
            <v>0</v>
          </cell>
        </row>
      </sheetData>
      <sheetData sheetId="571">
        <row r="1">
          <cell r="G1" t="str">
            <v/>
          </cell>
        </row>
      </sheetData>
      <sheetData sheetId="572">
        <row r="1">
          <cell r="G1">
            <v>0</v>
          </cell>
        </row>
      </sheetData>
      <sheetData sheetId="573">
        <row r="1">
          <cell r="G1">
            <v>0</v>
          </cell>
        </row>
      </sheetData>
      <sheetData sheetId="574">
        <row r="1">
          <cell r="G1">
            <v>0</v>
          </cell>
        </row>
      </sheetData>
      <sheetData sheetId="575">
        <row r="1">
          <cell r="G1">
            <v>0</v>
          </cell>
        </row>
      </sheetData>
      <sheetData sheetId="576">
        <row r="1">
          <cell r="G1">
            <v>0</v>
          </cell>
        </row>
      </sheetData>
      <sheetData sheetId="577">
        <row r="1">
          <cell r="G1">
            <v>0</v>
          </cell>
        </row>
      </sheetData>
      <sheetData sheetId="578">
        <row r="1">
          <cell r="G1">
            <v>0</v>
          </cell>
        </row>
      </sheetData>
      <sheetData sheetId="579">
        <row r="1">
          <cell r="G1">
            <v>0</v>
          </cell>
        </row>
      </sheetData>
      <sheetData sheetId="580">
        <row r="1">
          <cell r="G1">
            <v>0</v>
          </cell>
        </row>
      </sheetData>
      <sheetData sheetId="581">
        <row r="1">
          <cell r="G1" t="str">
            <v/>
          </cell>
        </row>
      </sheetData>
      <sheetData sheetId="582">
        <row r="1">
          <cell r="G1">
            <v>0</v>
          </cell>
        </row>
      </sheetData>
      <sheetData sheetId="583">
        <row r="1">
          <cell r="G1">
            <v>0</v>
          </cell>
        </row>
      </sheetData>
      <sheetData sheetId="584">
        <row r="1">
          <cell r="G1">
            <v>0</v>
          </cell>
        </row>
      </sheetData>
      <sheetData sheetId="585">
        <row r="1">
          <cell r="G1">
            <v>0</v>
          </cell>
        </row>
      </sheetData>
      <sheetData sheetId="586">
        <row r="1">
          <cell r="G1">
            <v>0</v>
          </cell>
        </row>
      </sheetData>
      <sheetData sheetId="587">
        <row r="1">
          <cell r="G1">
            <v>0</v>
          </cell>
        </row>
      </sheetData>
      <sheetData sheetId="588">
        <row r="1">
          <cell r="G1">
            <v>0</v>
          </cell>
        </row>
      </sheetData>
      <sheetData sheetId="589">
        <row r="1">
          <cell r="G1" t="str">
            <v/>
          </cell>
        </row>
      </sheetData>
      <sheetData sheetId="590">
        <row r="1">
          <cell r="G1">
            <v>0</v>
          </cell>
        </row>
      </sheetData>
      <sheetData sheetId="591">
        <row r="1">
          <cell r="G1">
            <v>0</v>
          </cell>
        </row>
      </sheetData>
      <sheetData sheetId="592">
        <row r="1">
          <cell r="G1">
            <v>0</v>
          </cell>
        </row>
      </sheetData>
      <sheetData sheetId="593">
        <row r="1">
          <cell r="G1">
            <v>0</v>
          </cell>
        </row>
      </sheetData>
      <sheetData sheetId="594">
        <row r="1">
          <cell r="G1">
            <v>0</v>
          </cell>
        </row>
      </sheetData>
      <sheetData sheetId="595">
        <row r="1">
          <cell r="G1">
            <v>0</v>
          </cell>
        </row>
      </sheetData>
      <sheetData sheetId="596">
        <row r="1">
          <cell r="G1">
            <v>0</v>
          </cell>
        </row>
      </sheetData>
      <sheetData sheetId="597">
        <row r="1">
          <cell r="G1" t="str">
            <v/>
          </cell>
        </row>
      </sheetData>
      <sheetData sheetId="598">
        <row r="1">
          <cell r="G1">
            <v>0</v>
          </cell>
        </row>
      </sheetData>
      <sheetData sheetId="599">
        <row r="1">
          <cell r="G1">
            <v>0</v>
          </cell>
        </row>
      </sheetData>
      <sheetData sheetId="600">
        <row r="1">
          <cell r="G1">
            <v>0</v>
          </cell>
        </row>
      </sheetData>
      <sheetData sheetId="601">
        <row r="1">
          <cell r="G1">
            <v>0</v>
          </cell>
        </row>
      </sheetData>
      <sheetData sheetId="602">
        <row r="1">
          <cell r="G1" t="str">
            <v/>
          </cell>
        </row>
      </sheetData>
      <sheetData sheetId="603">
        <row r="1">
          <cell r="G1">
            <v>0</v>
          </cell>
        </row>
      </sheetData>
      <sheetData sheetId="604">
        <row r="1">
          <cell r="G1" t="str">
            <v/>
          </cell>
        </row>
      </sheetData>
      <sheetData sheetId="605">
        <row r="1">
          <cell r="G1" t="str">
            <v/>
          </cell>
        </row>
      </sheetData>
      <sheetData sheetId="606">
        <row r="1">
          <cell r="G1" t="str">
            <v/>
          </cell>
        </row>
      </sheetData>
      <sheetData sheetId="607" refreshError="1"/>
      <sheetData sheetId="608" refreshError="1"/>
      <sheetData sheetId="609" refreshError="1"/>
      <sheetData sheetId="610" refreshError="1"/>
      <sheetData sheetId="611" refreshError="1"/>
      <sheetData sheetId="612" refreshError="1"/>
      <sheetData sheetId="613" refreshError="1"/>
      <sheetData sheetId="614">
        <row r="1">
          <cell r="G1">
            <v>0</v>
          </cell>
        </row>
      </sheetData>
      <sheetData sheetId="615">
        <row r="1">
          <cell r="G1" t="str">
            <v/>
          </cell>
        </row>
      </sheetData>
      <sheetData sheetId="616">
        <row r="1">
          <cell r="G1">
            <v>0</v>
          </cell>
        </row>
      </sheetData>
      <sheetData sheetId="617">
        <row r="1">
          <cell r="G1">
            <v>0</v>
          </cell>
        </row>
      </sheetData>
      <sheetData sheetId="618">
        <row r="1">
          <cell r="G1">
            <v>0</v>
          </cell>
        </row>
      </sheetData>
      <sheetData sheetId="619">
        <row r="1">
          <cell r="G1">
            <v>0</v>
          </cell>
        </row>
      </sheetData>
      <sheetData sheetId="620">
        <row r="1">
          <cell r="G1">
            <v>0</v>
          </cell>
        </row>
      </sheetData>
      <sheetData sheetId="621">
        <row r="1">
          <cell r="G1">
            <v>0</v>
          </cell>
        </row>
      </sheetData>
      <sheetData sheetId="622">
        <row r="1">
          <cell r="G1">
            <v>0</v>
          </cell>
        </row>
      </sheetData>
      <sheetData sheetId="623">
        <row r="1">
          <cell r="G1">
            <v>0</v>
          </cell>
        </row>
      </sheetData>
      <sheetData sheetId="624">
        <row r="1">
          <cell r="G1">
            <v>0</v>
          </cell>
        </row>
      </sheetData>
      <sheetData sheetId="625">
        <row r="1">
          <cell r="G1" t="str">
            <v/>
          </cell>
        </row>
      </sheetData>
      <sheetData sheetId="626" refreshError="1"/>
      <sheetData sheetId="627" refreshError="1"/>
      <sheetData sheetId="628">
        <row r="1">
          <cell r="G1">
            <v>0</v>
          </cell>
        </row>
      </sheetData>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ow r="1">
          <cell r="G1">
            <v>0</v>
          </cell>
        </row>
      </sheetData>
      <sheetData sheetId="645">
        <row r="1">
          <cell r="G1">
            <v>0</v>
          </cell>
        </row>
      </sheetData>
      <sheetData sheetId="646">
        <row r="1">
          <cell r="G1" t="str">
            <v/>
          </cell>
        </row>
      </sheetData>
      <sheetData sheetId="647" refreshError="1"/>
      <sheetData sheetId="648" refreshError="1"/>
      <sheetData sheetId="649" refreshError="1"/>
      <sheetData sheetId="650" refreshError="1"/>
      <sheetData sheetId="651" refreshError="1"/>
      <sheetData sheetId="652">
        <row r="1">
          <cell r="G1">
            <v>0</v>
          </cell>
        </row>
      </sheetData>
      <sheetData sheetId="653">
        <row r="1">
          <cell r="G1" t="str">
            <v/>
          </cell>
        </row>
      </sheetData>
      <sheetData sheetId="654">
        <row r="1">
          <cell r="G1" t="str">
            <v/>
          </cell>
        </row>
      </sheetData>
      <sheetData sheetId="655">
        <row r="1">
          <cell r="G1">
            <v>0</v>
          </cell>
        </row>
      </sheetData>
      <sheetData sheetId="656" refreshError="1"/>
      <sheetData sheetId="657" refreshError="1"/>
      <sheetData sheetId="658" refreshError="1"/>
      <sheetData sheetId="659">
        <row r="1">
          <cell r="G1">
            <v>0</v>
          </cell>
        </row>
      </sheetData>
      <sheetData sheetId="660">
        <row r="1">
          <cell r="G1">
            <v>0</v>
          </cell>
        </row>
      </sheetData>
      <sheetData sheetId="661">
        <row r="1">
          <cell r="G1" t="str">
            <v/>
          </cell>
        </row>
      </sheetData>
      <sheetData sheetId="662">
        <row r="1">
          <cell r="G1" t="str">
            <v/>
          </cell>
        </row>
      </sheetData>
      <sheetData sheetId="663">
        <row r="1">
          <cell r="G1">
            <v>0</v>
          </cell>
        </row>
      </sheetData>
      <sheetData sheetId="664">
        <row r="1">
          <cell r="G1">
            <v>0</v>
          </cell>
        </row>
      </sheetData>
      <sheetData sheetId="665">
        <row r="1">
          <cell r="G1">
            <v>0</v>
          </cell>
        </row>
      </sheetData>
      <sheetData sheetId="666">
        <row r="1">
          <cell r="G1" t="str">
            <v/>
          </cell>
        </row>
      </sheetData>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ow r="1">
          <cell r="G1">
            <v>0</v>
          </cell>
        </row>
      </sheetData>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ow r="1">
          <cell r="G1">
            <v>0</v>
          </cell>
        </row>
      </sheetData>
      <sheetData sheetId="696">
        <row r="1">
          <cell r="G1">
            <v>0</v>
          </cell>
        </row>
      </sheetData>
      <sheetData sheetId="697">
        <row r="1">
          <cell r="G1">
            <v>0</v>
          </cell>
        </row>
      </sheetData>
      <sheetData sheetId="698">
        <row r="1">
          <cell r="G1">
            <v>0</v>
          </cell>
        </row>
      </sheetData>
      <sheetData sheetId="699">
        <row r="1">
          <cell r="G1" t="str">
            <v/>
          </cell>
        </row>
      </sheetData>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ow r="1">
          <cell r="G1">
            <v>0</v>
          </cell>
        </row>
      </sheetData>
      <sheetData sheetId="712">
        <row r="1">
          <cell r="G1">
            <v>0</v>
          </cell>
        </row>
      </sheetData>
      <sheetData sheetId="713">
        <row r="1">
          <cell r="G1">
            <v>0</v>
          </cell>
        </row>
      </sheetData>
      <sheetData sheetId="714">
        <row r="1">
          <cell r="G1">
            <v>0</v>
          </cell>
        </row>
      </sheetData>
      <sheetData sheetId="715">
        <row r="1">
          <cell r="G1">
            <v>0</v>
          </cell>
        </row>
      </sheetData>
      <sheetData sheetId="716">
        <row r="1">
          <cell r="G1">
            <v>0</v>
          </cell>
        </row>
      </sheetData>
      <sheetData sheetId="717">
        <row r="1">
          <cell r="G1" t="str">
            <v/>
          </cell>
        </row>
      </sheetData>
      <sheetData sheetId="718">
        <row r="1">
          <cell r="G1">
            <v>0</v>
          </cell>
        </row>
      </sheetData>
      <sheetData sheetId="719">
        <row r="1">
          <cell r="G1">
            <v>0</v>
          </cell>
        </row>
      </sheetData>
      <sheetData sheetId="720">
        <row r="1">
          <cell r="G1">
            <v>0</v>
          </cell>
        </row>
      </sheetData>
      <sheetData sheetId="721">
        <row r="1">
          <cell r="G1">
            <v>0</v>
          </cell>
        </row>
      </sheetData>
      <sheetData sheetId="722">
        <row r="1">
          <cell r="G1">
            <v>0</v>
          </cell>
        </row>
      </sheetData>
      <sheetData sheetId="723">
        <row r="1">
          <cell r="G1">
            <v>0</v>
          </cell>
        </row>
      </sheetData>
      <sheetData sheetId="724" refreshError="1"/>
      <sheetData sheetId="725">
        <row r="1">
          <cell r="G1">
            <v>0</v>
          </cell>
        </row>
      </sheetData>
      <sheetData sheetId="726">
        <row r="1">
          <cell r="G1" t="str">
            <v/>
          </cell>
        </row>
      </sheetData>
      <sheetData sheetId="727">
        <row r="1">
          <cell r="G1">
            <v>0</v>
          </cell>
        </row>
      </sheetData>
      <sheetData sheetId="728">
        <row r="1">
          <cell r="G1">
            <v>0</v>
          </cell>
        </row>
      </sheetData>
      <sheetData sheetId="729">
        <row r="1">
          <cell r="G1">
            <v>0</v>
          </cell>
        </row>
      </sheetData>
      <sheetData sheetId="730">
        <row r="1">
          <cell r="G1">
            <v>0</v>
          </cell>
        </row>
      </sheetData>
      <sheetData sheetId="731">
        <row r="1">
          <cell r="G1">
            <v>0</v>
          </cell>
        </row>
      </sheetData>
      <sheetData sheetId="732">
        <row r="1">
          <cell r="G1" t="str">
            <v/>
          </cell>
        </row>
      </sheetData>
      <sheetData sheetId="733">
        <row r="1">
          <cell r="G1" t="str">
            <v/>
          </cell>
        </row>
      </sheetData>
      <sheetData sheetId="734">
        <row r="1">
          <cell r="G1" t="str">
            <v/>
          </cell>
        </row>
      </sheetData>
      <sheetData sheetId="735">
        <row r="1">
          <cell r="G1">
            <v>0</v>
          </cell>
        </row>
      </sheetData>
      <sheetData sheetId="736">
        <row r="1">
          <cell r="G1" t="str">
            <v/>
          </cell>
        </row>
      </sheetData>
      <sheetData sheetId="737">
        <row r="1">
          <cell r="G1">
            <v>0</v>
          </cell>
        </row>
      </sheetData>
      <sheetData sheetId="738">
        <row r="1">
          <cell r="G1">
            <v>0</v>
          </cell>
        </row>
      </sheetData>
      <sheetData sheetId="739">
        <row r="1">
          <cell r="G1">
            <v>0</v>
          </cell>
        </row>
      </sheetData>
      <sheetData sheetId="740">
        <row r="1">
          <cell r="G1">
            <v>0</v>
          </cell>
        </row>
      </sheetData>
      <sheetData sheetId="741">
        <row r="1">
          <cell r="G1" t="str">
            <v/>
          </cell>
        </row>
      </sheetData>
      <sheetData sheetId="742">
        <row r="1">
          <cell r="G1">
            <v>0</v>
          </cell>
        </row>
      </sheetData>
      <sheetData sheetId="743">
        <row r="1">
          <cell r="G1">
            <v>0</v>
          </cell>
        </row>
      </sheetData>
      <sheetData sheetId="744">
        <row r="1">
          <cell r="G1">
            <v>0</v>
          </cell>
        </row>
      </sheetData>
      <sheetData sheetId="745">
        <row r="1">
          <cell r="G1">
            <v>0</v>
          </cell>
        </row>
      </sheetData>
      <sheetData sheetId="746">
        <row r="1">
          <cell r="G1" t="str">
            <v/>
          </cell>
        </row>
      </sheetData>
      <sheetData sheetId="747">
        <row r="1">
          <cell r="G1">
            <v>0</v>
          </cell>
        </row>
      </sheetData>
      <sheetData sheetId="748">
        <row r="1">
          <cell r="G1">
            <v>0</v>
          </cell>
        </row>
      </sheetData>
      <sheetData sheetId="749">
        <row r="1">
          <cell r="G1">
            <v>0</v>
          </cell>
        </row>
      </sheetData>
      <sheetData sheetId="750">
        <row r="1">
          <cell r="G1">
            <v>0</v>
          </cell>
        </row>
      </sheetData>
      <sheetData sheetId="751">
        <row r="1">
          <cell r="G1">
            <v>0</v>
          </cell>
        </row>
      </sheetData>
      <sheetData sheetId="752">
        <row r="1">
          <cell r="G1">
            <v>0</v>
          </cell>
        </row>
      </sheetData>
      <sheetData sheetId="753">
        <row r="1">
          <cell r="G1">
            <v>0</v>
          </cell>
        </row>
      </sheetData>
      <sheetData sheetId="754">
        <row r="1">
          <cell r="G1">
            <v>0</v>
          </cell>
        </row>
      </sheetData>
      <sheetData sheetId="755">
        <row r="1">
          <cell r="G1">
            <v>0</v>
          </cell>
        </row>
      </sheetData>
      <sheetData sheetId="756">
        <row r="1">
          <cell r="G1" t="str">
            <v/>
          </cell>
        </row>
      </sheetData>
      <sheetData sheetId="757">
        <row r="1">
          <cell r="G1" t="str">
            <v/>
          </cell>
        </row>
      </sheetData>
      <sheetData sheetId="758">
        <row r="1">
          <cell r="G1" t="str">
            <v/>
          </cell>
        </row>
      </sheetData>
      <sheetData sheetId="759">
        <row r="1">
          <cell r="G1" t="str">
            <v/>
          </cell>
        </row>
      </sheetData>
      <sheetData sheetId="760">
        <row r="1">
          <cell r="G1" t="str">
            <v/>
          </cell>
        </row>
      </sheetData>
      <sheetData sheetId="761" refreshError="1"/>
      <sheetData sheetId="762" refreshError="1"/>
      <sheetData sheetId="763" refreshError="1"/>
      <sheetData sheetId="764" refreshError="1"/>
      <sheetData sheetId="765" refreshError="1"/>
      <sheetData sheetId="766">
        <row r="1">
          <cell r="G1" t="str">
            <v/>
          </cell>
        </row>
      </sheetData>
      <sheetData sheetId="767">
        <row r="1">
          <cell r="G1" t="str">
            <v/>
          </cell>
        </row>
      </sheetData>
      <sheetData sheetId="768">
        <row r="1">
          <cell r="G1" t="str">
            <v/>
          </cell>
        </row>
      </sheetData>
      <sheetData sheetId="769">
        <row r="1">
          <cell r="G1">
            <v>0</v>
          </cell>
        </row>
      </sheetData>
      <sheetData sheetId="770">
        <row r="1">
          <cell r="G1">
            <v>0</v>
          </cell>
        </row>
      </sheetData>
      <sheetData sheetId="771">
        <row r="1">
          <cell r="G1" t="str">
            <v/>
          </cell>
        </row>
      </sheetData>
      <sheetData sheetId="772">
        <row r="1">
          <cell r="G1">
            <v>0</v>
          </cell>
        </row>
      </sheetData>
      <sheetData sheetId="773">
        <row r="1">
          <cell r="G1">
            <v>0</v>
          </cell>
        </row>
      </sheetData>
      <sheetData sheetId="774">
        <row r="1">
          <cell r="G1">
            <v>0</v>
          </cell>
        </row>
      </sheetData>
      <sheetData sheetId="775">
        <row r="1">
          <cell r="G1">
            <v>0</v>
          </cell>
        </row>
      </sheetData>
      <sheetData sheetId="776">
        <row r="1">
          <cell r="G1">
            <v>0</v>
          </cell>
        </row>
      </sheetData>
      <sheetData sheetId="777">
        <row r="1">
          <cell r="G1" t="str">
            <v/>
          </cell>
        </row>
      </sheetData>
      <sheetData sheetId="778">
        <row r="1">
          <cell r="G1" t="str">
            <v/>
          </cell>
        </row>
      </sheetData>
      <sheetData sheetId="779">
        <row r="1">
          <cell r="G1" t="str">
            <v/>
          </cell>
        </row>
      </sheetData>
      <sheetData sheetId="780"/>
      <sheetData sheetId="781">
        <row r="1">
          <cell r="G1" t="str">
            <v/>
          </cell>
        </row>
      </sheetData>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ow r="1">
          <cell r="G1" t="str">
            <v/>
          </cell>
        </row>
      </sheetData>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ow r="1">
          <cell r="G1" t="str">
            <v/>
          </cell>
        </row>
      </sheetData>
      <sheetData sheetId="812">
        <row r="1">
          <cell r="G1" t="str">
            <v/>
          </cell>
        </row>
      </sheetData>
      <sheetData sheetId="813">
        <row r="1">
          <cell r="G1" t="str">
            <v/>
          </cell>
        </row>
      </sheetData>
      <sheetData sheetId="814">
        <row r="1">
          <cell r="G1" t="str">
            <v/>
          </cell>
        </row>
      </sheetData>
      <sheetData sheetId="815">
        <row r="1">
          <cell r="G1" t="str">
            <v/>
          </cell>
        </row>
      </sheetData>
      <sheetData sheetId="816">
        <row r="1">
          <cell r="G1" t="str">
            <v/>
          </cell>
        </row>
      </sheetData>
      <sheetData sheetId="817">
        <row r="1">
          <cell r="G1" t="str">
            <v/>
          </cell>
        </row>
      </sheetData>
      <sheetData sheetId="818">
        <row r="1">
          <cell r="G1" t="str">
            <v/>
          </cell>
        </row>
      </sheetData>
      <sheetData sheetId="819">
        <row r="1">
          <cell r="G1" t="str">
            <v/>
          </cell>
        </row>
      </sheetData>
      <sheetData sheetId="820">
        <row r="1">
          <cell r="G1" t="str">
            <v/>
          </cell>
        </row>
      </sheetData>
      <sheetData sheetId="821">
        <row r="1">
          <cell r="G1" t="str">
            <v/>
          </cell>
        </row>
      </sheetData>
      <sheetData sheetId="822">
        <row r="1">
          <cell r="G1" t="str">
            <v/>
          </cell>
        </row>
      </sheetData>
      <sheetData sheetId="823">
        <row r="1">
          <cell r="G1" t="str">
            <v/>
          </cell>
        </row>
      </sheetData>
      <sheetData sheetId="824">
        <row r="1">
          <cell r="G1" t="str">
            <v/>
          </cell>
        </row>
      </sheetData>
      <sheetData sheetId="825">
        <row r="1">
          <cell r="G1" t="str">
            <v/>
          </cell>
        </row>
      </sheetData>
      <sheetData sheetId="826" refreshError="1"/>
      <sheetData sheetId="827" refreshError="1"/>
      <sheetData sheetId="828" refreshError="1"/>
      <sheetData sheetId="829" refreshError="1"/>
      <sheetData sheetId="830" refreshError="1"/>
      <sheetData sheetId="831" refreshError="1"/>
      <sheetData sheetId="832">
        <row r="1">
          <cell r="G1" t="str">
            <v/>
          </cell>
        </row>
      </sheetData>
      <sheetData sheetId="833" refreshError="1"/>
      <sheetData sheetId="834" refreshError="1"/>
      <sheetData sheetId="835" refreshError="1"/>
      <sheetData sheetId="836" refreshError="1"/>
      <sheetData sheetId="837" refreshError="1"/>
      <sheetData sheetId="838" refreshError="1"/>
      <sheetData sheetId="839">
        <row r="1">
          <cell r="G1" t="str">
            <v/>
          </cell>
        </row>
      </sheetData>
      <sheetData sheetId="840">
        <row r="1">
          <cell r="G1" t="str">
            <v/>
          </cell>
        </row>
      </sheetData>
      <sheetData sheetId="841">
        <row r="1">
          <cell r="G1" t="str">
            <v/>
          </cell>
        </row>
      </sheetData>
      <sheetData sheetId="842">
        <row r="1">
          <cell r="G1" t="str">
            <v/>
          </cell>
        </row>
      </sheetData>
      <sheetData sheetId="843">
        <row r="1">
          <cell r="G1" t="str">
            <v/>
          </cell>
        </row>
      </sheetData>
      <sheetData sheetId="844">
        <row r="1">
          <cell r="G1" t="str">
            <v/>
          </cell>
        </row>
      </sheetData>
      <sheetData sheetId="845">
        <row r="1">
          <cell r="G1" t="str">
            <v/>
          </cell>
        </row>
      </sheetData>
      <sheetData sheetId="846">
        <row r="1">
          <cell r="G1" t="str">
            <v/>
          </cell>
        </row>
      </sheetData>
      <sheetData sheetId="847">
        <row r="1">
          <cell r="G1">
            <v>0</v>
          </cell>
        </row>
      </sheetData>
      <sheetData sheetId="848">
        <row r="1">
          <cell r="G1">
            <v>0</v>
          </cell>
        </row>
      </sheetData>
      <sheetData sheetId="849">
        <row r="1">
          <cell r="G1">
            <v>0</v>
          </cell>
        </row>
      </sheetData>
      <sheetData sheetId="850">
        <row r="1">
          <cell r="G1">
            <v>0</v>
          </cell>
        </row>
      </sheetData>
      <sheetData sheetId="851">
        <row r="1">
          <cell r="G1" t="str">
            <v/>
          </cell>
        </row>
      </sheetData>
      <sheetData sheetId="852">
        <row r="1">
          <cell r="G1" t="str">
            <v/>
          </cell>
        </row>
      </sheetData>
      <sheetData sheetId="853">
        <row r="1">
          <cell r="G1" t="str">
            <v/>
          </cell>
        </row>
      </sheetData>
      <sheetData sheetId="854">
        <row r="1">
          <cell r="G1" t="str">
            <v/>
          </cell>
        </row>
      </sheetData>
      <sheetData sheetId="855">
        <row r="1">
          <cell r="G1" t="str">
            <v/>
          </cell>
        </row>
      </sheetData>
      <sheetData sheetId="856" refreshError="1"/>
      <sheetData sheetId="857" refreshError="1"/>
      <sheetData sheetId="858" refreshError="1"/>
      <sheetData sheetId="859">
        <row r="1">
          <cell r="G1">
            <v>0</v>
          </cell>
        </row>
      </sheetData>
      <sheetData sheetId="860">
        <row r="1">
          <cell r="G1">
            <v>0</v>
          </cell>
        </row>
      </sheetData>
      <sheetData sheetId="861">
        <row r="1">
          <cell r="G1">
            <v>0</v>
          </cell>
        </row>
      </sheetData>
      <sheetData sheetId="862">
        <row r="1">
          <cell r="G1">
            <v>0</v>
          </cell>
        </row>
      </sheetData>
      <sheetData sheetId="863">
        <row r="1">
          <cell r="G1">
            <v>0</v>
          </cell>
        </row>
      </sheetData>
      <sheetData sheetId="864">
        <row r="1">
          <cell r="G1">
            <v>0</v>
          </cell>
        </row>
      </sheetData>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ow r="1">
          <cell r="G1" t="str">
            <v/>
          </cell>
        </row>
      </sheetData>
      <sheetData sheetId="895" refreshError="1"/>
      <sheetData sheetId="896" refreshError="1"/>
      <sheetData sheetId="897" refreshError="1"/>
      <sheetData sheetId="898" refreshError="1"/>
      <sheetData sheetId="899" refreshError="1"/>
      <sheetData sheetId="900" refreshError="1"/>
      <sheetData sheetId="901">
        <row r="1">
          <cell r="G1" t="str">
            <v/>
          </cell>
        </row>
      </sheetData>
      <sheetData sheetId="902">
        <row r="1">
          <cell r="G1" t="str">
            <v/>
          </cell>
        </row>
      </sheetData>
      <sheetData sheetId="903">
        <row r="1">
          <cell r="G1" t="str">
            <v/>
          </cell>
        </row>
      </sheetData>
      <sheetData sheetId="904">
        <row r="1">
          <cell r="G1" t="str">
            <v/>
          </cell>
        </row>
      </sheetData>
      <sheetData sheetId="905" refreshError="1"/>
      <sheetData sheetId="906">
        <row r="1">
          <cell r="G1" t="str">
            <v/>
          </cell>
        </row>
      </sheetData>
      <sheetData sheetId="907">
        <row r="1">
          <cell r="G1" t="str">
            <v/>
          </cell>
        </row>
      </sheetData>
      <sheetData sheetId="908">
        <row r="1">
          <cell r="G1" t="str">
            <v/>
          </cell>
        </row>
      </sheetData>
      <sheetData sheetId="909">
        <row r="1">
          <cell r="G1" t="str">
            <v/>
          </cell>
        </row>
      </sheetData>
      <sheetData sheetId="910">
        <row r="1">
          <cell r="G1" t="str">
            <v/>
          </cell>
        </row>
      </sheetData>
      <sheetData sheetId="911">
        <row r="1">
          <cell r="G1" t="str">
            <v/>
          </cell>
        </row>
      </sheetData>
      <sheetData sheetId="912">
        <row r="1">
          <cell r="G1" t="str">
            <v/>
          </cell>
        </row>
      </sheetData>
      <sheetData sheetId="913">
        <row r="1">
          <cell r="G1" t="str">
            <v/>
          </cell>
        </row>
      </sheetData>
      <sheetData sheetId="914">
        <row r="1">
          <cell r="G1" t="str">
            <v/>
          </cell>
        </row>
      </sheetData>
      <sheetData sheetId="915">
        <row r="1">
          <cell r="G1" t="str">
            <v/>
          </cell>
        </row>
      </sheetData>
      <sheetData sheetId="916">
        <row r="1">
          <cell r="G1" t="str">
            <v/>
          </cell>
        </row>
      </sheetData>
      <sheetData sheetId="917">
        <row r="1">
          <cell r="G1" t="str">
            <v/>
          </cell>
        </row>
      </sheetData>
      <sheetData sheetId="918">
        <row r="1">
          <cell r="G1" t="str">
            <v/>
          </cell>
        </row>
      </sheetData>
      <sheetData sheetId="919">
        <row r="1">
          <cell r="G1" t="str">
            <v/>
          </cell>
        </row>
      </sheetData>
      <sheetData sheetId="920">
        <row r="1">
          <cell r="G1" t="str">
            <v/>
          </cell>
        </row>
      </sheetData>
      <sheetData sheetId="921">
        <row r="1">
          <cell r="G1" t="str">
            <v/>
          </cell>
        </row>
      </sheetData>
      <sheetData sheetId="922">
        <row r="1">
          <cell r="G1" t="str">
            <v/>
          </cell>
        </row>
      </sheetData>
      <sheetData sheetId="923">
        <row r="1">
          <cell r="G1" t="str">
            <v/>
          </cell>
        </row>
      </sheetData>
      <sheetData sheetId="924">
        <row r="1">
          <cell r="G1" t="str">
            <v/>
          </cell>
        </row>
      </sheetData>
      <sheetData sheetId="925">
        <row r="1">
          <cell r="G1" t="str">
            <v/>
          </cell>
        </row>
      </sheetData>
      <sheetData sheetId="926">
        <row r="1">
          <cell r="G1" t="str">
            <v/>
          </cell>
        </row>
      </sheetData>
      <sheetData sheetId="927">
        <row r="1">
          <cell r="G1" t="str">
            <v/>
          </cell>
        </row>
      </sheetData>
      <sheetData sheetId="928" refreshError="1"/>
      <sheetData sheetId="929" refreshError="1"/>
      <sheetData sheetId="930" refreshError="1"/>
      <sheetData sheetId="931"/>
      <sheetData sheetId="932"/>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ow r="1">
          <cell r="G1" t="str">
            <v/>
          </cell>
        </row>
      </sheetData>
      <sheetData sheetId="943">
        <row r="1">
          <cell r="G1" t="str">
            <v/>
          </cell>
        </row>
      </sheetData>
      <sheetData sheetId="944">
        <row r="1">
          <cell r="G1" t="str">
            <v/>
          </cell>
        </row>
      </sheetData>
      <sheetData sheetId="945">
        <row r="1">
          <cell r="G1" t="str">
            <v/>
          </cell>
        </row>
      </sheetData>
      <sheetData sheetId="946">
        <row r="1">
          <cell r="G1" t="str">
            <v/>
          </cell>
        </row>
      </sheetData>
      <sheetData sheetId="947">
        <row r="1">
          <cell r="G1" t="str">
            <v/>
          </cell>
        </row>
      </sheetData>
      <sheetData sheetId="948">
        <row r="1">
          <cell r="G1">
            <v>0</v>
          </cell>
        </row>
      </sheetData>
      <sheetData sheetId="949">
        <row r="1">
          <cell r="G1" t="str">
            <v/>
          </cell>
        </row>
      </sheetData>
      <sheetData sheetId="950">
        <row r="1">
          <cell r="G1" t="str">
            <v/>
          </cell>
        </row>
      </sheetData>
      <sheetData sheetId="951">
        <row r="1">
          <cell r="G1">
            <v>0</v>
          </cell>
        </row>
      </sheetData>
      <sheetData sheetId="952">
        <row r="1">
          <cell r="G1" t="str">
            <v/>
          </cell>
        </row>
      </sheetData>
      <sheetData sheetId="953">
        <row r="1">
          <cell r="G1" t="str">
            <v/>
          </cell>
        </row>
      </sheetData>
      <sheetData sheetId="954">
        <row r="1">
          <cell r="G1" t="str">
            <v/>
          </cell>
        </row>
      </sheetData>
      <sheetData sheetId="955">
        <row r="1">
          <cell r="G1" t="str">
            <v/>
          </cell>
        </row>
      </sheetData>
      <sheetData sheetId="956">
        <row r="1">
          <cell r="G1" t="str">
            <v/>
          </cell>
        </row>
      </sheetData>
      <sheetData sheetId="957">
        <row r="1">
          <cell r="G1" t="str">
            <v/>
          </cell>
        </row>
      </sheetData>
      <sheetData sheetId="958">
        <row r="1">
          <cell r="G1" t="str">
            <v/>
          </cell>
        </row>
      </sheetData>
      <sheetData sheetId="959">
        <row r="1">
          <cell r="G1" t="str">
            <v/>
          </cell>
        </row>
      </sheetData>
      <sheetData sheetId="960">
        <row r="1">
          <cell r="G1" t="str">
            <v/>
          </cell>
        </row>
      </sheetData>
      <sheetData sheetId="961">
        <row r="1">
          <cell r="G1" t="str">
            <v/>
          </cell>
        </row>
      </sheetData>
      <sheetData sheetId="962">
        <row r="1">
          <cell r="G1" t="str">
            <v/>
          </cell>
        </row>
      </sheetData>
      <sheetData sheetId="963">
        <row r="1">
          <cell r="G1" t="str">
            <v/>
          </cell>
        </row>
      </sheetData>
      <sheetData sheetId="964">
        <row r="1">
          <cell r="G1" t="str">
            <v/>
          </cell>
        </row>
      </sheetData>
      <sheetData sheetId="965">
        <row r="1">
          <cell r="G1" t="str">
            <v/>
          </cell>
        </row>
      </sheetData>
      <sheetData sheetId="966">
        <row r="1">
          <cell r="G1" t="str">
            <v/>
          </cell>
        </row>
      </sheetData>
      <sheetData sheetId="967">
        <row r="1">
          <cell r="G1" t="str">
            <v/>
          </cell>
        </row>
      </sheetData>
      <sheetData sheetId="968">
        <row r="1">
          <cell r="G1" t="str">
            <v/>
          </cell>
        </row>
      </sheetData>
      <sheetData sheetId="969">
        <row r="1">
          <cell r="G1" t="str">
            <v/>
          </cell>
        </row>
      </sheetData>
      <sheetData sheetId="970">
        <row r="1">
          <cell r="G1" t="str">
            <v/>
          </cell>
        </row>
      </sheetData>
      <sheetData sheetId="971">
        <row r="1">
          <cell r="G1" t="str">
            <v/>
          </cell>
        </row>
      </sheetData>
      <sheetData sheetId="972">
        <row r="1">
          <cell r="G1" t="str">
            <v/>
          </cell>
        </row>
      </sheetData>
      <sheetData sheetId="973">
        <row r="1">
          <cell r="G1" t="str">
            <v/>
          </cell>
        </row>
      </sheetData>
      <sheetData sheetId="974">
        <row r="1">
          <cell r="G1" t="str">
            <v/>
          </cell>
        </row>
      </sheetData>
      <sheetData sheetId="975" refreshError="1"/>
      <sheetData sheetId="976">
        <row r="1">
          <cell r="G1" t="str">
            <v/>
          </cell>
        </row>
      </sheetData>
      <sheetData sheetId="977">
        <row r="1">
          <cell r="G1" t="str">
            <v/>
          </cell>
        </row>
      </sheetData>
      <sheetData sheetId="978">
        <row r="1">
          <cell r="G1" t="str">
            <v/>
          </cell>
        </row>
      </sheetData>
      <sheetData sheetId="979">
        <row r="1">
          <cell r="G1" t="str">
            <v/>
          </cell>
        </row>
      </sheetData>
      <sheetData sheetId="980">
        <row r="1">
          <cell r="G1" t="str">
            <v/>
          </cell>
        </row>
      </sheetData>
      <sheetData sheetId="981">
        <row r="1">
          <cell r="G1" t="str">
            <v/>
          </cell>
        </row>
      </sheetData>
      <sheetData sheetId="982">
        <row r="1">
          <cell r="G1" t="str">
            <v/>
          </cell>
        </row>
      </sheetData>
      <sheetData sheetId="983">
        <row r="1">
          <cell r="G1" t="str">
            <v/>
          </cell>
        </row>
      </sheetData>
      <sheetData sheetId="984">
        <row r="1">
          <cell r="G1" t="str">
            <v/>
          </cell>
        </row>
      </sheetData>
      <sheetData sheetId="985">
        <row r="1">
          <cell r="G1" t="str">
            <v/>
          </cell>
        </row>
      </sheetData>
      <sheetData sheetId="986">
        <row r="1">
          <cell r="G1" t="str">
            <v/>
          </cell>
        </row>
      </sheetData>
      <sheetData sheetId="987">
        <row r="1">
          <cell r="G1" t="str">
            <v/>
          </cell>
        </row>
      </sheetData>
      <sheetData sheetId="988">
        <row r="1">
          <cell r="G1" t="str">
            <v/>
          </cell>
        </row>
      </sheetData>
      <sheetData sheetId="989">
        <row r="1">
          <cell r="G1" t="str">
            <v/>
          </cell>
        </row>
      </sheetData>
      <sheetData sheetId="990">
        <row r="1">
          <cell r="G1" t="str">
            <v/>
          </cell>
        </row>
      </sheetData>
      <sheetData sheetId="991">
        <row r="1">
          <cell r="G1" t="str">
            <v/>
          </cell>
        </row>
      </sheetData>
      <sheetData sheetId="992">
        <row r="1">
          <cell r="G1" t="str">
            <v/>
          </cell>
        </row>
      </sheetData>
      <sheetData sheetId="993">
        <row r="1">
          <cell r="G1" t="str">
            <v/>
          </cell>
        </row>
      </sheetData>
      <sheetData sheetId="994">
        <row r="1">
          <cell r="G1" t="str">
            <v/>
          </cell>
        </row>
      </sheetData>
      <sheetData sheetId="995">
        <row r="1">
          <cell r="G1" t="str">
            <v/>
          </cell>
        </row>
      </sheetData>
      <sheetData sheetId="996">
        <row r="1">
          <cell r="G1" t="str">
            <v/>
          </cell>
        </row>
      </sheetData>
      <sheetData sheetId="997">
        <row r="1">
          <cell r="G1" t="str">
            <v/>
          </cell>
        </row>
      </sheetData>
      <sheetData sheetId="998">
        <row r="1">
          <cell r="G1" t="str">
            <v/>
          </cell>
        </row>
      </sheetData>
      <sheetData sheetId="999">
        <row r="1">
          <cell r="G1" t="str">
            <v/>
          </cell>
        </row>
      </sheetData>
      <sheetData sheetId="1000">
        <row r="1">
          <cell r="G1" t="str">
            <v/>
          </cell>
        </row>
      </sheetData>
      <sheetData sheetId="1001">
        <row r="1">
          <cell r="G1" t="str">
            <v/>
          </cell>
        </row>
      </sheetData>
      <sheetData sheetId="1002">
        <row r="1">
          <cell r="G1" t="str">
            <v/>
          </cell>
        </row>
      </sheetData>
      <sheetData sheetId="1003">
        <row r="1">
          <cell r="G1" t="str">
            <v/>
          </cell>
        </row>
      </sheetData>
      <sheetData sheetId="1004">
        <row r="1">
          <cell r="G1" t="str">
            <v/>
          </cell>
        </row>
      </sheetData>
      <sheetData sheetId="1005">
        <row r="1">
          <cell r="G1" t="str">
            <v/>
          </cell>
        </row>
      </sheetData>
      <sheetData sheetId="1006">
        <row r="1">
          <cell r="G1" t="str">
            <v/>
          </cell>
        </row>
      </sheetData>
      <sheetData sheetId="1007">
        <row r="1">
          <cell r="G1" t="str">
            <v/>
          </cell>
        </row>
      </sheetData>
      <sheetData sheetId="1008">
        <row r="1">
          <cell r="G1" t="str">
            <v/>
          </cell>
        </row>
      </sheetData>
      <sheetData sheetId="1009">
        <row r="1">
          <cell r="G1" t="str">
            <v/>
          </cell>
        </row>
      </sheetData>
      <sheetData sheetId="1010">
        <row r="1">
          <cell r="G1" t="str">
            <v/>
          </cell>
        </row>
      </sheetData>
      <sheetData sheetId="1011">
        <row r="1">
          <cell r="G1" t="str">
            <v/>
          </cell>
        </row>
      </sheetData>
      <sheetData sheetId="1012">
        <row r="1">
          <cell r="G1" t="str">
            <v/>
          </cell>
        </row>
      </sheetData>
      <sheetData sheetId="1013">
        <row r="1">
          <cell r="G1" t="str">
            <v/>
          </cell>
        </row>
      </sheetData>
      <sheetData sheetId="1014">
        <row r="1">
          <cell r="G1" t="str">
            <v/>
          </cell>
        </row>
      </sheetData>
      <sheetData sheetId="1015" refreshError="1"/>
      <sheetData sheetId="1016">
        <row r="1">
          <cell r="G1" t="str">
            <v/>
          </cell>
        </row>
      </sheetData>
      <sheetData sheetId="1017">
        <row r="1">
          <cell r="G1" t="str">
            <v/>
          </cell>
        </row>
      </sheetData>
      <sheetData sheetId="1018">
        <row r="1">
          <cell r="G1" t="str">
            <v/>
          </cell>
        </row>
      </sheetData>
      <sheetData sheetId="1019">
        <row r="1">
          <cell r="G1" t="str">
            <v/>
          </cell>
        </row>
      </sheetData>
      <sheetData sheetId="1020">
        <row r="1">
          <cell r="G1" t="str">
            <v/>
          </cell>
        </row>
      </sheetData>
      <sheetData sheetId="1021">
        <row r="1">
          <cell r="G1" t="str">
            <v/>
          </cell>
        </row>
      </sheetData>
      <sheetData sheetId="1022">
        <row r="1">
          <cell r="G1" t="str">
            <v/>
          </cell>
        </row>
      </sheetData>
      <sheetData sheetId="1023">
        <row r="1">
          <cell r="G1" t="str">
            <v/>
          </cell>
        </row>
      </sheetData>
      <sheetData sheetId="1024">
        <row r="1">
          <cell r="G1" t="str">
            <v/>
          </cell>
        </row>
      </sheetData>
      <sheetData sheetId="1025">
        <row r="1">
          <cell r="G1" t="str">
            <v/>
          </cell>
        </row>
      </sheetData>
      <sheetData sheetId="1026">
        <row r="1">
          <cell r="G1" t="str">
            <v/>
          </cell>
        </row>
      </sheetData>
      <sheetData sheetId="1027">
        <row r="1">
          <cell r="G1" t="str">
            <v/>
          </cell>
        </row>
      </sheetData>
      <sheetData sheetId="1028">
        <row r="1">
          <cell r="G1" t="str">
            <v/>
          </cell>
        </row>
      </sheetData>
      <sheetData sheetId="1029">
        <row r="1">
          <cell r="G1" t="str">
            <v/>
          </cell>
        </row>
      </sheetData>
      <sheetData sheetId="1030">
        <row r="1">
          <cell r="G1" t="str">
            <v/>
          </cell>
        </row>
      </sheetData>
      <sheetData sheetId="1031">
        <row r="1">
          <cell r="G1" t="str">
            <v/>
          </cell>
        </row>
      </sheetData>
      <sheetData sheetId="1032">
        <row r="1">
          <cell r="G1" t="str">
            <v/>
          </cell>
        </row>
      </sheetData>
      <sheetData sheetId="1033">
        <row r="1">
          <cell r="G1" t="str">
            <v/>
          </cell>
        </row>
      </sheetData>
      <sheetData sheetId="1034">
        <row r="1">
          <cell r="G1" t="str">
            <v/>
          </cell>
        </row>
      </sheetData>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ow r="1">
          <cell r="G1" t="str">
            <v/>
          </cell>
        </row>
      </sheetData>
      <sheetData sheetId="1044" refreshError="1"/>
      <sheetData sheetId="1045">
        <row r="1">
          <cell r="G1" t="str">
            <v/>
          </cell>
        </row>
      </sheetData>
      <sheetData sheetId="1046">
        <row r="1">
          <cell r="G1" t="str">
            <v/>
          </cell>
        </row>
      </sheetData>
      <sheetData sheetId="1047">
        <row r="1">
          <cell r="G1" t="str">
            <v/>
          </cell>
        </row>
      </sheetData>
      <sheetData sheetId="1048">
        <row r="1">
          <cell r="G1" t="str">
            <v/>
          </cell>
        </row>
      </sheetData>
      <sheetData sheetId="1049">
        <row r="1">
          <cell r="G1" t="str">
            <v/>
          </cell>
        </row>
      </sheetData>
      <sheetData sheetId="1050">
        <row r="1">
          <cell r="G1" t="str">
            <v/>
          </cell>
        </row>
      </sheetData>
      <sheetData sheetId="1051">
        <row r="1">
          <cell r="G1" t="str">
            <v/>
          </cell>
        </row>
      </sheetData>
      <sheetData sheetId="1052">
        <row r="1">
          <cell r="G1" t="str">
            <v/>
          </cell>
        </row>
      </sheetData>
      <sheetData sheetId="1053">
        <row r="1">
          <cell r="G1" t="str">
            <v/>
          </cell>
        </row>
      </sheetData>
      <sheetData sheetId="1054">
        <row r="1">
          <cell r="G1" t="str">
            <v/>
          </cell>
        </row>
      </sheetData>
      <sheetData sheetId="1055">
        <row r="1">
          <cell r="G1" t="str">
            <v/>
          </cell>
        </row>
      </sheetData>
      <sheetData sheetId="1056">
        <row r="1">
          <cell r="G1" t="str">
            <v/>
          </cell>
        </row>
      </sheetData>
      <sheetData sheetId="1057">
        <row r="1">
          <cell r="G1" t="str">
            <v/>
          </cell>
        </row>
      </sheetData>
      <sheetData sheetId="1058">
        <row r="1">
          <cell r="G1" t="str">
            <v/>
          </cell>
        </row>
      </sheetData>
      <sheetData sheetId="1059">
        <row r="1">
          <cell r="G1" t="str">
            <v/>
          </cell>
        </row>
      </sheetData>
      <sheetData sheetId="1060">
        <row r="1">
          <cell r="G1" t="str">
            <v/>
          </cell>
        </row>
      </sheetData>
      <sheetData sheetId="1061">
        <row r="1">
          <cell r="G1" t="str">
            <v/>
          </cell>
        </row>
      </sheetData>
      <sheetData sheetId="1062">
        <row r="1">
          <cell r="G1" t="str">
            <v/>
          </cell>
        </row>
      </sheetData>
      <sheetData sheetId="1063">
        <row r="1">
          <cell r="G1" t="str">
            <v/>
          </cell>
        </row>
      </sheetData>
      <sheetData sheetId="1064">
        <row r="1">
          <cell r="G1" t="str">
            <v/>
          </cell>
        </row>
      </sheetData>
      <sheetData sheetId="1065">
        <row r="1">
          <cell r="G1" t="str">
            <v/>
          </cell>
        </row>
      </sheetData>
      <sheetData sheetId="1066">
        <row r="1">
          <cell r="G1" t="str">
            <v/>
          </cell>
        </row>
      </sheetData>
      <sheetData sheetId="1067">
        <row r="1">
          <cell r="G1" t="str">
            <v/>
          </cell>
        </row>
      </sheetData>
      <sheetData sheetId="1068">
        <row r="1">
          <cell r="G1" t="str">
            <v/>
          </cell>
        </row>
      </sheetData>
      <sheetData sheetId="1069">
        <row r="1">
          <cell r="G1" t="str">
            <v/>
          </cell>
        </row>
      </sheetData>
      <sheetData sheetId="1070">
        <row r="1">
          <cell r="G1" t="str">
            <v/>
          </cell>
        </row>
      </sheetData>
      <sheetData sheetId="1071">
        <row r="1">
          <cell r="G1" t="str">
            <v/>
          </cell>
        </row>
      </sheetData>
      <sheetData sheetId="1072">
        <row r="1">
          <cell r="G1" t="str">
            <v/>
          </cell>
        </row>
      </sheetData>
      <sheetData sheetId="1073">
        <row r="1">
          <cell r="G1" t="str">
            <v/>
          </cell>
        </row>
      </sheetData>
      <sheetData sheetId="1074">
        <row r="1">
          <cell r="G1" t="str">
            <v/>
          </cell>
        </row>
      </sheetData>
      <sheetData sheetId="1075">
        <row r="1">
          <cell r="G1" t="str">
            <v/>
          </cell>
        </row>
      </sheetData>
      <sheetData sheetId="1076">
        <row r="1">
          <cell r="G1" t="str">
            <v/>
          </cell>
        </row>
      </sheetData>
      <sheetData sheetId="1077">
        <row r="1">
          <cell r="G1" t="str">
            <v/>
          </cell>
        </row>
      </sheetData>
      <sheetData sheetId="1078">
        <row r="1">
          <cell r="G1" t="str">
            <v/>
          </cell>
        </row>
      </sheetData>
      <sheetData sheetId="1079">
        <row r="1">
          <cell r="G1" t="str">
            <v/>
          </cell>
        </row>
      </sheetData>
      <sheetData sheetId="1080">
        <row r="1">
          <cell r="G1" t="str">
            <v/>
          </cell>
        </row>
      </sheetData>
      <sheetData sheetId="1081">
        <row r="1">
          <cell r="G1" t="str">
            <v/>
          </cell>
        </row>
      </sheetData>
      <sheetData sheetId="1082">
        <row r="1">
          <cell r="G1" t="str">
            <v/>
          </cell>
        </row>
      </sheetData>
      <sheetData sheetId="1083">
        <row r="1">
          <cell r="G1" t="str">
            <v/>
          </cell>
        </row>
      </sheetData>
      <sheetData sheetId="1084">
        <row r="1">
          <cell r="G1" t="str">
            <v/>
          </cell>
        </row>
      </sheetData>
      <sheetData sheetId="1085">
        <row r="1">
          <cell r="G1" t="str">
            <v/>
          </cell>
        </row>
      </sheetData>
      <sheetData sheetId="1086">
        <row r="1">
          <cell r="G1" t="str">
            <v/>
          </cell>
        </row>
      </sheetData>
      <sheetData sheetId="1087">
        <row r="1">
          <cell r="G1" t="str">
            <v/>
          </cell>
        </row>
      </sheetData>
      <sheetData sheetId="1088" refreshError="1"/>
      <sheetData sheetId="1089" refreshError="1"/>
      <sheetData sheetId="1090">
        <row r="1">
          <cell r="G1" t="str">
            <v/>
          </cell>
        </row>
      </sheetData>
      <sheetData sheetId="1091">
        <row r="1">
          <cell r="G1" t="str">
            <v/>
          </cell>
        </row>
      </sheetData>
      <sheetData sheetId="1092">
        <row r="1">
          <cell r="G1" t="str">
            <v/>
          </cell>
        </row>
      </sheetData>
      <sheetData sheetId="1093">
        <row r="1">
          <cell r="G1" t="str">
            <v/>
          </cell>
        </row>
      </sheetData>
      <sheetData sheetId="1094">
        <row r="1">
          <cell r="G1" t="str">
            <v/>
          </cell>
        </row>
      </sheetData>
      <sheetData sheetId="1095">
        <row r="1">
          <cell r="G1">
            <v>0</v>
          </cell>
        </row>
      </sheetData>
      <sheetData sheetId="1096">
        <row r="1">
          <cell r="G1" t="str">
            <v/>
          </cell>
        </row>
      </sheetData>
      <sheetData sheetId="1097">
        <row r="1">
          <cell r="G1" t="str">
            <v/>
          </cell>
        </row>
      </sheetData>
      <sheetData sheetId="1098">
        <row r="1">
          <cell r="G1" t="str">
            <v/>
          </cell>
        </row>
      </sheetData>
      <sheetData sheetId="1099">
        <row r="1">
          <cell r="G1" t="str">
            <v/>
          </cell>
        </row>
      </sheetData>
      <sheetData sheetId="1100">
        <row r="1">
          <cell r="G1" t="str">
            <v/>
          </cell>
        </row>
      </sheetData>
      <sheetData sheetId="1101">
        <row r="1">
          <cell r="G1" t="str">
            <v/>
          </cell>
        </row>
      </sheetData>
      <sheetData sheetId="1102">
        <row r="1">
          <cell r="G1" t="str">
            <v/>
          </cell>
        </row>
      </sheetData>
      <sheetData sheetId="1103">
        <row r="1">
          <cell r="G1" t="str">
            <v/>
          </cell>
        </row>
      </sheetData>
      <sheetData sheetId="1104">
        <row r="1">
          <cell r="G1" t="str">
            <v/>
          </cell>
        </row>
      </sheetData>
      <sheetData sheetId="1105">
        <row r="1">
          <cell r="G1" t="str">
            <v/>
          </cell>
        </row>
      </sheetData>
      <sheetData sheetId="1106">
        <row r="1">
          <cell r="G1" t="str">
            <v/>
          </cell>
        </row>
      </sheetData>
      <sheetData sheetId="1107">
        <row r="1">
          <cell r="G1" t="str">
            <v/>
          </cell>
        </row>
      </sheetData>
      <sheetData sheetId="1108">
        <row r="1">
          <cell r="G1" t="str">
            <v/>
          </cell>
        </row>
      </sheetData>
      <sheetData sheetId="1109">
        <row r="1">
          <cell r="G1" t="str">
            <v/>
          </cell>
        </row>
      </sheetData>
      <sheetData sheetId="1110">
        <row r="1">
          <cell r="G1" t="str">
            <v/>
          </cell>
        </row>
      </sheetData>
      <sheetData sheetId="1111">
        <row r="1">
          <cell r="G1" t="str">
            <v/>
          </cell>
        </row>
      </sheetData>
      <sheetData sheetId="1112">
        <row r="1">
          <cell r="G1" t="str">
            <v/>
          </cell>
        </row>
      </sheetData>
      <sheetData sheetId="1113">
        <row r="1">
          <cell r="G1" t="str">
            <v/>
          </cell>
        </row>
      </sheetData>
      <sheetData sheetId="1114">
        <row r="1">
          <cell r="G1" t="str">
            <v/>
          </cell>
        </row>
      </sheetData>
      <sheetData sheetId="1115">
        <row r="1">
          <cell r="G1" t="str">
            <v/>
          </cell>
        </row>
      </sheetData>
      <sheetData sheetId="1116">
        <row r="1">
          <cell r="G1" t="str">
            <v/>
          </cell>
        </row>
      </sheetData>
      <sheetData sheetId="1117">
        <row r="1">
          <cell r="G1" t="str">
            <v/>
          </cell>
        </row>
      </sheetData>
      <sheetData sheetId="1118">
        <row r="1">
          <cell r="G1" t="str">
            <v/>
          </cell>
        </row>
      </sheetData>
      <sheetData sheetId="1119">
        <row r="1">
          <cell r="G1" t="str">
            <v/>
          </cell>
        </row>
      </sheetData>
      <sheetData sheetId="1120">
        <row r="1">
          <cell r="G1" t="str">
            <v/>
          </cell>
        </row>
      </sheetData>
      <sheetData sheetId="1121">
        <row r="1">
          <cell r="G1" t="str">
            <v/>
          </cell>
        </row>
      </sheetData>
      <sheetData sheetId="1122">
        <row r="1">
          <cell r="G1" t="str">
            <v/>
          </cell>
        </row>
      </sheetData>
      <sheetData sheetId="1123">
        <row r="1">
          <cell r="G1" t="str">
            <v/>
          </cell>
        </row>
      </sheetData>
      <sheetData sheetId="1124">
        <row r="1">
          <cell r="G1" t="str">
            <v/>
          </cell>
        </row>
      </sheetData>
      <sheetData sheetId="1125">
        <row r="1">
          <cell r="G1" t="str">
            <v/>
          </cell>
        </row>
      </sheetData>
      <sheetData sheetId="1126">
        <row r="1">
          <cell r="G1" t="str">
            <v/>
          </cell>
        </row>
      </sheetData>
      <sheetData sheetId="1127">
        <row r="1">
          <cell r="G1" t="str">
            <v/>
          </cell>
        </row>
      </sheetData>
      <sheetData sheetId="1128">
        <row r="1">
          <cell r="G1" t="str">
            <v/>
          </cell>
        </row>
      </sheetData>
      <sheetData sheetId="1129">
        <row r="1">
          <cell r="G1" t="str">
            <v/>
          </cell>
        </row>
      </sheetData>
      <sheetData sheetId="1130">
        <row r="1">
          <cell r="G1" t="str">
            <v/>
          </cell>
        </row>
      </sheetData>
      <sheetData sheetId="1131">
        <row r="1">
          <cell r="G1" t="str">
            <v/>
          </cell>
        </row>
      </sheetData>
      <sheetData sheetId="1132">
        <row r="1">
          <cell r="G1" t="str">
            <v/>
          </cell>
        </row>
      </sheetData>
      <sheetData sheetId="1133">
        <row r="1">
          <cell r="G1" t="str">
            <v/>
          </cell>
        </row>
      </sheetData>
      <sheetData sheetId="1134">
        <row r="1">
          <cell r="G1" t="str">
            <v/>
          </cell>
        </row>
      </sheetData>
      <sheetData sheetId="1135">
        <row r="1">
          <cell r="G1" t="str">
            <v/>
          </cell>
        </row>
      </sheetData>
      <sheetData sheetId="1136">
        <row r="1">
          <cell r="G1" t="str">
            <v/>
          </cell>
        </row>
      </sheetData>
      <sheetData sheetId="1137">
        <row r="1">
          <cell r="G1" t="str">
            <v/>
          </cell>
        </row>
      </sheetData>
      <sheetData sheetId="1138">
        <row r="1">
          <cell r="G1" t="str">
            <v/>
          </cell>
        </row>
      </sheetData>
      <sheetData sheetId="1139">
        <row r="1">
          <cell r="G1" t="str">
            <v/>
          </cell>
        </row>
      </sheetData>
      <sheetData sheetId="1140">
        <row r="1">
          <cell r="G1" t="str">
            <v/>
          </cell>
        </row>
      </sheetData>
      <sheetData sheetId="1141">
        <row r="1">
          <cell r="G1" t="str">
            <v/>
          </cell>
        </row>
      </sheetData>
      <sheetData sheetId="1142">
        <row r="1">
          <cell r="G1" t="str">
            <v/>
          </cell>
        </row>
      </sheetData>
      <sheetData sheetId="1143">
        <row r="1">
          <cell r="G1" t="str">
            <v/>
          </cell>
        </row>
      </sheetData>
      <sheetData sheetId="1144">
        <row r="1">
          <cell r="G1" t="str">
            <v/>
          </cell>
        </row>
      </sheetData>
      <sheetData sheetId="1145">
        <row r="1">
          <cell r="G1" t="str">
            <v/>
          </cell>
        </row>
      </sheetData>
      <sheetData sheetId="1146">
        <row r="1">
          <cell r="G1">
            <v>0</v>
          </cell>
        </row>
      </sheetData>
      <sheetData sheetId="1147">
        <row r="1">
          <cell r="G1" t="str">
            <v/>
          </cell>
        </row>
      </sheetData>
      <sheetData sheetId="1148">
        <row r="1">
          <cell r="G1" t="str">
            <v/>
          </cell>
        </row>
      </sheetData>
      <sheetData sheetId="1149">
        <row r="1">
          <cell r="G1" t="str">
            <v/>
          </cell>
        </row>
      </sheetData>
      <sheetData sheetId="1150">
        <row r="1">
          <cell r="G1" t="str">
            <v/>
          </cell>
        </row>
      </sheetData>
      <sheetData sheetId="1151">
        <row r="1">
          <cell r="G1" t="str">
            <v/>
          </cell>
        </row>
      </sheetData>
      <sheetData sheetId="1152">
        <row r="1">
          <cell r="G1" t="str">
            <v/>
          </cell>
        </row>
      </sheetData>
      <sheetData sheetId="1153">
        <row r="1">
          <cell r="G1" t="str">
            <v/>
          </cell>
        </row>
      </sheetData>
      <sheetData sheetId="1154">
        <row r="1">
          <cell r="G1" t="str">
            <v/>
          </cell>
        </row>
      </sheetData>
      <sheetData sheetId="1155" refreshError="1"/>
      <sheetData sheetId="1156" refreshError="1"/>
      <sheetData sheetId="1157" refreshError="1"/>
      <sheetData sheetId="1158" refreshError="1"/>
      <sheetData sheetId="1159" refreshError="1"/>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refreshError="1"/>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row r="1">
          <cell r="G1" t="str">
            <v/>
          </cell>
        </row>
      </sheetData>
      <sheetData sheetId="1412">
        <row r="1">
          <cell r="G1" t="str">
            <v/>
          </cell>
        </row>
      </sheetData>
      <sheetData sheetId="1413">
        <row r="1">
          <cell r="G1" t="str">
            <v/>
          </cell>
        </row>
      </sheetData>
      <sheetData sheetId="1414">
        <row r="1">
          <cell r="G1" t="str">
            <v/>
          </cell>
        </row>
      </sheetData>
      <sheetData sheetId="1415">
        <row r="1">
          <cell r="G1" t="str">
            <v/>
          </cell>
        </row>
      </sheetData>
      <sheetData sheetId="1416">
        <row r="1">
          <cell r="G1" t="str">
            <v/>
          </cell>
        </row>
      </sheetData>
      <sheetData sheetId="1417">
        <row r="1">
          <cell r="G1" t="str">
            <v/>
          </cell>
        </row>
      </sheetData>
      <sheetData sheetId="1418">
        <row r="1">
          <cell r="G1" t="str">
            <v/>
          </cell>
        </row>
      </sheetData>
      <sheetData sheetId="1419">
        <row r="1">
          <cell r="G1" t="str">
            <v/>
          </cell>
        </row>
      </sheetData>
      <sheetData sheetId="1420">
        <row r="1">
          <cell r="G1" t="str">
            <v/>
          </cell>
        </row>
      </sheetData>
      <sheetData sheetId="1421">
        <row r="1">
          <cell r="G1" t="str">
            <v/>
          </cell>
        </row>
      </sheetData>
      <sheetData sheetId="1422">
        <row r="1">
          <cell r="G1" t="str">
            <v/>
          </cell>
        </row>
      </sheetData>
      <sheetData sheetId="1423" refreshError="1"/>
      <sheetData sheetId="1424">
        <row r="1">
          <cell r="G1" t="str">
            <v/>
          </cell>
        </row>
      </sheetData>
      <sheetData sheetId="1425">
        <row r="1">
          <cell r="G1" t="str">
            <v/>
          </cell>
        </row>
      </sheetData>
      <sheetData sheetId="1426">
        <row r="1">
          <cell r="G1" t="str">
            <v/>
          </cell>
        </row>
      </sheetData>
      <sheetData sheetId="1427">
        <row r="1">
          <cell r="G1" t="str">
            <v/>
          </cell>
        </row>
      </sheetData>
      <sheetData sheetId="1428">
        <row r="1">
          <cell r="G1" t="str">
            <v/>
          </cell>
        </row>
      </sheetData>
      <sheetData sheetId="1429">
        <row r="1">
          <cell r="G1" t="str">
            <v/>
          </cell>
        </row>
      </sheetData>
      <sheetData sheetId="1430">
        <row r="1">
          <cell r="G1" t="str">
            <v/>
          </cell>
        </row>
      </sheetData>
      <sheetData sheetId="1431">
        <row r="1">
          <cell r="G1" t="str">
            <v/>
          </cell>
        </row>
      </sheetData>
      <sheetData sheetId="1432">
        <row r="1">
          <cell r="G1" t="str">
            <v/>
          </cell>
        </row>
      </sheetData>
      <sheetData sheetId="1433">
        <row r="1">
          <cell r="G1" t="str">
            <v/>
          </cell>
        </row>
      </sheetData>
      <sheetData sheetId="1434">
        <row r="1">
          <cell r="G1" t="str">
            <v/>
          </cell>
        </row>
      </sheetData>
      <sheetData sheetId="1435">
        <row r="1">
          <cell r="G1" t="str">
            <v/>
          </cell>
        </row>
      </sheetData>
      <sheetData sheetId="1436">
        <row r="1">
          <cell r="G1" t="str">
            <v/>
          </cell>
        </row>
      </sheetData>
      <sheetData sheetId="1437">
        <row r="1">
          <cell r="G1" t="str">
            <v/>
          </cell>
        </row>
      </sheetData>
      <sheetData sheetId="1438">
        <row r="1">
          <cell r="G1" t="str">
            <v/>
          </cell>
        </row>
      </sheetData>
      <sheetData sheetId="1439">
        <row r="1">
          <cell r="G1" t="str">
            <v/>
          </cell>
        </row>
      </sheetData>
      <sheetData sheetId="1440">
        <row r="1">
          <cell r="G1" t="str">
            <v/>
          </cell>
        </row>
      </sheetData>
      <sheetData sheetId="1441">
        <row r="1">
          <cell r="G1" t="str">
            <v/>
          </cell>
        </row>
      </sheetData>
      <sheetData sheetId="1442">
        <row r="1">
          <cell r="G1" t="str">
            <v/>
          </cell>
        </row>
      </sheetData>
      <sheetData sheetId="1443" refreshError="1"/>
      <sheetData sheetId="1444">
        <row r="1">
          <cell r="G1" t="str">
            <v/>
          </cell>
        </row>
      </sheetData>
      <sheetData sheetId="1445">
        <row r="1">
          <cell r="G1" t="str">
            <v/>
          </cell>
        </row>
      </sheetData>
      <sheetData sheetId="1446">
        <row r="1">
          <cell r="G1" t="str">
            <v/>
          </cell>
        </row>
      </sheetData>
      <sheetData sheetId="1447">
        <row r="1">
          <cell r="G1" t="str">
            <v/>
          </cell>
        </row>
      </sheetData>
      <sheetData sheetId="1448" refreshError="1"/>
      <sheetData sheetId="1449">
        <row r="1">
          <cell r="G1" t="str">
            <v/>
          </cell>
        </row>
      </sheetData>
      <sheetData sheetId="1450">
        <row r="1">
          <cell r="G1" t="str">
            <v/>
          </cell>
        </row>
      </sheetData>
      <sheetData sheetId="1451">
        <row r="1">
          <cell r="G1" t="str">
            <v/>
          </cell>
        </row>
      </sheetData>
      <sheetData sheetId="1452">
        <row r="1">
          <cell r="G1" t="str">
            <v/>
          </cell>
        </row>
      </sheetData>
      <sheetData sheetId="1453">
        <row r="1">
          <cell r="G1" t="str">
            <v/>
          </cell>
        </row>
      </sheetData>
      <sheetData sheetId="1454">
        <row r="1">
          <cell r="G1" t="str">
            <v/>
          </cell>
        </row>
      </sheetData>
      <sheetData sheetId="1455">
        <row r="1">
          <cell r="G1" t="str">
            <v/>
          </cell>
        </row>
      </sheetData>
      <sheetData sheetId="1456">
        <row r="1">
          <cell r="G1" t="str">
            <v/>
          </cell>
        </row>
      </sheetData>
      <sheetData sheetId="1457">
        <row r="1">
          <cell r="G1" t="str">
            <v/>
          </cell>
        </row>
      </sheetData>
      <sheetData sheetId="1458">
        <row r="1">
          <cell r="G1" t="str">
            <v/>
          </cell>
        </row>
      </sheetData>
      <sheetData sheetId="1459">
        <row r="1">
          <cell r="G1" t="str">
            <v/>
          </cell>
        </row>
      </sheetData>
      <sheetData sheetId="1460">
        <row r="1">
          <cell r="G1" t="str">
            <v/>
          </cell>
        </row>
      </sheetData>
      <sheetData sheetId="1461">
        <row r="1">
          <cell r="G1" t="str">
            <v/>
          </cell>
        </row>
      </sheetData>
      <sheetData sheetId="1462">
        <row r="1">
          <cell r="G1" t="str">
            <v/>
          </cell>
        </row>
      </sheetData>
      <sheetData sheetId="1463">
        <row r="1">
          <cell r="G1" t="str">
            <v/>
          </cell>
        </row>
      </sheetData>
      <sheetData sheetId="1464">
        <row r="1">
          <cell r="G1" t="str">
            <v/>
          </cell>
        </row>
      </sheetData>
      <sheetData sheetId="1465">
        <row r="1">
          <cell r="G1" t="str">
            <v/>
          </cell>
        </row>
      </sheetData>
      <sheetData sheetId="1466">
        <row r="1">
          <cell r="G1" t="str">
            <v/>
          </cell>
        </row>
      </sheetData>
      <sheetData sheetId="1467">
        <row r="1">
          <cell r="G1" t="str">
            <v/>
          </cell>
        </row>
      </sheetData>
      <sheetData sheetId="1468">
        <row r="1">
          <cell r="G1" t="str">
            <v/>
          </cell>
        </row>
      </sheetData>
      <sheetData sheetId="1469">
        <row r="1">
          <cell r="G1" t="str">
            <v/>
          </cell>
        </row>
      </sheetData>
      <sheetData sheetId="1470">
        <row r="1">
          <cell r="G1" t="str">
            <v/>
          </cell>
        </row>
      </sheetData>
      <sheetData sheetId="1471">
        <row r="1">
          <cell r="G1" t="str">
            <v/>
          </cell>
        </row>
      </sheetData>
      <sheetData sheetId="1472">
        <row r="1">
          <cell r="G1" t="str">
            <v/>
          </cell>
        </row>
      </sheetData>
      <sheetData sheetId="1473">
        <row r="1">
          <cell r="G1" t="str">
            <v/>
          </cell>
        </row>
      </sheetData>
      <sheetData sheetId="1474">
        <row r="1">
          <cell r="G1" t="str">
            <v/>
          </cell>
        </row>
      </sheetData>
      <sheetData sheetId="1475">
        <row r="1">
          <cell r="G1" t="str">
            <v/>
          </cell>
        </row>
      </sheetData>
      <sheetData sheetId="1476">
        <row r="1">
          <cell r="G1" t="str">
            <v/>
          </cell>
        </row>
      </sheetData>
      <sheetData sheetId="1477">
        <row r="1">
          <cell r="G1" t="str">
            <v/>
          </cell>
        </row>
      </sheetData>
      <sheetData sheetId="1478">
        <row r="1">
          <cell r="G1" t="str">
            <v/>
          </cell>
        </row>
      </sheetData>
      <sheetData sheetId="1479">
        <row r="1">
          <cell r="G1" t="str">
            <v/>
          </cell>
        </row>
      </sheetData>
      <sheetData sheetId="1480">
        <row r="1">
          <cell r="G1" t="str">
            <v/>
          </cell>
        </row>
      </sheetData>
      <sheetData sheetId="1481">
        <row r="1">
          <cell r="G1" t="str">
            <v/>
          </cell>
        </row>
      </sheetData>
      <sheetData sheetId="1482">
        <row r="1">
          <cell r="G1" t="str">
            <v/>
          </cell>
        </row>
      </sheetData>
      <sheetData sheetId="1483">
        <row r="1">
          <cell r="G1" t="str">
            <v/>
          </cell>
        </row>
      </sheetData>
      <sheetData sheetId="1484">
        <row r="1">
          <cell r="G1" t="str">
            <v/>
          </cell>
        </row>
      </sheetData>
      <sheetData sheetId="1485">
        <row r="1">
          <cell r="G1" t="str">
            <v/>
          </cell>
        </row>
      </sheetData>
      <sheetData sheetId="1486">
        <row r="1">
          <cell r="G1" t="str">
            <v/>
          </cell>
        </row>
      </sheetData>
      <sheetData sheetId="1487"/>
      <sheetData sheetId="1488">
        <row r="1">
          <cell r="G1" t="str">
            <v/>
          </cell>
        </row>
      </sheetData>
      <sheetData sheetId="1489">
        <row r="1">
          <cell r="G1" t="str">
            <v/>
          </cell>
        </row>
      </sheetData>
      <sheetData sheetId="1490">
        <row r="1">
          <cell r="G1" t="str">
            <v/>
          </cell>
        </row>
      </sheetData>
      <sheetData sheetId="1491">
        <row r="1">
          <cell r="G1" t="str">
            <v/>
          </cell>
        </row>
      </sheetData>
      <sheetData sheetId="1492">
        <row r="1">
          <cell r="G1" t="str">
            <v/>
          </cell>
        </row>
      </sheetData>
      <sheetData sheetId="1493">
        <row r="1">
          <cell r="G1" t="str">
            <v/>
          </cell>
        </row>
      </sheetData>
      <sheetData sheetId="1494">
        <row r="1">
          <cell r="G1" t="str">
            <v/>
          </cell>
        </row>
      </sheetData>
      <sheetData sheetId="1495">
        <row r="1">
          <cell r="G1" t="str">
            <v/>
          </cell>
        </row>
      </sheetData>
      <sheetData sheetId="1496">
        <row r="1">
          <cell r="G1" t="str">
            <v/>
          </cell>
        </row>
      </sheetData>
      <sheetData sheetId="1497">
        <row r="1">
          <cell r="G1" t="str">
            <v/>
          </cell>
        </row>
      </sheetData>
      <sheetData sheetId="1498">
        <row r="1">
          <cell r="G1" t="str">
            <v/>
          </cell>
        </row>
      </sheetData>
      <sheetData sheetId="1499">
        <row r="1">
          <cell r="G1" t="str">
            <v/>
          </cell>
        </row>
      </sheetData>
      <sheetData sheetId="1500">
        <row r="1">
          <cell r="G1" t="str">
            <v/>
          </cell>
        </row>
      </sheetData>
      <sheetData sheetId="1501">
        <row r="1">
          <cell r="G1" t="str">
            <v/>
          </cell>
        </row>
      </sheetData>
      <sheetData sheetId="1502" refreshError="1"/>
      <sheetData sheetId="1503" refreshError="1"/>
      <sheetData sheetId="1504">
        <row r="1">
          <cell r="G1" t="str">
            <v/>
          </cell>
        </row>
      </sheetData>
      <sheetData sheetId="1505">
        <row r="1">
          <cell r="G1" t="str">
            <v/>
          </cell>
        </row>
      </sheetData>
      <sheetData sheetId="1506">
        <row r="1">
          <cell r="G1" t="str">
            <v/>
          </cell>
        </row>
      </sheetData>
      <sheetData sheetId="1507">
        <row r="1">
          <cell r="G1" t="str">
            <v/>
          </cell>
        </row>
      </sheetData>
      <sheetData sheetId="1508">
        <row r="1">
          <cell r="G1" t="str">
            <v/>
          </cell>
        </row>
      </sheetData>
      <sheetData sheetId="1509">
        <row r="1">
          <cell r="G1" t="str">
            <v/>
          </cell>
        </row>
      </sheetData>
      <sheetData sheetId="1510">
        <row r="1">
          <cell r="G1" t="str">
            <v/>
          </cell>
        </row>
      </sheetData>
      <sheetData sheetId="1511" refreshError="1"/>
      <sheetData sheetId="1512">
        <row r="1">
          <cell r="G1" t="str">
            <v/>
          </cell>
        </row>
      </sheetData>
      <sheetData sheetId="1513">
        <row r="1">
          <cell r="G1" t="str">
            <v/>
          </cell>
        </row>
      </sheetData>
      <sheetData sheetId="1514">
        <row r="1">
          <cell r="G1" t="str">
            <v/>
          </cell>
        </row>
      </sheetData>
      <sheetData sheetId="1515">
        <row r="1">
          <cell r="G1" t="str">
            <v/>
          </cell>
        </row>
      </sheetData>
      <sheetData sheetId="1516">
        <row r="1">
          <cell r="G1" t="str">
            <v/>
          </cell>
        </row>
      </sheetData>
      <sheetData sheetId="1517">
        <row r="1">
          <cell r="G1" t="str">
            <v/>
          </cell>
        </row>
      </sheetData>
      <sheetData sheetId="1518">
        <row r="1">
          <cell r="G1" t="str">
            <v/>
          </cell>
        </row>
      </sheetData>
      <sheetData sheetId="1519">
        <row r="1">
          <cell r="G1" t="str">
            <v/>
          </cell>
        </row>
      </sheetData>
      <sheetData sheetId="1520">
        <row r="1">
          <cell r="G1" t="str">
            <v/>
          </cell>
        </row>
      </sheetData>
      <sheetData sheetId="1521">
        <row r="1">
          <cell r="G1" t="str">
            <v/>
          </cell>
        </row>
      </sheetData>
      <sheetData sheetId="1522">
        <row r="1">
          <cell r="G1" t="str">
            <v/>
          </cell>
        </row>
      </sheetData>
      <sheetData sheetId="1523">
        <row r="1">
          <cell r="G1" t="str">
            <v/>
          </cell>
        </row>
      </sheetData>
      <sheetData sheetId="1524">
        <row r="1">
          <cell r="G1" t="str">
            <v/>
          </cell>
        </row>
      </sheetData>
      <sheetData sheetId="1525">
        <row r="1">
          <cell r="G1" t="str">
            <v/>
          </cell>
        </row>
      </sheetData>
      <sheetData sheetId="1526">
        <row r="1">
          <cell r="G1" t="str">
            <v/>
          </cell>
        </row>
      </sheetData>
      <sheetData sheetId="1527">
        <row r="1">
          <cell r="G1" t="str">
            <v/>
          </cell>
        </row>
      </sheetData>
      <sheetData sheetId="1528">
        <row r="1">
          <cell r="G1" t="str">
            <v/>
          </cell>
        </row>
      </sheetData>
      <sheetData sheetId="1529">
        <row r="1">
          <cell r="G1" t="str">
            <v/>
          </cell>
        </row>
      </sheetData>
      <sheetData sheetId="1530">
        <row r="1">
          <cell r="G1" t="str">
            <v/>
          </cell>
        </row>
      </sheetData>
      <sheetData sheetId="1531">
        <row r="1">
          <cell r="G1" t="str">
            <v/>
          </cell>
        </row>
      </sheetData>
      <sheetData sheetId="1532">
        <row r="1">
          <cell r="G1" t="str">
            <v/>
          </cell>
        </row>
      </sheetData>
      <sheetData sheetId="1533">
        <row r="1">
          <cell r="G1" t="str">
            <v/>
          </cell>
        </row>
      </sheetData>
      <sheetData sheetId="1534">
        <row r="1">
          <cell r="G1" t="str">
            <v/>
          </cell>
        </row>
      </sheetData>
      <sheetData sheetId="1535">
        <row r="1">
          <cell r="G1" t="str">
            <v/>
          </cell>
        </row>
      </sheetData>
      <sheetData sheetId="1536">
        <row r="1">
          <cell r="G1" t="str">
            <v/>
          </cell>
        </row>
      </sheetData>
      <sheetData sheetId="1537">
        <row r="1">
          <cell r="G1" t="str">
            <v/>
          </cell>
        </row>
      </sheetData>
      <sheetData sheetId="1538">
        <row r="1">
          <cell r="G1" t="str">
            <v/>
          </cell>
        </row>
      </sheetData>
      <sheetData sheetId="1539">
        <row r="1">
          <cell r="G1" t="str">
            <v/>
          </cell>
        </row>
      </sheetData>
      <sheetData sheetId="1540">
        <row r="1">
          <cell r="G1" t="str">
            <v/>
          </cell>
        </row>
      </sheetData>
      <sheetData sheetId="1541">
        <row r="1">
          <cell r="G1" t="str">
            <v/>
          </cell>
        </row>
      </sheetData>
      <sheetData sheetId="1542">
        <row r="1">
          <cell r="G1" t="str">
            <v/>
          </cell>
        </row>
      </sheetData>
      <sheetData sheetId="1543">
        <row r="1">
          <cell r="G1" t="str">
            <v/>
          </cell>
        </row>
      </sheetData>
      <sheetData sheetId="1544">
        <row r="1">
          <cell r="G1" t="str">
            <v/>
          </cell>
        </row>
      </sheetData>
      <sheetData sheetId="1545">
        <row r="1">
          <cell r="G1" t="str">
            <v/>
          </cell>
        </row>
      </sheetData>
      <sheetData sheetId="1546">
        <row r="1">
          <cell r="G1" t="str">
            <v/>
          </cell>
        </row>
      </sheetData>
      <sheetData sheetId="1547">
        <row r="1">
          <cell r="G1" t="str">
            <v/>
          </cell>
        </row>
      </sheetData>
      <sheetData sheetId="1548">
        <row r="1">
          <cell r="G1" t="str">
            <v/>
          </cell>
        </row>
      </sheetData>
      <sheetData sheetId="1549">
        <row r="1">
          <cell r="G1" t="str">
            <v/>
          </cell>
        </row>
      </sheetData>
      <sheetData sheetId="1550">
        <row r="1">
          <cell r="G1" t="str">
            <v/>
          </cell>
        </row>
      </sheetData>
      <sheetData sheetId="1551">
        <row r="1">
          <cell r="G1">
            <v>0</v>
          </cell>
        </row>
      </sheetData>
      <sheetData sheetId="1552" refreshError="1"/>
      <sheetData sheetId="1553" refreshError="1"/>
      <sheetData sheetId="1554">
        <row r="1">
          <cell r="G1" t="str">
            <v/>
          </cell>
        </row>
      </sheetData>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row r="1">
          <cell r="G1">
            <v>0</v>
          </cell>
        </row>
      </sheetData>
      <sheetData sheetId="1596"/>
      <sheetData sheetId="1597">
        <row r="1">
          <cell r="G1">
            <v>0</v>
          </cell>
        </row>
      </sheetData>
      <sheetData sheetId="1598"/>
      <sheetData sheetId="1599">
        <row r="1">
          <cell r="G1">
            <v>0</v>
          </cell>
        </row>
      </sheetData>
      <sheetData sheetId="1600"/>
      <sheetData sheetId="1601"/>
      <sheetData sheetId="1602">
        <row r="1">
          <cell r="G1">
            <v>0</v>
          </cell>
        </row>
      </sheetData>
      <sheetData sheetId="1603">
        <row r="1">
          <cell r="G1">
            <v>0</v>
          </cell>
        </row>
      </sheetData>
      <sheetData sheetId="1604">
        <row r="1">
          <cell r="G1">
            <v>0</v>
          </cell>
        </row>
      </sheetData>
      <sheetData sheetId="1605">
        <row r="1">
          <cell r="G1">
            <v>0</v>
          </cell>
        </row>
      </sheetData>
      <sheetData sheetId="1606">
        <row r="1">
          <cell r="G1" t="str">
            <v/>
          </cell>
        </row>
      </sheetData>
      <sheetData sheetId="1607">
        <row r="1">
          <cell r="G1">
            <v>0</v>
          </cell>
        </row>
      </sheetData>
      <sheetData sheetId="1608">
        <row r="1">
          <cell r="G1" t="str">
            <v/>
          </cell>
        </row>
      </sheetData>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row r="9">
          <cell r="C9" t="str">
            <v>Доля расходов периода от выручки</v>
          </cell>
        </row>
      </sheetData>
      <sheetData sheetId="1627">
        <row r="9">
          <cell r="C9" t="str">
            <v>Доля расходов периода от выручки</v>
          </cell>
        </row>
      </sheetData>
      <sheetData sheetId="1628">
        <row r="9">
          <cell r="C9" t="str">
            <v>Доля расходов периода от выручки</v>
          </cell>
        </row>
      </sheetData>
      <sheetData sheetId="1629">
        <row r="9">
          <cell r="C9" t="str">
            <v>Доля расходов периода от выручки</v>
          </cell>
        </row>
      </sheetData>
      <sheetData sheetId="1630">
        <row r="9">
          <cell r="C9" t="str">
            <v>Доля расходов периода от выручки</v>
          </cell>
        </row>
      </sheetData>
      <sheetData sheetId="1631">
        <row r="9">
          <cell r="C9" t="str">
            <v>Доля расходов периода от выручки</v>
          </cell>
        </row>
      </sheetData>
      <sheetData sheetId="1632">
        <row r="9">
          <cell r="C9" t="str">
            <v>Доля расходов периода от выручки</v>
          </cell>
        </row>
      </sheetData>
      <sheetData sheetId="1633">
        <row r="9">
          <cell r="C9" t="str">
            <v>Доля расходов периода от выручки</v>
          </cell>
        </row>
      </sheetData>
      <sheetData sheetId="1634">
        <row r="9">
          <cell r="C9" t="str">
            <v>Доля расходов периода от выручки</v>
          </cell>
        </row>
      </sheetData>
      <sheetData sheetId="1635">
        <row r="9">
          <cell r="C9" t="str">
            <v>Доля расходов периода от выручки</v>
          </cell>
        </row>
      </sheetData>
      <sheetData sheetId="1636">
        <row r="9">
          <cell r="C9" t="str">
            <v>Доля расходов периода от выручки</v>
          </cell>
        </row>
      </sheetData>
      <sheetData sheetId="1637">
        <row r="9">
          <cell r="C9" t="str">
            <v>Доля расходов периода от выручки</v>
          </cell>
        </row>
      </sheetData>
      <sheetData sheetId="1638">
        <row r="9">
          <cell r="C9" t="str">
            <v>Доля расходов периода от выручки</v>
          </cell>
        </row>
      </sheetData>
      <sheetData sheetId="1639">
        <row r="9">
          <cell r="C9" t="str">
            <v>Доля расходов периода от выручки</v>
          </cell>
        </row>
      </sheetData>
      <sheetData sheetId="1640">
        <row r="9">
          <cell r="C9" t="str">
            <v>Доля расходов периода от выручки</v>
          </cell>
        </row>
      </sheetData>
      <sheetData sheetId="1641">
        <row r="9">
          <cell r="C9" t="str">
            <v>Доля расходов периода от выручки</v>
          </cell>
        </row>
      </sheetData>
      <sheetData sheetId="1642">
        <row r="9">
          <cell r="C9" t="str">
            <v>Доля расходов периода от выручки</v>
          </cell>
        </row>
      </sheetData>
      <sheetData sheetId="1643">
        <row r="9">
          <cell r="C9" t="str">
            <v>Доля расходов периода от выручки</v>
          </cell>
        </row>
      </sheetData>
      <sheetData sheetId="1644">
        <row r="9">
          <cell r="C9" t="str">
            <v>Доля расходов периода от выручки</v>
          </cell>
        </row>
      </sheetData>
      <sheetData sheetId="1645">
        <row r="9">
          <cell r="C9" t="str">
            <v>Доля расходов периода от выручки</v>
          </cell>
        </row>
      </sheetData>
      <sheetData sheetId="1646">
        <row r="9">
          <cell r="C9" t="str">
            <v>Доля расходов периода от выручки</v>
          </cell>
        </row>
      </sheetData>
      <sheetData sheetId="1647">
        <row r="9">
          <cell r="C9" t="str">
            <v>Доля расходов периода от выручки</v>
          </cell>
        </row>
      </sheetData>
      <sheetData sheetId="1648">
        <row r="9">
          <cell r="C9" t="str">
            <v>Доля расходов периода от выручки</v>
          </cell>
        </row>
      </sheetData>
      <sheetData sheetId="1649">
        <row r="9">
          <cell r="C9" t="str">
            <v>Доля расходов периода от выручки</v>
          </cell>
        </row>
      </sheetData>
      <sheetData sheetId="1650">
        <row r="9">
          <cell r="C9" t="str">
            <v>Доля расходов периода от выручки</v>
          </cell>
        </row>
      </sheetData>
      <sheetData sheetId="1651">
        <row r="9">
          <cell r="C9" t="str">
            <v>Доля расходов периода от выручки</v>
          </cell>
        </row>
      </sheetData>
      <sheetData sheetId="1652">
        <row r="9">
          <cell r="C9" t="str">
            <v>Доля расходов периода от выручки</v>
          </cell>
        </row>
      </sheetData>
      <sheetData sheetId="1653">
        <row r="9">
          <cell r="C9" t="str">
            <v>Доля расходов периода от выручки</v>
          </cell>
        </row>
      </sheetData>
      <sheetData sheetId="1654">
        <row r="9">
          <cell r="C9" t="str">
            <v>Доля расходов периода от выручки</v>
          </cell>
        </row>
      </sheetData>
      <sheetData sheetId="1655">
        <row r="9">
          <cell r="C9" t="str">
            <v>Доля расходов периода от выручки</v>
          </cell>
        </row>
      </sheetData>
      <sheetData sheetId="1656">
        <row r="9">
          <cell r="C9" t="str">
            <v>Доля расходов периода от выручки</v>
          </cell>
        </row>
      </sheetData>
      <sheetData sheetId="1657">
        <row r="9">
          <cell r="C9" t="str">
            <v>Доля расходов периода от выручки</v>
          </cell>
        </row>
      </sheetData>
      <sheetData sheetId="1658">
        <row r="9">
          <cell r="C9" t="str">
            <v>Доля расходов периода от выручки</v>
          </cell>
        </row>
      </sheetData>
      <sheetData sheetId="1659">
        <row r="9">
          <cell r="C9" t="str">
            <v>Доля расходов периода от выручки</v>
          </cell>
        </row>
      </sheetData>
      <sheetData sheetId="1660">
        <row r="9">
          <cell r="C9" t="str">
            <v>Доля расходов периода от выручки</v>
          </cell>
        </row>
      </sheetData>
      <sheetData sheetId="1661">
        <row r="9">
          <cell r="C9" t="str">
            <v>Доля расходов периода от выручки</v>
          </cell>
        </row>
      </sheetData>
      <sheetData sheetId="1662">
        <row r="9">
          <cell r="C9" t="str">
            <v>Доля расходов периода от выручки</v>
          </cell>
        </row>
      </sheetData>
      <sheetData sheetId="1663">
        <row r="9">
          <cell r="C9" t="str">
            <v>Доля расходов периода от выручки</v>
          </cell>
        </row>
      </sheetData>
      <sheetData sheetId="1664">
        <row r="9">
          <cell r="C9" t="str">
            <v>Доля расходов периода от выручки</v>
          </cell>
        </row>
      </sheetData>
      <sheetData sheetId="1665">
        <row r="9">
          <cell r="C9" t="str">
            <v>Доля расходов периода от выручки</v>
          </cell>
        </row>
      </sheetData>
      <sheetData sheetId="1666">
        <row r="9">
          <cell r="C9" t="str">
            <v>Доля расходов периода от выручки</v>
          </cell>
        </row>
      </sheetData>
      <sheetData sheetId="1667">
        <row r="9">
          <cell r="C9" t="str">
            <v>Доля расходов периода от выручки</v>
          </cell>
        </row>
      </sheetData>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row r="1">
          <cell r="G1">
            <v>0</v>
          </cell>
        </row>
      </sheetData>
      <sheetData sheetId="1704">
        <row r="1">
          <cell r="G1">
            <v>0</v>
          </cell>
        </row>
      </sheetData>
      <sheetData sheetId="1705">
        <row r="1">
          <cell r="G1">
            <v>0</v>
          </cell>
        </row>
      </sheetData>
      <sheetData sheetId="1706">
        <row r="1">
          <cell r="G1">
            <v>0</v>
          </cell>
        </row>
      </sheetData>
      <sheetData sheetId="1707">
        <row r="1">
          <cell r="G1">
            <v>0</v>
          </cell>
        </row>
      </sheetData>
      <sheetData sheetId="1708">
        <row r="1">
          <cell r="G1">
            <v>0</v>
          </cell>
        </row>
      </sheetData>
      <sheetData sheetId="1709">
        <row r="1">
          <cell r="G1">
            <v>0</v>
          </cell>
        </row>
      </sheetData>
      <sheetData sheetId="1710">
        <row r="1">
          <cell r="G1">
            <v>0</v>
          </cell>
        </row>
      </sheetData>
      <sheetData sheetId="1711">
        <row r="1">
          <cell r="G1">
            <v>0</v>
          </cell>
        </row>
      </sheetData>
      <sheetData sheetId="1712">
        <row r="1">
          <cell r="G1">
            <v>0</v>
          </cell>
        </row>
      </sheetData>
      <sheetData sheetId="1713">
        <row r="1">
          <cell r="G1">
            <v>0</v>
          </cell>
        </row>
      </sheetData>
      <sheetData sheetId="1714">
        <row r="1">
          <cell r="G1">
            <v>0</v>
          </cell>
        </row>
      </sheetData>
      <sheetData sheetId="1715">
        <row r="1">
          <cell r="G1">
            <v>0</v>
          </cell>
        </row>
      </sheetData>
      <sheetData sheetId="1716">
        <row r="1">
          <cell r="G1">
            <v>0</v>
          </cell>
        </row>
      </sheetData>
      <sheetData sheetId="1717">
        <row r="1">
          <cell r="G1">
            <v>0</v>
          </cell>
        </row>
      </sheetData>
      <sheetData sheetId="1718">
        <row r="1">
          <cell r="G1">
            <v>0</v>
          </cell>
        </row>
      </sheetData>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row r="1">
          <cell r="G1">
            <v>0</v>
          </cell>
        </row>
      </sheetData>
      <sheetData sheetId="1753"/>
      <sheetData sheetId="1754">
        <row r="1">
          <cell r="G1">
            <v>0</v>
          </cell>
        </row>
      </sheetData>
      <sheetData sheetId="1755"/>
      <sheetData sheetId="1756">
        <row r="1">
          <cell r="G1">
            <v>0</v>
          </cell>
        </row>
      </sheetData>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row r="1">
          <cell r="G1">
            <v>0</v>
          </cell>
        </row>
      </sheetData>
      <sheetData sheetId="1810"/>
      <sheetData sheetId="1811">
        <row r="1">
          <cell r="G1">
            <v>0</v>
          </cell>
        </row>
      </sheetData>
      <sheetData sheetId="1812"/>
      <sheetData sheetId="1813">
        <row r="1">
          <cell r="G1">
            <v>0</v>
          </cell>
        </row>
      </sheetData>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sheetData sheetId="1853"/>
      <sheetData sheetId="1854"/>
      <sheetData sheetId="1855"/>
      <sheetData sheetId="1856"/>
      <sheetData sheetId="1857"/>
      <sheetData sheetId="1858"/>
      <sheetData sheetId="1859"/>
      <sheetData sheetId="1860"/>
      <sheetData sheetId="1861"/>
      <sheetData sheetId="1862"/>
      <sheetData sheetId="1863"/>
      <sheetData sheetId="1864"/>
      <sheetData sheetId="1865"/>
      <sheetData sheetId="1866"/>
      <sheetData sheetId="1867"/>
      <sheetData sheetId="1868"/>
      <sheetData sheetId="1869"/>
      <sheetData sheetId="1870"/>
      <sheetData sheetId="1871">
        <row r="1">
          <cell r="G1">
            <v>0</v>
          </cell>
        </row>
      </sheetData>
      <sheetData sheetId="1872">
        <row r="1">
          <cell r="G1">
            <v>0</v>
          </cell>
        </row>
      </sheetData>
      <sheetData sheetId="1873">
        <row r="1">
          <cell r="G1">
            <v>0</v>
          </cell>
        </row>
      </sheetData>
      <sheetData sheetId="1874">
        <row r="1">
          <cell r="G1">
            <v>0</v>
          </cell>
        </row>
      </sheetData>
      <sheetData sheetId="1875">
        <row r="1">
          <cell r="G1" t="str">
            <v/>
          </cell>
        </row>
      </sheetData>
      <sheetData sheetId="1876">
        <row r="1">
          <cell r="G1">
            <v>0</v>
          </cell>
        </row>
      </sheetData>
      <sheetData sheetId="1877">
        <row r="1">
          <cell r="G1" t="str">
            <v/>
          </cell>
        </row>
      </sheetData>
      <sheetData sheetId="1878"/>
      <sheetData sheetId="1879"/>
      <sheetData sheetId="1880"/>
      <sheetData sheetId="1881"/>
      <sheetData sheetId="1882"/>
      <sheetData sheetId="1883"/>
      <sheetData sheetId="1884"/>
      <sheetData sheetId="1885"/>
      <sheetData sheetId="1886"/>
      <sheetData sheetId="1887"/>
      <sheetData sheetId="1888"/>
      <sheetData sheetId="1889"/>
      <sheetData sheetId="1890"/>
      <sheetData sheetId="1891"/>
      <sheetData sheetId="1892"/>
      <sheetData sheetId="1893"/>
      <sheetData sheetId="1894">
        <row r="9">
          <cell r="C9" t="str">
            <v>Доля расходов периода от выручки</v>
          </cell>
        </row>
      </sheetData>
      <sheetData sheetId="1895">
        <row r="1">
          <cell r="G1">
            <v>0</v>
          </cell>
        </row>
      </sheetData>
      <sheetData sheetId="1896">
        <row r="9">
          <cell r="C9" t="str">
            <v>Доля расходов периода от выручки</v>
          </cell>
        </row>
      </sheetData>
      <sheetData sheetId="1897">
        <row r="1">
          <cell r="G1">
            <v>0</v>
          </cell>
        </row>
      </sheetData>
      <sheetData sheetId="1898">
        <row r="9">
          <cell r="C9" t="str">
            <v>Доля расходов периода от выручки</v>
          </cell>
        </row>
      </sheetData>
      <sheetData sheetId="1899">
        <row r="1">
          <cell r="G1">
            <v>0</v>
          </cell>
        </row>
      </sheetData>
      <sheetData sheetId="1900">
        <row r="9">
          <cell r="C9" t="str">
            <v>Доля расходов периода от выручки</v>
          </cell>
        </row>
      </sheetData>
      <sheetData sheetId="1901">
        <row r="1">
          <cell r="G1" t="str">
            <v/>
          </cell>
        </row>
      </sheetData>
      <sheetData sheetId="1902">
        <row r="1">
          <cell r="G1">
            <v>0</v>
          </cell>
        </row>
      </sheetData>
      <sheetData sheetId="1903">
        <row r="1">
          <cell r="G1" t="str">
            <v/>
          </cell>
        </row>
      </sheetData>
      <sheetData sheetId="1904">
        <row r="1">
          <cell r="G1">
            <v>0</v>
          </cell>
        </row>
      </sheetData>
      <sheetData sheetId="1905">
        <row r="9">
          <cell r="C9" t="str">
            <v>Доля расходов периода от выручки</v>
          </cell>
        </row>
      </sheetData>
      <sheetData sheetId="1906">
        <row r="1">
          <cell r="G1">
            <v>0</v>
          </cell>
        </row>
      </sheetData>
      <sheetData sheetId="1907">
        <row r="9">
          <cell r="C9" t="str">
            <v>Доля расходов периода от выручки</v>
          </cell>
        </row>
      </sheetData>
      <sheetData sheetId="1908">
        <row r="9">
          <cell r="C9" t="str">
            <v>Доля расходов периода от выручки</v>
          </cell>
        </row>
      </sheetData>
      <sheetData sheetId="1909">
        <row r="9">
          <cell r="C9" t="str">
            <v>Доля расходов периода от выручки</v>
          </cell>
        </row>
      </sheetData>
      <sheetData sheetId="1910">
        <row r="1">
          <cell r="G1">
            <v>0</v>
          </cell>
        </row>
      </sheetData>
      <sheetData sheetId="1911">
        <row r="1">
          <cell r="G1">
            <v>0</v>
          </cell>
        </row>
      </sheetData>
      <sheetData sheetId="1912">
        <row r="1">
          <cell r="G1">
            <v>0</v>
          </cell>
        </row>
      </sheetData>
      <sheetData sheetId="1913">
        <row r="1">
          <cell r="G1">
            <v>0</v>
          </cell>
        </row>
      </sheetData>
      <sheetData sheetId="1914">
        <row r="1">
          <cell r="G1">
            <v>0</v>
          </cell>
        </row>
      </sheetData>
      <sheetData sheetId="1915">
        <row r="1">
          <cell r="G1">
            <v>0</v>
          </cell>
        </row>
      </sheetData>
      <sheetData sheetId="1916">
        <row r="9">
          <cell r="C9" t="str">
            <v>Доля расходов периода от выручки</v>
          </cell>
        </row>
      </sheetData>
      <sheetData sheetId="1917">
        <row r="9">
          <cell r="C9" t="str">
            <v>Доля расходов периода от выручки</v>
          </cell>
        </row>
      </sheetData>
      <sheetData sheetId="1918">
        <row r="1">
          <cell r="G1" t="str">
            <v/>
          </cell>
        </row>
      </sheetData>
      <sheetData sheetId="1919">
        <row r="9">
          <cell r="C9" t="str">
            <v>Доля расходов периода от выручки</v>
          </cell>
        </row>
      </sheetData>
      <sheetData sheetId="1920">
        <row r="1">
          <cell r="G1" t="str">
            <v/>
          </cell>
        </row>
      </sheetData>
      <sheetData sheetId="1921">
        <row r="9">
          <cell r="C9" t="str">
            <v>Доля расходов периода от выручки</v>
          </cell>
        </row>
      </sheetData>
      <sheetData sheetId="1922">
        <row r="1">
          <cell r="G1" t="str">
            <v/>
          </cell>
        </row>
      </sheetData>
      <sheetData sheetId="1923">
        <row r="9">
          <cell r="C9" t="str">
            <v>Доля расходов периода от выручки</v>
          </cell>
        </row>
      </sheetData>
      <sheetData sheetId="1924">
        <row r="9">
          <cell r="C9" t="str">
            <v>Доля расходов периода от выручки</v>
          </cell>
        </row>
      </sheetData>
      <sheetData sheetId="1925">
        <row r="9">
          <cell r="C9" t="str">
            <v>Доля расходов периода от выручки</v>
          </cell>
        </row>
      </sheetData>
      <sheetData sheetId="1926">
        <row r="9">
          <cell r="C9" t="str">
            <v>Доля расходов периода от выручки</v>
          </cell>
        </row>
      </sheetData>
      <sheetData sheetId="1927">
        <row r="9">
          <cell r="C9" t="str">
            <v>Доля расходов периода от выручки</v>
          </cell>
        </row>
      </sheetData>
      <sheetData sheetId="1928">
        <row r="9">
          <cell r="C9" t="str">
            <v>Доля расходов периода от выручки</v>
          </cell>
        </row>
      </sheetData>
      <sheetData sheetId="1929">
        <row r="9">
          <cell r="C9" t="str">
            <v>Доля расходов периода от выручки</v>
          </cell>
        </row>
      </sheetData>
      <sheetData sheetId="1930">
        <row r="9">
          <cell r="C9" t="str">
            <v>Доля расходов периода от выручки</v>
          </cell>
        </row>
      </sheetData>
      <sheetData sheetId="1931">
        <row r="9">
          <cell r="C9" t="str">
            <v>Доля расходов периода от выручки</v>
          </cell>
        </row>
      </sheetData>
      <sheetData sheetId="1932">
        <row r="9">
          <cell r="C9" t="str">
            <v>Доля расходов периода от выручки</v>
          </cell>
        </row>
      </sheetData>
      <sheetData sheetId="1933">
        <row r="9">
          <cell r="C9" t="str">
            <v>Доля расходов периода от выручки</v>
          </cell>
        </row>
      </sheetData>
      <sheetData sheetId="1934">
        <row r="9">
          <cell r="C9" t="str">
            <v>Доля расходов периода от выручки</v>
          </cell>
        </row>
      </sheetData>
      <sheetData sheetId="1935">
        <row r="9">
          <cell r="C9" t="str">
            <v>Доля расходов периода от выручки</v>
          </cell>
        </row>
      </sheetData>
      <sheetData sheetId="1936">
        <row r="9">
          <cell r="C9" t="str">
            <v>Доля расходов периода от выручки</v>
          </cell>
        </row>
      </sheetData>
      <sheetData sheetId="1937">
        <row r="9">
          <cell r="C9" t="str">
            <v>Доля расходов периода от выручки</v>
          </cell>
        </row>
      </sheetData>
      <sheetData sheetId="1938">
        <row r="9">
          <cell r="C9" t="str">
            <v>Доля расходов периода от выручки</v>
          </cell>
        </row>
      </sheetData>
      <sheetData sheetId="1939">
        <row r="9">
          <cell r="C9" t="str">
            <v>Доля расходов периода от выручки</v>
          </cell>
        </row>
      </sheetData>
      <sheetData sheetId="1940">
        <row r="9">
          <cell r="C9" t="str">
            <v>Доля расходов периода от выручки</v>
          </cell>
        </row>
      </sheetData>
      <sheetData sheetId="1941"/>
      <sheetData sheetId="1942">
        <row r="1">
          <cell r="G1" t="str">
            <v/>
          </cell>
        </row>
      </sheetData>
      <sheetData sheetId="1943">
        <row r="1">
          <cell r="G1" t="str">
            <v/>
          </cell>
        </row>
      </sheetData>
      <sheetData sheetId="1944">
        <row r="1">
          <cell r="G1" t="str">
            <v/>
          </cell>
        </row>
      </sheetData>
      <sheetData sheetId="1945">
        <row r="1">
          <cell r="G1" t="str">
            <v/>
          </cell>
        </row>
      </sheetData>
      <sheetData sheetId="1946">
        <row r="1">
          <cell r="G1" t="str">
            <v/>
          </cell>
        </row>
      </sheetData>
      <sheetData sheetId="1947">
        <row r="1">
          <cell r="G1">
            <v>0</v>
          </cell>
        </row>
      </sheetData>
      <sheetData sheetId="1948">
        <row r="1">
          <cell r="G1" t="str">
            <v/>
          </cell>
        </row>
      </sheetData>
      <sheetData sheetId="1949">
        <row r="1">
          <cell r="G1" t="str">
            <v/>
          </cell>
        </row>
      </sheetData>
      <sheetData sheetId="1950">
        <row r="1">
          <cell r="G1" t="str">
            <v/>
          </cell>
        </row>
      </sheetData>
      <sheetData sheetId="1951">
        <row r="1">
          <cell r="G1" t="str">
            <v/>
          </cell>
        </row>
      </sheetData>
      <sheetData sheetId="1952">
        <row r="1">
          <cell r="G1">
            <v>0</v>
          </cell>
        </row>
      </sheetData>
      <sheetData sheetId="1953">
        <row r="1">
          <cell r="G1" t="str">
            <v/>
          </cell>
        </row>
      </sheetData>
      <sheetData sheetId="1954">
        <row r="1">
          <cell r="G1">
            <v>0</v>
          </cell>
        </row>
      </sheetData>
      <sheetData sheetId="1955"/>
      <sheetData sheetId="1956"/>
      <sheetData sheetId="1957"/>
      <sheetData sheetId="1958"/>
      <sheetData sheetId="1959"/>
      <sheetData sheetId="1960">
        <row r="1">
          <cell r="G1">
            <v>0</v>
          </cell>
        </row>
      </sheetData>
      <sheetData sheetId="1961">
        <row r="1">
          <cell r="G1" t="str">
            <v/>
          </cell>
        </row>
      </sheetData>
      <sheetData sheetId="1962">
        <row r="1">
          <cell r="G1">
            <v>0</v>
          </cell>
        </row>
      </sheetData>
      <sheetData sheetId="1963">
        <row r="1">
          <cell r="G1" t="str">
            <v/>
          </cell>
        </row>
      </sheetData>
      <sheetData sheetId="1964">
        <row r="1">
          <cell r="G1" t="str">
            <v/>
          </cell>
        </row>
      </sheetData>
      <sheetData sheetId="1965">
        <row r="1">
          <cell r="G1" t="str">
            <v/>
          </cell>
        </row>
      </sheetData>
      <sheetData sheetId="1966">
        <row r="1">
          <cell r="G1" t="str">
            <v/>
          </cell>
        </row>
      </sheetData>
      <sheetData sheetId="1967">
        <row r="1">
          <cell r="G1" t="str">
            <v/>
          </cell>
        </row>
      </sheetData>
      <sheetData sheetId="1968">
        <row r="1">
          <cell r="G1">
            <v>0</v>
          </cell>
        </row>
      </sheetData>
      <sheetData sheetId="1969">
        <row r="1">
          <cell r="G1" t="str">
            <v/>
          </cell>
        </row>
      </sheetData>
      <sheetData sheetId="1970">
        <row r="1">
          <cell r="G1" t="str">
            <v/>
          </cell>
        </row>
      </sheetData>
      <sheetData sheetId="1971">
        <row r="1">
          <cell r="G1" t="str">
            <v/>
          </cell>
        </row>
      </sheetData>
      <sheetData sheetId="1972">
        <row r="1">
          <cell r="G1">
            <v>0</v>
          </cell>
        </row>
      </sheetData>
      <sheetData sheetId="1973">
        <row r="1">
          <cell r="G1">
            <v>0</v>
          </cell>
        </row>
      </sheetData>
      <sheetData sheetId="1974">
        <row r="1">
          <cell r="G1">
            <v>0</v>
          </cell>
        </row>
      </sheetData>
      <sheetData sheetId="1975">
        <row r="1">
          <cell r="G1">
            <v>0</v>
          </cell>
        </row>
      </sheetData>
      <sheetData sheetId="1976">
        <row r="1">
          <cell r="G1">
            <v>0</v>
          </cell>
        </row>
      </sheetData>
      <sheetData sheetId="1977">
        <row r="1">
          <cell r="G1">
            <v>0</v>
          </cell>
        </row>
      </sheetData>
      <sheetData sheetId="1978">
        <row r="1">
          <cell r="G1">
            <v>0</v>
          </cell>
        </row>
      </sheetData>
      <sheetData sheetId="1979">
        <row r="1">
          <cell r="G1">
            <v>0</v>
          </cell>
        </row>
      </sheetData>
      <sheetData sheetId="1980">
        <row r="1">
          <cell r="G1">
            <v>0</v>
          </cell>
        </row>
      </sheetData>
      <sheetData sheetId="1981">
        <row r="1">
          <cell r="G1">
            <v>0</v>
          </cell>
        </row>
      </sheetData>
      <sheetData sheetId="1982">
        <row r="1">
          <cell r="G1">
            <v>0</v>
          </cell>
        </row>
      </sheetData>
      <sheetData sheetId="1983">
        <row r="1">
          <cell r="G1">
            <v>0</v>
          </cell>
        </row>
      </sheetData>
      <sheetData sheetId="1984">
        <row r="1">
          <cell r="G1">
            <v>0</v>
          </cell>
        </row>
      </sheetData>
      <sheetData sheetId="1985">
        <row r="1">
          <cell r="G1">
            <v>0</v>
          </cell>
        </row>
      </sheetData>
      <sheetData sheetId="1986">
        <row r="1">
          <cell r="G1">
            <v>0</v>
          </cell>
        </row>
      </sheetData>
      <sheetData sheetId="1987"/>
      <sheetData sheetId="1988"/>
      <sheetData sheetId="1989"/>
      <sheetData sheetId="1990"/>
      <sheetData sheetId="1991">
        <row r="1">
          <cell r="G1" t="str">
            <v/>
          </cell>
        </row>
      </sheetData>
      <sheetData sheetId="1992">
        <row r="1">
          <cell r="G1" t="str">
            <v/>
          </cell>
        </row>
      </sheetData>
      <sheetData sheetId="1993">
        <row r="1">
          <cell r="G1" t="str">
            <v/>
          </cell>
        </row>
      </sheetData>
      <sheetData sheetId="1994">
        <row r="1">
          <cell r="G1" t="str">
            <v/>
          </cell>
        </row>
      </sheetData>
      <sheetData sheetId="1995">
        <row r="1">
          <cell r="G1" t="str">
            <v/>
          </cell>
        </row>
      </sheetData>
      <sheetData sheetId="1996">
        <row r="1">
          <cell r="G1" t="str">
            <v/>
          </cell>
        </row>
      </sheetData>
      <sheetData sheetId="1997">
        <row r="1">
          <cell r="G1" t="str">
            <v/>
          </cell>
        </row>
      </sheetData>
      <sheetData sheetId="1998">
        <row r="1">
          <cell r="G1" t="str">
            <v/>
          </cell>
        </row>
      </sheetData>
      <sheetData sheetId="1999">
        <row r="1">
          <cell r="G1" t="str">
            <v/>
          </cell>
        </row>
      </sheetData>
      <sheetData sheetId="2000">
        <row r="1">
          <cell r="G1" t="str">
            <v/>
          </cell>
        </row>
      </sheetData>
      <sheetData sheetId="2001">
        <row r="1">
          <cell r="G1" t="str">
            <v/>
          </cell>
        </row>
      </sheetData>
      <sheetData sheetId="2002">
        <row r="1">
          <cell r="G1" t="str">
            <v/>
          </cell>
        </row>
      </sheetData>
      <sheetData sheetId="2003">
        <row r="1">
          <cell r="G1" t="str">
            <v/>
          </cell>
        </row>
      </sheetData>
      <sheetData sheetId="2004">
        <row r="1">
          <cell r="G1" t="str">
            <v/>
          </cell>
        </row>
      </sheetData>
      <sheetData sheetId="2005">
        <row r="1">
          <cell r="G1" t="str">
            <v/>
          </cell>
        </row>
      </sheetData>
      <sheetData sheetId="2006">
        <row r="1">
          <cell r="G1" t="str">
            <v/>
          </cell>
        </row>
      </sheetData>
      <sheetData sheetId="2007">
        <row r="1">
          <cell r="G1" t="str">
            <v/>
          </cell>
        </row>
      </sheetData>
      <sheetData sheetId="2008">
        <row r="1">
          <cell r="G1" t="str">
            <v/>
          </cell>
        </row>
      </sheetData>
      <sheetData sheetId="2009">
        <row r="1">
          <cell r="G1" t="str">
            <v/>
          </cell>
        </row>
      </sheetData>
      <sheetData sheetId="2010">
        <row r="1">
          <cell r="G1" t="str">
            <v/>
          </cell>
        </row>
      </sheetData>
      <sheetData sheetId="2011">
        <row r="1">
          <cell r="G1" t="str">
            <v/>
          </cell>
        </row>
      </sheetData>
      <sheetData sheetId="2012">
        <row r="1">
          <cell r="G1" t="str">
            <v/>
          </cell>
        </row>
      </sheetData>
      <sheetData sheetId="2013">
        <row r="1">
          <cell r="G1" t="str">
            <v/>
          </cell>
        </row>
      </sheetData>
      <sheetData sheetId="2014">
        <row r="1">
          <cell r="G1" t="str">
            <v/>
          </cell>
        </row>
      </sheetData>
      <sheetData sheetId="2015">
        <row r="1">
          <cell r="G1" t="str">
            <v/>
          </cell>
        </row>
      </sheetData>
      <sheetData sheetId="2016"/>
      <sheetData sheetId="2017"/>
      <sheetData sheetId="2018">
        <row r="1">
          <cell r="G1" t="str">
            <v/>
          </cell>
        </row>
      </sheetData>
      <sheetData sheetId="2019"/>
      <sheetData sheetId="2020">
        <row r="1">
          <cell r="G1" t="str">
            <v/>
          </cell>
        </row>
      </sheetData>
      <sheetData sheetId="2021">
        <row r="1">
          <cell r="G1" t="str">
            <v/>
          </cell>
        </row>
      </sheetData>
      <sheetData sheetId="2022">
        <row r="1">
          <cell r="G1" t="str">
            <v/>
          </cell>
        </row>
      </sheetData>
      <sheetData sheetId="2023">
        <row r="1">
          <cell r="G1" t="str">
            <v/>
          </cell>
        </row>
      </sheetData>
      <sheetData sheetId="2024">
        <row r="1">
          <cell r="G1" t="str">
            <v/>
          </cell>
        </row>
      </sheetData>
      <sheetData sheetId="2025">
        <row r="1">
          <cell r="G1" t="str">
            <v/>
          </cell>
        </row>
      </sheetData>
      <sheetData sheetId="2026">
        <row r="1">
          <cell r="G1" t="str">
            <v/>
          </cell>
        </row>
      </sheetData>
      <sheetData sheetId="2027">
        <row r="1">
          <cell r="G1" t="str">
            <v/>
          </cell>
        </row>
      </sheetData>
      <sheetData sheetId="2028">
        <row r="1">
          <cell r="G1" t="str">
            <v/>
          </cell>
        </row>
      </sheetData>
      <sheetData sheetId="2029">
        <row r="1">
          <cell r="G1" t="str">
            <v/>
          </cell>
        </row>
      </sheetData>
      <sheetData sheetId="2030">
        <row r="1">
          <cell r="G1" t="str">
            <v/>
          </cell>
        </row>
      </sheetData>
      <sheetData sheetId="2031">
        <row r="9">
          <cell r="C9" t="str">
            <v>Доля расходов периода от выручки</v>
          </cell>
        </row>
      </sheetData>
      <sheetData sheetId="2032">
        <row r="9">
          <cell r="C9" t="str">
            <v>Доля расходов периода от выручки</v>
          </cell>
        </row>
      </sheetData>
      <sheetData sheetId="2033">
        <row r="9">
          <cell r="C9" t="str">
            <v>Доля расходов периода от выручки</v>
          </cell>
        </row>
      </sheetData>
      <sheetData sheetId="2034">
        <row r="1">
          <cell r="G1" t="str">
            <v/>
          </cell>
        </row>
      </sheetData>
      <sheetData sheetId="2035">
        <row r="1">
          <cell r="G1" t="str">
            <v/>
          </cell>
        </row>
      </sheetData>
      <sheetData sheetId="2036">
        <row r="1">
          <cell r="G1" t="str">
            <v/>
          </cell>
        </row>
      </sheetData>
      <sheetData sheetId="2037">
        <row r="1">
          <cell r="G1" t="str">
            <v/>
          </cell>
        </row>
      </sheetData>
      <sheetData sheetId="2038">
        <row r="1">
          <cell r="G1" t="str">
            <v/>
          </cell>
        </row>
      </sheetData>
      <sheetData sheetId="2039">
        <row r="1">
          <cell r="G1" t="str">
            <v/>
          </cell>
        </row>
      </sheetData>
      <sheetData sheetId="2040">
        <row r="1">
          <cell r="G1" t="str">
            <v/>
          </cell>
        </row>
      </sheetData>
      <sheetData sheetId="2041">
        <row r="1">
          <cell r="G1" t="str">
            <v/>
          </cell>
        </row>
      </sheetData>
      <sheetData sheetId="2042">
        <row r="1">
          <cell r="G1" t="str">
            <v/>
          </cell>
        </row>
      </sheetData>
      <sheetData sheetId="2043">
        <row r="1">
          <cell r="G1" t="str">
            <v/>
          </cell>
        </row>
      </sheetData>
      <sheetData sheetId="2044">
        <row r="1">
          <cell r="G1" t="str">
            <v/>
          </cell>
        </row>
      </sheetData>
      <sheetData sheetId="2045">
        <row r="1">
          <cell r="G1" t="str">
            <v/>
          </cell>
        </row>
      </sheetData>
      <sheetData sheetId="2046">
        <row r="1">
          <cell r="G1" t="str">
            <v/>
          </cell>
        </row>
      </sheetData>
      <sheetData sheetId="2047">
        <row r="1">
          <cell r="G1" t="str">
            <v/>
          </cell>
        </row>
      </sheetData>
      <sheetData sheetId="2048">
        <row r="1">
          <cell r="G1" t="str">
            <v/>
          </cell>
        </row>
      </sheetData>
      <sheetData sheetId="2049">
        <row r="1">
          <cell r="G1" t="str">
            <v/>
          </cell>
        </row>
      </sheetData>
      <sheetData sheetId="2050">
        <row r="1">
          <cell r="G1" t="str">
            <v/>
          </cell>
        </row>
      </sheetData>
      <sheetData sheetId="2051">
        <row r="1">
          <cell r="G1" t="str">
            <v/>
          </cell>
        </row>
      </sheetData>
      <sheetData sheetId="2052">
        <row r="1">
          <cell r="G1" t="str">
            <v/>
          </cell>
        </row>
      </sheetData>
      <sheetData sheetId="2053">
        <row r="1">
          <cell r="G1" t="str">
            <v/>
          </cell>
        </row>
      </sheetData>
      <sheetData sheetId="2054">
        <row r="1">
          <cell r="G1" t="str">
            <v/>
          </cell>
        </row>
      </sheetData>
      <sheetData sheetId="2055">
        <row r="1">
          <cell r="G1" t="str">
            <v/>
          </cell>
        </row>
      </sheetData>
      <sheetData sheetId="2056">
        <row r="1">
          <cell r="G1" t="str">
            <v/>
          </cell>
        </row>
      </sheetData>
      <sheetData sheetId="2057">
        <row r="1">
          <cell r="G1" t="str">
            <v/>
          </cell>
        </row>
      </sheetData>
      <sheetData sheetId="2058">
        <row r="1">
          <cell r="G1" t="str">
            <v/>
          </cell>
        </row>
      </sheetData>
      <sheetData sheetId="2059">
        <row r="1">
          <cell r="G1" t="str">
            <v/>
          </cell>
        </row>
      </sheetData>
      <sheetData sheetId="2060">
        <row r="1">
          <cell r="G1" t="str">
            <v/>
          </cell>
        </row>
      </sheetData>
      <sheetData sheetId="2061">
        <row r="1">
          <cell r="G1" t="str">
            <v/>
          </cell>
        </row>
      </sheetData>
      <sheetData sheetId="2062">
        <row r="1">
          <cell r="G1" t="str">
            <v/>
          </cell>
        </row>
      </sheetData>
      <sheetData sheetId="2063">
        <row r="1">
          <cell r="G1" t="str">
            <v/>
          </cell>
        </row>
      </sheetData>
      <sheetData sheetId="2064"/>
      <sheetData sheetId="2065"/>
      <sheetData sheetId="2066"/>
      <sheetData sheetId="2067"/>
      <sheetData sheetId="2068"/>
      <sheetData sheetId="2069"/>
      <sheetData sheetId="2070"/>
      <sheetData sheetId="2071">
        <row r="1">
          <cell r="G1" t="str">
            <v/>
          </cell>
        </row>
      </sheetData>
      <sheetData sheetId="2072">
        <row r="1">
          <cell r="G1" t="str">
            <v/>
          </cell>
        </row>
      </sheetData>
      <sheetData sheetId="2073">
        <row r="1">
          <cell r="G1" t="str">
            <v/>
          </cell>
        </row>
      </sheetData>
      <sheetData sheetId="2074">
        <row r="1">
          <cell r="G1" t="str">
            <v/>
          </cell>
        </row>
      </sheetData>
      <sheetData sheetId="2075">
        <row r="1">
          <cell r="G1" t="str">
            <v/>
          </cell>
        </row>
      </sheetData>
      <sheetData sheetId="2076">
        <row r="1">
          <cell r="G1" t="str">
            <v/>
          </cell>
        </row>
      </sheetData>
      <sheetData sheetId="2077">
        <row r="1">
          <cell r="G1" t="str">
            <v/>
          </cell>
        </row>
      </sheetData>
      <sheetData sheetId="2078">
        <row r="1">
          <cell r="G1" t="str">
            <v/>
          </cell>
        </row>
      </sheetData>
      <sheetData sheetId="2079">
        <row r="1">
          <cell r="G1" t="str">
            <v/>
          </cell>
        </row>
      </sheetData>
      <sheetData sheetId="2080">
        <row r="1">
          <cell r="G1" t="str">
            <v/>
          </cell>
        </row>
      </sheetData>
      <sheetData sheetId="2081">
        <row r="1">
          <cell r="G1" t="str">
            <v/>
          </cell>
        </row>
      </sheetData>
      <sheetData sheetId="2082">
        <row r="1">
          <cell r="G1" t="str">
            <v/>
          </cell>
        </row>
      </sheetData>
      <sheetData sheetId="2083">
        <row r="1">
          <cell r="G1" t="str">
            <v/>
          </cell>
        </row>
      </sheetData>
      <sheetData sheetId="2084">
        <row r="1">
          <cell r="G1" t="str">
            <v/>
          </cell>
        </row>
      </sheetData>
      <sheetData sheetId="2085">
        <row r="1">
          <cell r="G1" t="str">
            <v/>
          </cell>
        </row>
      </sheetData>
      <sheetData sheetId="2086">
        <row r="1">
          <cell r="G1" t="str">
            <v/>
          </cell>
        </row>
      </sheetData>
      <sheetData sheetId="2087">
        <row r="1">
          <cell r="G1" t="str">
            <v/>
          </cell>
        </row>
      </sheetData>
      <sheetData sheetId="2088">
        <row r="1">
          <cell r="G1" t="str">
            <v/>
          </cell>
        </row>
      </sheetData>
      <sheetData sheetId="2089">
        <row r="1">
          <cell r="G1" t="str">
            <v/>
          </cell>
        </row>
      </sheetData>
      <sheetData sheetId="2090">
        <row r="1">
          <cell r="G1" t="str">
            <v/>
          </cell>
        </row>
      </sheetData>
      <sheetData sheetId="2091">
        <row r="1">
          <cell r="G1" t="str">
            <v/>
          </cell>
        </row>
      </sheetData>
      <sheetData sheetId="2092">
        <row r="1">
          <cell r="G1" t="str">
            <v/>
          </cell>
        </row>
      </sheetData>
      <sheetData sheetId="2093">
        <row r="1">
          <cell r="G1" t="str">
            <v/>
          </cell>
        </row>
      </sheetData>
      <sheetData sheetId="2094">
        <row r="1">
          <cell r="G1" t="str">
            <v/>
          </cell>
        </row>
      </sheetData>
      <sheetData sheetId="2095">
        <row r="1">
          <cell r="G1" t="str">
            <v/>
          </cell>
        </row>
      </sheetData>
      <sheetData sheetId="2096">
        <row r="1">
          <cell r="G1" t="str">
            <v/>
          </cell>
        </row>
      </sheetData>
      <sheetData sheetId="2097">
        <row r="1">
          <cell r="G1" t="str">
            <v/>
          </cell>
        </row>
      </sheetData>
      <sheetData sheetId="2098">
        <row r="1">
          <cell r="G1" t="str">
            <v/>
          </cell>
        </row>
      </sheetData>
      <sheetData sheetId="2099">
        <row r="1">
          <cell r="G1" t="str">
            <v/>
          </cell>
        </row>
      </sheetData>
      <sheetData sheetId="2100">
        <row r="1">
          <cell r="G1" t="str">
            <v/>
          </cell>
        </row>
      </sheetData>
      <sheetData sheetId="2101">
        <row r="1">
          <cell r="G1" t="str">
            <v/>
          </cell>
        </row>
      </sheetData>
      <sheetData sheetId="2102">
        <row r="1">
          <cell r="G1" t="str">
            <v/>
          </cell>
        </row>
      </sheetData>
      <sheetData sheetId="2103">
        <row r="1">
          <cell r="G1" t="str">
            <v/>
          </cell>
        </row>
      </sheetData>
      <sheetData sheetId="2104"/>
      <sheetData sheetId="2105">
        <row r="1">
          <cell r="G1" t="str">
            <v/>
          </cell>
        </row>
      </sheetData>
      <sheetData sheetId="2106">
        <row r="1">
          <cell r="G1" t="str">
            <v/>
          </cell>
        </row>
      </sheetData>
      <sheetData sheetId="2107">
        <row r="1">
          <cell r="G1" t="str">
            <v/>
          </cell>
        </row>
      </sheetData>
      <sheetData sheetId="2108">
        <row r="1">
          <cell r="G1" t="str">
            <v/>
          </cell>
        </row>
      </sheetData>
      <sheetData sheetId="2109">
        <row r="1">
          <cell r="G1" t="str">
            <v/>
          </cell>
        </row>
      </sheetData>
      <sheetData sheetId="2110">
        <row r="1">
          <cell r="G1" t="str">
            <v/>
          </cell>
        </row>
      </sheetData>
      <sheetData sheetId="2111">
        <row r="1">
          <cell r="G1" t="str">
            <v/>
          </cell>
        </row>
      </sheetData>
      <sheetData sheetId="2112">
        <row r="1">
          <cell r="G1" t="str">
            <v/>
          </cell>
        </row>
      </sheetData>
      <sheetData sheetId="2113">
        <row r="1">
          <cell r="G1" t="str">
            <v/>
          </cell>
        </row>
      </sheetData>
      <sheetData sheetId="2114">
        <row r="1">
          <cell r="G1" t="str">
            <v/>
          </cell>
        </row>
      </sheetData>
      <sheetData sheetId="2115">
        <row r="1">
          <cell r="G1" t="str">
            <v/>
          </cell>
        </row>
      </sheetData>
      <sheetData sheetId="2116">
        <row r="1">
          <cell r="G1" t="str">
            <v/>
          </cell>
        </row>
      </sheetData>
      <sheetData sheetId="2117">
        <row r="1">
          <cell r="G1" t="str">
            <v/>
          </cell>
        </row>
      </sheetData>
      <sheetData sheetId="2118">
        <row r="1">
          <cell r="G1" t="str">
            <v/>
          </cell>
        </row>
      </sheetData>
      <sheetData sheetId="2119">
        <row r="1">
          <cell r="G1" t="str">
            <v/>
          </cell>
        </row>
      </sheetData>
      <sheetData sheetId="2120">
        <row r="1">
          <cell r="G1" t="str">
            <v/>
          </cell>
        </row>
      </sheetData>
      <sheetData sheetId="2121">
        <row r="1">
          <cell r="G1" t="str">
            <v/>
          </cell>
        </row>
      </sheetData>
      <sheetData sheetId="2122">
        <row r="1">
          <cell r="G1" t="str">
            <v/>
          </cell>
        </row>
      </sheetData>
      <sheetData sheetId="2123">
        <row r="1">
          <cell r="G1" t="str">
            <v/>
          </cell>
        </row>
      </sheetData>
      <sheetData sheetId="2124">
        <row r="1">
          <cell r="G1" t="str">
            <v/>
          </cell>
        </row>
      </sheetData>
      <sheetData sheetId="2125">
        <row r="1">
          <cell r="G1" t="str">
            <v/>
          </cell>
        </row>
      </sheetData>
      <sheetData sheetId="2126">
        <row r="1">
          <cell r="G1" t="str">
            <v/>
          </cell>
        </row>
      </sheetData>
      <sheetData sheetId="2127">
        <row r="1">
          <cell r="G1" t="str">
            <v/>
          </cell>
        </row>
      </sheetData>
      <sheetData sheetId="2128">
        <row r="1">
          <cell r="G1" t="str">
            <v/>
          </cell>
        </row>
      </sheetData>
      <sheetData sheetId="2129">
        <row r="1">
          <cell r="G1" t="str">
            <v/>
          </cell>
        </row>
      </sheetData>
      <sheetData sheetId="2130">
        <row r="1">
          <cell r="G1" t="str">
            <v/>
          </cell>
        </row>
      </sheetData>
      <sheetData sheetId="2131">
        <row r="1">
          <cell r="G1" t="str">
            <v/>
          </cell>
        </row>
      </sheetData>
      <sheetData sheetId="2132">
        <row r="1">
          <cell r="G1" t="str">
            <v/>
          </cell>
        </row>
      </sheetData>
      <sheetData sheetId="2133">
        <row r="1">
          <cell r="G1" t="str">
            <v/>
          </cell>
        </row>
      </sheetData>
      <sheetData sheetId="2134">
        <row r="1">
          <cell r="G1" t="str">
            <v/>
          </cell>
        </row>
      </sheetData>
      <sheetData sheetId="2135">
        <row r="1">
          <cell r="G1" t="str">
            <v/>
          </cell>
        </row>
      </sheetData>
      <sheetData sheetId="2136">
        <row r="1">
          <cell r="G1" t="str">
            <v/>
          </cell>
        </row>
      </sheetData>
      <sheetData sheetId="2137">
        <row r="1">
          <cell r="G1" t="str">
            <v/>
          </cell>
        </row>
      </sheetData>
      <sheetData sheetId="2138"/>
      <sheetData sheetId="2139">
        <row r="1">
          <cell r="G1" t="str">
            <v/>
          </cell>
        </row>
      </sheetData>
      <sheetData sheetId="2140"/>
      <sheetData sheetId="2141"/>
      <sheetData sheetId="2142"/>
      <sheetData sheetId="2143"/>
      <sheetData sheetId="2144"/>
      <sheetData sheetId="2145"/>
      <sheetData sheetId="2146">
        <row r="1">
          <cell r="G1" t="str">
            <v/>
          </cell>
        </row>
      </sheetData>
      <sheetData sheetId="2147">
        <row r="1">
          <cell r="G1" t="str">
            <v/>
          </cell>
        </row>
      </sheetData>
      <sheetData sheetId="2148">
        <row r="1">
          <cell r="G1" t="str">
            <v/>
          </cell>
        </row>
      </sheetData>
      <sheetData sheetId="2149">
        <row r="1">
          <cell r="G1" t="str">
            <v/>
          </cell>
        </row>
      </sheetData>
      <sheetData sheetId="2150">
        <row r="1">
          <cell r="G1" t="str">
            <v/>
          </cell>
        </row>
      </sheetData>
      <sheetData sheetId="2151">
        <row r="1">
          <cell r="G1" t="str">
            <v/>
          </cell>
        </row>
      </sheetData>
      <sheetData sheetId="2152"/>
      <sheetData sheetId="2153"/>
      <sheetData sheetId="2154"/>
      <sheetData sheetId="2155"/>
      <sheetData sheetId="2156"/>
      <sheetData sheetId="2157"/>
      <sheetData sheetId="2158"/>
      <sheetData sheetId="2159">
        <row r="1">
          <cell r="G1" t="str">
            <v/>
          </cell>
        </row>
      </sheetData>
      <sheetData sheetId="2160">
        <row r="1">
          <cell r="G1" t="str">
            <v/>
          </cell>
        </row>
      </sheetData>
      <sheetData sheetId="2161">
        <row r="1">
          <cell r="G1" t="str">
            <v/>
          </cell>
        </row>
      </sheetData>
      <sheetData sheetId="2162">
        <row r="1">
          <cell r="G1" t="str">
            <v/>
          </cell>
        </row>
      </sheetData>
      <sheetData sheetId="2163">
        <row r="1">
          <cell r="G1" t="str">
            <v/>
          </cell>
        </row>
      </sheetData>
      <sheetData sheetId="2164">
        <row r="1">
          <cell r="G1" t="str">
            <v/>
          </cell>
        </row>
      </sheetData>
      <sheetData sheetId="2165">
        <row r="1">
          <cell r="G1" t="str">
            <v/>
          </cell>
        </row>
      </sheetData>
      <sheetData sheetId="2166">
        <row r="1">
          <cell r="G1" t="str">
            <v/>
          </cell>
        </row>
      </sheetData>
      <sheetData sheetId="2167">
        <row r="1">
          <cell r="G1" t="str">
            <v/>
          </cell>
        </row>
      </sheetData>
      <sheetData sheetId="2168">
        <row r="1">
          <cell r="G1" t="str">
            <v/>
          </cell>
        </row>
      </sheetData>
      <sheetData sheetId="2169">
        <row r="1">
          <cell r="G1" t="str">
            <v/>
          </cell>
        </row>
      </sheetData>
      <sheetData sheetId="2170">
        <row r="1">
          <cell r="G1">
            <v>0</v>
          </cell>
        </row>
      </sheetData>
      <sheetData sheetId="2171">
        <row r="1">
          <cell r="G1" t="str">
            <v/>
          </cell>
        </row>
      </sheetData>
      <sheetData sheetId="2172">
        <row r="1">
          <cell r="G1" t="str">
            <v/>
          </cell>
        </row>
      </sheetData>
      <sheetData sheetId="2173">
        <row r="1">
          <cell r="G1" t="str">
            <v/>
          </cell>
        </row>
      </sheetData>
      <sheetData sheetId="2174">
        <row r="1">
          <cell r="G1" t="str">
            <v/>
          </cell>
        </row>
      </sheetData>
      <sheetData sheetId="2175">
        <row r="1">
          <cell r="G1" t="str">
            <v/>
          </cell>
        </row>
      </sheetData>
      <sheetData sheetId="2176">
        <row r="1">
          <cell r="G1" t="str">
            <v/>
          </cell>
        </row>
      </sheetData>
      <sheetData sheetId="2177">
        <row r="1">
          <cell r="G1" t="str">
            <v/>
          </cell>
        </row>
      </sheetData>
      <sheetData sheetId="2178">
        <row r="1">
          <cell r="G1" t="str">
            <v/>
          </cell>
        </row>
      </sheetData>
      <sheetData sheetId="2179">
        <row r="1">
          <cell r="G1" t="str">
            <v/>
          </cell>
        </row>
      </sheetData>
      <sheetData sheetId="2180">
        <row r="1">
          <cell r="G1" t="str">
            <v/>
          </cell>
        </row>
      </sheetData>
      <sheetData sheetId="2181">
        <row r="1">
          <cell r="G1" t="str">
            <v/>
          </cell>
        </row>
      </sheetData>
      <sheetData sheetId="2182">
        <row r="1">
          <cell r="G1" t="str">
            <v/>
          </cell>
        </row>
      </sheetData>
      <sheetData sheetId="2183">
        <row r="1">
          <cell r="G1" t="str">
            <v/>
          </cell>
        </row>
      </sheetData>
      <sheetData sheetId="2184">
        <row r="1">
          <cell r="G1" t="str">
            <v/>
          </cell>
        </row>
      </sheetData>
      <sheetData sheetId="2185">
        <row r="1">
          <cell r="G1" t="str">
            <v/>
          </cell>
        </row>
      </sheetData>
      <sheetData sheetId="2186">
        <row r="1">
          <cell r="G1" t="str">
            <v/>
          </cell>
        </row>
      </sheetData>
      <sheetData sheetId="2187">
        <row r="1">
          <cell r="G1" t="str">
            <v/>
          </cell>
        </row>
      </sheetData>
      <sheetData sheetId="2188">
        <row r="1">
          <cell r="G1" t="str">
            <v/>
          </cell>
        </row>
      </sheetData>
      <sheetData sheetId="2189">
        <row r="1">
          <cell r="G1" t="str">
            <v/>
          </cell>
        </row>
      </sheetData>
      <sheetData sheetId="2190">
        <row r="1">
          <cell r="G1" t="str">
            <v/>
          </cell>
        </row>
      </sheetData>
      <sheetData sheetId="2191" refreshError="1"/>
      <sheetData sheetId="2192">
        <row r="1">
          <cell r="G1" t="str">
            <v/>
          </cell>
        </row>
      </sheetData>
      <sheetData sheetId="2193">
        <row r="1">
          <cell r="G1" t="str">
            <v/>
          </cell>
        </row>
      </sheetData>
      <sheetData sheetId="2194">
        <row r="1">
          <cell r="G1" t="str">
            <v/>
          </cell>
        </row>
      </sheetData>
      <sheetData sheetId="2195">
        <row r="1">
          <cell r="G1" t="str">
            <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нализ"/>
      <sheetName val="Коэффициенты"/>
      <sheetName val="#ССЫЛКА"/>
      <sheetName val="_ССЫЛКА"/>
      <sheetName val="NPV"/>
      <sheetName val="Форма2"/>
      <sheetName val="Форма1"/>
      <sheetName val="14.1.2.2.(Услуги связи)"/>
      <sheetName val="ЦентрЗатр"/>
      <sheetName val="1NK"/>
      <sheetName val="Добычанефти4"/>
      <sheetName val="поставкасравн13"/>
      <sheetName val="ТЭП старая"/>
      <sheetName val="поставка сравн13"/>
      <sheetName val="N_SVOD"/>
      <sheetName val="объемы"/>
      <sheetName val="из сем"/>
      <sheetName val="ОборБалФормОтч"/>
      <sheetName val="ИзменяемыеДанные"/>
      <sheetName val="14_1_2_2_(Услуги_связи)1"/>
      <sheetName val="14_1_2_2_(Услуги_связи)"/>
      <sheetName val="14_1_2_2_(Услуги_связи)2"/>
      <sheetName val="Сдача "/>
      <sheetName val="7.1"/>
      <sheetName val="Ф4_КБМ+АФ"/>
      <sheetName val="Справочник"/>
      <sheetName val="14_1_2_2__Услуги связи_"/>
      <sheetName val="Добыча нефти4"/>
      <sheetName val="Форма3.6"/>
      <sheetName val="Бюджет"/>
      <sheetName val="ЕдИзм"/>
      <sheetName val="Предпр"/>
      <sheetName val="Treatment Summary"/>
      <sheetName val="Пром1"/>
      <sheetName val="L-1 Займ БРК инвест цели"/>
      <sheetName val="G-1"/>
      <sheetName val="Assumptions"/>
      <sheetName val="  2.3.2"/>
      <sheetName val="11"/>
      <sheetName val="Содержание"/>
      <sheetName val="#REF"/>
      <sheetName val="Control"/>
      <sheetName val="Register"/>
      <sheetName val="Comp06"/>
      <sheetName val="Income $"/>
      <sheetName val="2 БО"/>
      <sheetName val="10 БО (kzt)"/>
      <sheetName val="7НК"/>
      <sheetName val="3НК"/>
      <sheetName val="FES"/>
      <sheetName val="1кв. "/>
      <sheetName val="2кв."/>
      <sheetName val="Займы"/>
      <sheetName val="indices"/>
      <sheetName val="Инв.вл тыс.ед"/>
      <sheetName val="вход.параметры"/>
      <sheetName val="1Утв ТК  Capex 07 "/>
      <sheetName val="исп.см."/>
      <sheetName val="справка"/>
      <sheetName val="группа"/>
      <sheetName val="д.7.001"/>
      <sheetName val="Статьи затрат"/>
      <sheetName val="Справка ИЦА"/>
      <sheetName val="май"/>
      <sheetName val="апрель"/>
      <sheetName val="Фонд 15гор"/>
      <sheetName val="Фонд Кар-с"/>
      <sheetName val="Фонд Купола"/>
      <sheetName val="Фонд 14 гор."/>
      <sheetName val="Фонд 16 гор."/>
      <sheetName val="Фонд 17 гор."/>
      <sheetName val="Фонд 18 гор."/>
      <sheetName val="материалы"/>
      <sheetName val="Расчет2000Прямой"/>
      <sheetName val="Keys"/>
      <sheetName val="Prelim Cost"/>
      <sheetName val="Месяц"/>
      <sheetName val="ОСВ"/>
      <sheetName val="по 2007 году план на 2008 год"/>
      <sheetName val="5NK "/>
      <sheetName val="Пр2"/>
      <sheetName val="Add-s test"/>
      <sheetName val="АЗФ"/>
      <sheetName val="АК"/>
      <sheetName val="Актюбе"/>
      <sheetName val="ССГПО"/>
      <sheetName val="ОТиТБ"/>
      <sheetName val="2002(v1)"/>
      <sheetName val="list"/>
      <sheetName val="AFS"/>
      <sheetName val="БиВи (290)"/>
      <sheetName val="СписокТЭП"/>
      <sheetName val="Лист5"/>
      <sheetName val="L-1"/>
      <sheetName val="приложение№3"/>
      <sheetName val="Нефть"/>
      <sheetName val="LME_prices"/>
      <sheetName val="I. Прогноз доходов"/>
      <sheetName val="МодельППП (Свод)"/>
      <sheetName val="общие данные"/>
      <sheetName val="отделы"/>
      <sheetName val="2002(v2)"/>
      <sheetName val="Титул1"/>
      <sheetName val="Макро"/>
      <sheetName val="ГБ"/>
      <sheetName val="текст"/>
      <sheetName val="филиалы"/>
      <sheetName val="Лист3"/>
      <sheetName val="точн2"/>
      <sheetName val="ввод-вывод ОС авг2004- 2005"/>
      <sheetName val="ФП"/>
      <sheetName val="флормиро"/>
      <sheetName val="450 (2)"/>
      <sheetName val="2007 0,01"/>
      <sheetName val="BS new"/>
      <sheetName val="Накл"/>
      <sheetName val="Базовые данные"/>
      <sheetName val="14_1_2_2_(Услуги_связи)3"/>
      <sheetName val="ТЭП_старая"/>
      <sheetName val="поставка_сравн13"/>
      <sheetName val="из_сем"/>
      <sheetName val="Сдача_"/>
      <sheetName val="7_1"/>
      <sheetName val="Treatment_Summary"/>
      <sheetName val="Форма3_6"/>
      <sheetName val="14_1_2_2__Услуги_связи_"/>
      <sheetName val="Базовые_данные"/>
      <sheetName val="L-1_Займ_БРК_инвест_цели"/>
      <sheetName val="исп_см_"/>
      <sheetName val="Добыча_нефти4"/>
      <sheetName val="июнь"/>
      <sheetName val="май 203"/>
      <sheetName val="Лист6"/>
      <sheetName val="Лист1"/>
      <sheetName val="Loans out"/>
      <sheetName val="Гр5(о)"/>
      <sheetName val="мат расходы"/>
      <sheetName val="свод"/>
      <sheetName val="МАТЕР.433,452"/>
      <sheetName val="6БО"/>
      <sheetName val="Форма 3"/>
      <sheetName val="Форма 2"/>
      <sheetName val="__2_3_2"/>
      <sheetName val="Income_$"/>
      <sheetName val="2_БО"/>
      <sheetName val="10_БО_(kzt)"/>
      <sheetName val="1кв__"/>
      <sheetName val="2кв_"/>
      <sheetName val="Инв_вл_тыс_ед"/>
      <sheetName val="вход_параметры"/>
      <sheetName val="д_7_001"/>
      <sheetName val="1Утв_ТК__Capex_07_"/>
      <sheetName val="Статьи_затрат"/>
      <sheetName val="Справка_ИЦА"/>
      <sheetName val="Фонд_15гор"/>
      <sheetName val="Фонд_Кар-с"/>
      <sheetName val="Фонд_Купола"/>
      <sheetName val="Фонд_14_гор_"/>
      <sheetName val="Фонд_16_гор_"/>
      <sheetName val="Фонд_17_гор_"/>
      <sheetName val="Фонд_18_гор_"/>
      <sheetName val="Prelim_Cost"/>
      <sheetName val="по_2007_году_план_на_2008_год"/>
      <sheetName val="5NK_"/>
      <sheetName val="Add-s_test"/>
      <sheetName val="Hidden"/>
      <sheetName val="исходные данные"/>
      <sheetName val="Зам.нгду-1"/>
      <sheetName val="Зам.ОЭПУ(доб)"/>
      <sheetName val="замер"/>
      <sheetName val="обв"/>
      <sheetName val="тех режим"/>
      <sheetName val="Зам.нгду-2(наг)"/>
      <sheetName val="Sheet1"/>
      <sheetName val="план"/>
      <sheetName val="2.8. стр-ра себестоимости"/>
      <sheetName val="#REF!"/>
      <sheetName val="Сводная"/>
      <sheetName val="Баланс"/>
      <sheetName val="IS"/>
      <sheetName val="Предпосылки"/>
      <sheetName val="Форма 18"/>
      <sheetName val="КАТО"/>
      <sheetName val="ОПГЗ"/>
      <sheetName val="План ГЗ"/>
      <sheetName val="Capex"/>
      <sheetName val="Dictionaries"/>
      <sheetName val="класс"/>
      <sheetName val="01-45"/>
      <sheetName val="Спр_ пласт"/>
      <sheetName val="Подразд"/>
      <sheetName val="1 вариант  2009 "/>
      <sheetName val="14_1_2_2_(Услуги_связи)4"/>
      <sheetName val="ТЭП_старая1"/>
      <sheetName val="поставка_сравн131"/>
      <sheetName val="из_сем1"/>
      <sheetName val="Сдача_1"/>
      <sheetName val="7_11"/>
      <sheetName val="14_1_2_2__Услуги_связи_1"/>
      <sheetName val="Добыча_нефти41"/>
      <sheetName val="Форма3_61"/>
      <sheetName val="Treatment_Summary1"/>
      <sheetName val="L-1_Займ_БРК_инвест_цели1"/>
      <sheetName val="__2_3_21"/>
      <sheetName val="Income_$1"/>
      <sheetName val="2_БО1"/>
      <sheetName val="10_БО_(kzt)1"/>
      <sheetName val="1кв__1"/>
      <sheetName val="2кв_1"/>
      <sheetName val="Инв_вл_тыс_ед1"/>
      <sheetName val="вход_параметры1"/>
      <sheetName val="1Утв_ТК__Capex_07_1"/>
      <sheetName val="исп_см_1"/>
      <sheetName val="д_7_0011"/>
      <sheetName val="Статьи_затрат1"/>
      <sheetName val="Справка_ИЦА1"/>
      <sheetName val="Фонд_15гор1"/>
      <sheetName val="Фонд_Кар-с1"/>
      <sheetName val="Фонд_Купола1"/>
      <sheetName val="Фонд_14_гор_1"/>
      <sheetName val="Фонд_16_гор_1"/>
      <sheetName val="Фонд_17_гор_1"/>
      <sheetName val="Фонд_18_гор_1"/>
      <sheetName val="Prelim_Cost1"/>
      <sheetName val="по_2007_году_план_на_2008_год1"/>
      <sheetName val="5NK_1"/>
      <sheetName val="Add-s_test1"/>
      <sheetName val="БиВи_(290)"/>
      <sheetName val="май_203"/>
      <sheetName val="Базовые_данные1"/>
      <sheetName val="I__Прогноз_доходов"/>
      <sheetName val="МодельППП_(Свод)"/>
      <sheetName val="общие_данные"/>
      <sheetName val="мат_расходы"/>
      <sheetName val="Форма_3"/>
      <sheetName val="Форма_2"/>
      <sheetName val="450_(2)"/>
      <sheetName val="ввод-вывод_ОС_авг2004-_2005"/>
      <sheetName val="BS_new"/>
      <sheetName val="2007_0,01"/>
      <sheetName val="Loans_out"/>
      <sheetName val="МАТЕР_433,452"/>
      <sheetName val="исходные_данные"/>
      <sheetName val="Зам_нгду-1"/>
      <sheetName val="Зам_ОЭПУ(доб)"/>
      <sheetName val="тех_режим"/>
      <sheetName val="Зам_нгду-2(наг)"/>
      <sheetName val="2_8__стр-ра_себестоимости"/>
      <sheetName val="План_ГЗ"/>
      <sheetName val="1_вариант__2009_"/>
      <sheetName val="КР материалы"/>
      <sheetName val="Movements"/>
      <sheetName val="Sheet2"/>
      <sheetName val="РСза 6-м 2012"/>
      <sheetName val="ЯНВАРЬ"/>
      <sheetName val="Преискурант"/>
      <sheetName val="Sheet5"/>
      <sheetName val=" 2.3.2"/>
      <sheetName val="списки"/>
      <sheetName val="факт 2005 г."/>
      <sheetName val="Спр__пласт"/>
      <sheetName val="ИП_ДО_БЛ "/>
      <sheetName val="База"/>
      <sheetName val="сброс"/>
      <sheetName val="9-1"/>
      <sheetName val="4"/>
      <sheetName val="1-1"/>
      <sheetName val="1"/>
      <sheetName val="Потребители"/>
      <sheetName val="Блоки"/>
      <sheetName val="3.ФОТ"/>
      <sheetName val="4.Налоги"/>
      <sheetName val="Штатка"/>
      <sheetName val="Инвестиции"/>
      <sheetName val="Прибыль"/>
      <sheetName val="смета"/>
      <sheetName val="Исполнение по БЕ"/>
      <sheetName val="Технический"/>
      <sheetName val="Тарифы"/>
      <sheetName val="2_2 ОтклОТМ"/>
      <sheetName val="1_3_2 ОТМ"/>
      <sheetName val="Перем. затр"/>
      <sheetName val="PYTB"/>
      <sheetName val="101"/>
      <sheetName val="ПО НОВОМУ ШТАТНОМУ"/>
      <sheetName val="34-143"/>
      <sheetName val="PP&amp;E mvt for 2003"/>
      <sheetName val="0. Данные"/>
      <sheetName val="suppl-pack"/>
      <sheetName val="Форма_18"/>
      <sheetName val="2.2 ОтклОТМ"/>
      <sheetName val="1.3.2 ОТМ"/>
      <sheetName val="29"/>
      <sheetName val="22"/>
      <sheetName val="константы"/>
      <sheetName val="Финпоки1"/>
      <sheetName val="Параметры"/>
      <sheetName val="DATA"/>
      <sheetName val="11-005"/>
      <sheetName val="XREF"/>
      <sheetName val="Бонды стр.341"/>
      <sheetName val="S|C_2008_Budget"/>
      <sheetName val="доп.дан."/>
      <sheetName val="turnover"/>
      <sheetName val="Ф3"/>
      <sheetName val="элементы"/>
      <sheetName val="Ком плат"/>
      <sheetName val="Industry"/>
      <sheetName val="Авансы-1"/>
      <sheetName val="Тарифы и цены "/>
      <sheetName val="UNITPRICES"/>
      <sheetName val="янв 07"/>
      <sheetName val="финпл "/>
      <sheetName val="макропоказ"/>
      <sheetName val="3а"/>
      <sheetName val="4а"/>
      <sheetName val="5"/>
      <sheetName val="Налоги на транспорт"/>
      <sheetName val="Информация по введенным добываю"/>
      <sheetName val="общ"/>
      <sheetName val="Лист2"/>
      <sheetName val="Остатки по бухучету"/>
      <sheetName val="КОРП-1"/>
      <sheetName val="ковер"/>
      <sheetName val="СПгнг"/>
      <sheetName val="ИнвестицииСвод"/>
      <sheetName val="План закупок 2012"/>
      <sheetName val="общ.фонд  "/>
      <sheetName val="Другие"/>
      <sheetName val="Прочие"/>
      <sheetName val="собственный капитал"/>
      <sheetName val="ДОУП_111-2_1405"/>
      <sheetName val="ДОУП_111-2_1405,,"/>
      <sheetName val="Лист4"/>
      <sheetName val="A-20"/>
      <sheetName val="бензин по авто"/>
      <sheetName val="Др адм"/>
      <sheetName val="Осн.ср-ва"/>
      <sheetName val="потр"/>
      <sheetName val="СН"/>
      <sheetName val="МО 0012"/>
      <sheetName val="МТ_CapexDepreciation"/>
      <sheetName val="МУНАЙТАС L-1"/>
      <sheetName val="все-доб.осн ГТМ (+-) (2)"/>
      <sheetName val="Осн"/>
      <sheetName val="02(монит)"/>
      <sheetName val="gaap tb 31.12.01  detail p&amp;l"/>
      <sheetName val="Balance Sheet"/>
      <sheetName val="лсц начисленное на 31.12.08"/>
      <sheetName val="ллизинг начис. на 31.12.08"/>
      <sheetName val="Other AR"/>
      <sheetName val="Lease AP"/>
      <sheetName val="- 1 -"/>
      <sheetName val="3310"/>
      <sheetName val="фев"/>
      <sheetName val="зп"/>
      <sheetName val="14_1_2_2_(Услуги_связи)5"/>
      <sheetName val="поставка_сравн132"/>
      <sheetName val="ТЭП_старая2"/>
      <sheetName val="из_сем2"/>
      <sheetName val="Сдача_2"/>
      <sheetName val="7_12"/>
      <sheetName val="14_1_2_2__Услуги_связи_2"/>
      <sheetName val="Treatment_Summary2"/>
      <sheetName val="Форма3_62"/>
      <sheetName val="__2_3_22"/>
      <sheetName val="Добыча_нефти42"/>
      <sheetName val="Income_$2"/>
      <sheetName val="2_БО2"/>
      <sheetName val="10_БО_(kzt)2"/>
      <sheetName val="1кв__2"/>
      <sheetName val="2кв_2"/>
      <sheetName val="Инв_вл_тыс_ед2"/>
      <sheetName val="вход_параметры2"/>
      <sheetName val="L-1_Займ_БРК_инвест_цели2"/>
      <sheetName val="исп_см_2"/>
      <sheetName val="д_7_0012"/>
      <sheetName val="1Утв_ТК__Capex_07_2"/>
      <sheetName val="Фонд_15гор2"/>
      <sheetName val="Фонд_Кар-с2"/>
      <sheetName val="Фонд_Купола2"/>
      <sheetName val="Фонд_14_гор_2"/>
      <sheetName val="Фонд_16_гор_2"/>
      <sheetName val="Фонд_17_гор_2"/>
      <sheetName val="Фонд_18_гор_2"/>
      <sheetName val="Статьи_затрат2"/>
      <sheetName val="Справка_ИЦА2"/>
      <sheetName val="Prelim_Cost2"/>
      <sheetName val="по_2007_году_план_на_2008_год2"/>
      <sheetName val="5NK_2"/>
      <sheetName val="Add-s_test2"/>
      <sheetName val="БиВи_(290)1"/>
      <sheetName val="Главная"/>
      <sheetName val="май_2031"/>
      <sheetName val="Форма_31"/>
      <sheetName val="Форма_21"/>
      <sheetName val="Базовые_данные2"/>
      <sheetName val="Зам_нгду-11"/>
      <sheetName val="Зам_ОЭПУ(доб)1"/>
      <sheetName val="тех_режим1"/>
      <sheetName val="Зам_нгду-2(наг)1"/>
      <sheetName val="исходные_данные1"/>
      <sheetName val="I__Прогноз_доходов1"/>
      <sheetName val="МодельППП_(Свод)1"/>
      <sheetName val="общие_данные1"/>
      <sheetName val="450_(2)1"/>
      <sheetName val="ввод-вывод_ОС_авг2004-_20051"/>
      <sheetName val="BS_new1"/>
      <sheetName val="2007_0,011"/>
      <sheetName val="Loans_out1"/>
      <sheetName val="2_8__стр-ра_себестоимости1"/>
      <sheetName val="МАТЕР_433,4521"/>
      <sheetName val="мат_расходы1"/>
      <sheetName val="Спр__пласт1"/>
      <sheetName val="РСза_6-м_2012"/>
      <sheetName val="_2_3_2"/>
      <sheetName val="факт_2005_г_"/>
      <sheetName val="КР_материалы"/>
      <sheetName val="Форма_181"/>
      <sheetName val="3_ФОТ"/>
      <sheetName val="4_Налоги"/>
      <sheetName val="Исполнение_по_БЕ"/>
      <sheetName val="План_ГЗ1"/>
      <sheetName val="2_2_ОтклОТМ"/>
      <sheetName val="1_3_2_ОТМ"/>
      <sheetName val="ИП_ДО_БЛ_"/>
      <sheetName val="1_вариант__2009_1"/>
      <sheetName val="Перем__затр"/>
      <sheetName val="Ком_плат"/>
      <sheetName val="0__Данные"/>
      <sheetName val="доп_дан_"/>
      <sheetName val="Бонды_стр_341"/>
      <sheetName val="Тарифы_и_цены_"/>
      <sheetName val="Информация_по_введенным_добываю"/>
      <sheetName val="янв_07"/>
      <sheetName val="pp&amp;e_mvt_for_2003"/>
      <sheetName val="2_2_ОтклОТМ1"/>
      <sheetName val="1_3_2_ОТМ1"/>
      <sheetName val="Остатки_по_бухучету"/>
      <sheetName val="ПО_НОВОМУ_ШТАТНОМУ"/>
      <sheetName val="собственный_капитал"/>
      <sheetName val="План_закупок_2012"/>
      <sheetName val="общ_фонд__"/>
      <sheetName val="Налоги_на_транспорт"/>
      <sheetName val="МО_0012"/>
      <sheetName val="МУНАЙТАС_L-1"/>
      <sheetName val="все-доб_осн_ГТМ_(+-)_(2)"/>
      <sheetName val="14_1_2_2_(Услуги_связи)6"/>
      <sheetName val="поставка_сравн133"/>
      <sheetName val="ТЭП_старая3"/>
      <sheetName val="из_сем3"/>
      <sheetName val="Сдача_3"/>
      <sheetName val="7_13"/>
      <sheetName val="14_1_2_2__Услуги_связи_3"/>
      <sheetName val="Treatment_Summary3"/>
      <sheetName val="Форма3_63"/>
      <sheetName val="__2_3_23"/>
      <sheetName val="Добыча_нефти43"/>
      <sheetName val="Income_$3"/>
      <sheetName val="2_БО3"/>
      <sheetName val="10_БО_(kzt)3"/>
      <sheetName val="1кв__3"/>
      <sheetName val="2кв_3"/>
      <sheetName val="Инв_вл_тыс_ед3"/>
      <sheetName val="вход_параметры3"/>
      <sheetName val="L-1_Займ_БРК_инвест_цели3"/>
      <sheetName val="исп_см_3"/>
      <sheetName val="д_7_0013"/>
      <sheetName val="1Утв_ТК__Capex_07_3"/>
      <sheetName val="Фонд_15гор3"/>
      <sheetName val="Фонд_Кар-с3"/>
      <sheetName val="Фонд_Купола3"/>
      <sheetName val="Фонд_14_гор_3"/>
      <sheetName val="Фонд_16_гор_3"/>
      <sheetName val="Фонд_17_гор_3"/>
      <sheetName val="Фонд_18_гор_3"/>
      <sheetName val="Статьи_затрат3"/>
      <sheetName val="Справка_ИЦА3"/>
      <sheetName val="Prelim_Cost3"/>
      <sheetName val="по_2007_году_план_на_2008_год3"/>
      <sheetName val="5NK_3"/>
      <sheetName val="Add-s_test3"/>
      <sheetName val="БиВи_(290)2"/>
      <sheetName val="май_2032"/>
      <sheetName val="Форма_32"/>
      <sheetName val="Форма_22"/>
      <sheetName val="Базовые_данные3"/>
      <sheetName val="Зам_нгду-12"/>
      <sheetName val="Зам_ОЭПУ(доб)2"/>
      <sheetName val="тех_режим2"/>
      <sheetName val="Зам_нгду-2(наг)2"/>
      <sheetName val="исходные_данные2"/>
      <sheetName val="I__Прогноз_доходов2"/>
      <sheetName val="МодельППП_(Свод)2"/>
      <sheetName val="общие_данные2"/>
      <sheetName val="450_(2)2"/>
      <sheetName val="ввод-вывод_ОС_авг2004-_20052"/>
      <sheetName val="BS_new2"/>
      <sheetName val="2007_0,012"/>
      <sheetName val="Loans_out2"/>
      <sheetName val="2_8__стр-ра_себестоимости2"/>
      <sheetName val="МАТЕР_433,4522"/>
      <sheetName val="мат_расходы2"/>
      <sheetName val="Спр__пласт2"/>
      <sheetName val="РСза_6-м_20121"/>
      <sheetName val="_2_3_21"/>
      <sheetName val="факт_2005_г_1"/>
      <sheetName val="КР_материалы1"/>
      <sheetName val="Форма_182"/>
      <sheetName val="3_ФОТ1"/>
      <sheetName val="4_Налоги1"/>
      <sheetName val="Исполнение_по_БЕ1"/>
      <sheetName val="План_ГЗ2"/>
      <sheetName val="2_2_ОтклОТМ2"/>
      <sheetName val="1_3_2_ОТМ2"/>
      <sheetName val="ИП_ДО_БЛ_1"/>
      <sheetName val="1_вариант__2009_2"/>
      <sheetName val="Перем__затр1"/>
      <sheetName val="Ком_плат1"/>
      <sheetName val="0__Данные1"/>
      <sheetName val="доп_дан_1"/>
      <sheetName val="Бонды_стр_3411"/>
      <sheetName val="Тарифы_и_цены_1"/>
      <sheetName val="Информация_по_введенным_добыва1"/>
      <sheetName val="янв_071"/>
      <sheetName val="pp&amp;e_mvt_for_20031"/>
      <sheetName val="2_2_ОтклОТМ3"/>
      <sheetName val="1_3_2_ОТМ3"/>
      <sheetName val="Остатки_по_бухучету1"/>
      <sheetName val="ПО_НОВОМУ_ШТАТНОМУ1"/>
      <sheetName val="собственный_капитал1"/>
      <sheetName val="План_закупок_20121"/>
      <sheetName val="общ_фонд__1"/>
      <sheetName val="Налоги_на_транспорт1"/>
      <sheetName val="МО_00121"/>
      <sheetName val="МУНАЙТАС_L-11"/>
      <sheetName val="все-доб_осн_ГТМ_(+-)_(2)1"/>
      <sheetName val="финпл_"/>
      <sheetName val="-_1_-"/>
      <sheetName val="ИсхД+"/>
      <sheetName val="Нетто3!!!"/>
      <sheetName val="4. NWABC"/>
      <sheetName val="Расчеты"/>
      <sheetName val="Capex_KZT"/>
      <sheetName val="РасчётыКТП"/>
      <sheetName val="ШТАТ"/>
      <sheetName val="Sheet3"/>
      <sheetName val="1,3 новая"/>
      <sheetName val="иркутс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sheetData sheetId="283" refreshError="1"/>
      <sheetData sheetId="284"/>
      <sheetData sheetId="285" refreshError="1"/>
      <sheetData sheetId="286" refreshError="1"/>
      <sheetData sheetId="287" refreshError="1"/>
      <sheetData sheetId="288" refreshError="1"/>
      <sheetData sheetId="289"/>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sheetData sheetId="347"/>
      <sheetData sheetId="348"/>
      <sheetData sheetId="349"/>
      <sheetData sheetId="350" refreshError="1"/>
      <sheetData sheetId="351" refreshError="1"/>
      <sheetData sheetId="352" refreshError="1"/>
      <sheetData sheetId="353" refreshError="1"/>
      <sheetData sheetId="354" refreshError="1"/>
      <sheetData sheetId="355" refreshError="1"/>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refreshError="1"/>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Б"/>
      <sheetName val="ГБ(план+касса)"/>
      <sheetName val="РБ"/>
      <sheetName val="РБ(план+касса)"/>
      <sheetName val="ГБ_РБ(на 1 июля)"/>
      <sheetName val="МБ"/>
      <sheetName val="МБ(план+касса)"/>
      <sheetName val="Доля центр-ии"/>
      <sheetName val="Доля центр-ии (2)"/>
      <sheetName val="Прирост ГБ"/>
      <sheetName val="РБ (уточн 2003)"/>
      <sheetName val="РБ (уточн 2003) (тыс)"/>
      <sheetName val="поставка сравн13"/>
      <sheetName val="бланк"/>
      <sheetName val="ремонт 25"/>
      <sheetName val="ПО НОВОМУ ШТАТНОМУ"/>
      <sheetName val="расш по 146  _2_"/>
      <sheetName val="34-143"/>
      <sheetName val="КДУ в разр.МО"/>
      <sheetName val="Лист1"/>
      <sheetName val="Скрин.в разр.МО"/>
      <sheetName val="Касса97_2003_"/>
      <sheetName val="Дем прогноз"/>
      <sheetName val="capex"/>
      <sheetName val="calc"/>
      <sheetName val="crude oil reserves1980-2003"/>
      <sheetName val="Приказ"/>
      <sheetName val="Цены"/>
      <sheetName val="ГБ_РБ(на_1_июля)"/>
      <sheetName val="Доля_центр-ии"/>
      <sheetName val="Доля_центр-ии_(2)"/>
      <sheetName val="Прирост_ГБ"/>
      <sheetName val="РБ_(уточн_2003)"/>
      <sheetName val="РБ_(уточн_2003)_(тыс)"/>
      <sheetName val="поставка_сравн13"/>
      <sheetName val="ремонт_25"/>
      <sheetName val="ПО_НОВОМУ_ШТАТНОМУ"/>
      <sheetName val="расш_по_146___2_"/>
      <sheetName val="DEPLETION TOOL"/>
      <sheetName val="FY16_"/>
      <sheetName val="Акколь"/>
      <sheetName val="face"/>
      <sheetName val="7"/>
      <sheetName val="067 100 (апп не имеющ.право) "/>
      <sheetName val="Utility"/>
      <sheetName val="КВИ_медпомощь_свод"/>
      <sheetName val="КДУ_в_разр_МО"/>
      <sheetName val="Скрин_в_разр_МО"/>
      <sheetName val="Дем_прогноз"/>
      <sheetName val="мат расходы"/>
      <sheetName val="Форма2"/>
      <sheetName val="Форма1"/>
      <sheetName val="справочники"/>
      <sheetName val="Месяцы"/>
      <sheetName val="139 мягк."/>
      <sheetName val="Общ"/>
      <sheetName val="Реал"/>
      <sheetName val="тарификация"/>
      <sheetName val="КАТО"/>
      <sheetName val="Служебный ФКРБ"/>
      <sheetName val="Источник финансирования"/>
      <sheetName val="Тип пункта плана"/>
      <sheetName val="fes"/>
      <sheetName val="Способ закупки"/>
      <sheetName val="анкета"/>
      <sheetName val="Sheet1"/>
      <sheetName val="private"/>
      <sheetName val="Commutations"/>
      <sheetName val="Parameters"/>
      <sheetName val="149_прочие"/>
      <sheetName val="139 мягк_"/>
      <sheetName val="139 мягк_ _лаб_ ислед_"/>
      <sheetName val="139 мягк_ _дезинфекция_"/>
      <sheetName val="Справочник"/>
    </sheetNames>
    <sheetDataSet>
      <sheetData sheetId="0" refreshError="1">
        <row r="43">
          <cell r="A43">
            <v>2</v>
          </cell>
        </row>
      </sheetData>
      <sheetData sheetId="1">
        <row r="43">
          <cell r="A43">
            <v>33</v>
          </cell>
        </row>
      </sheetData>
      <sheetData sheetId="2">
        <row r="43">
          <cell r="A43">
            <v>33</v>
          </cell>
        </row>
      </sheetData>
      <sheetData sheetId="3">
        <row r="43">
          <cell r="A43">
            <v>2</v>
          </cell>
        </row>
      </sheetData>
      <sheetData sheetId="4"/>
      <sheetData sheetId="5"/>
      <sheetData sheetId="6">
        <row r="43">
          <cell r="A43">
            <v>2</v>
          </cell>
        </row>
      </sheetData>
      <sheetData sheetId="7"/>
      <sheetData sheetId="8"/>
      <sheetData sheetId="9">
        <row r="43">
          <cell r="A43">
            <v>2</v>
          </cell>
        </row>
      </sheetData>
      <sheetData sheetId="10"/>
      <sheetData sheetId="11"/>
      <sheetData sheetId="12" refreshError="1"/>
      <sheetData sheetId="13" refreshError="1"/>
      <sheetData sheetId="14" refreshError="1"/>
      <sheetData sheetId="15" refreshError="1"/>
      <sheetData sheetId="16" refreshError="1"/>
      <sheetData sheetId="17" refreshError="1"/>
      <sheetData sheetId="18">
        <row r="43">
          <cell r="A43">
            <v>33</v>
          </cell>
        </row>
      </sheetData>
      <sheetData sheetId="19">
        <row r="43">
          <cell r="A43">
            <v>33</v>
          </cell>
        </row>
      </sheetData>
      <sheetData sheetId="20">
        <row r="43">
          <cell r="A43">
            <v>33</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ow r="43">
          <cell r="A43">
            <v>33</v>
          </cell>
        </row>
      </sheetData>
      <sheetData sheetId="29">
        <row r="43">
          <cell r="A43">
            <v>33</v>
          </cell>
        </row>
      </sheetData>
      <sheetData sheetId="30">
        <row r="43">
          <cell r="A43">
            <v>33</v>
          </cell>
        </row>
      </sheetData>
      <sheetData sheetId="31">
        <row r="43">
          <cell r="A43">
            <v>33</v>
          </cell>
        </row>
      </sheetData>
      <sheetData sheetId="32">
        <row r="43">
          <cell r="A43">
            <v>33</v>
          </cell>
        </row>
      </sheetData>
      <sheetData sheetId="33">
        <row r="43">
          <cell r="A43">
            <v>33</v>
          </cell>
        </row>
      </sheetData>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ow r="43">
          <cell r="A43">
            <v>33</v>
          </cell>
        </row>
      </sheetData>
      <sheetData sheetId="47">
        <row r="43">
          <cell r="A43">
            <v>33</v>
          </cell>
        </row>
      </sheetData>
      <sheetData sheetId="48">
        <row r="43">
          <cell r="A43">
            <v>33</v>
          </cell>
        </row>
      </sheetData>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исокТЭП"/>
      <sheetName val="Форма2"/>
      <sheetName val="Пром1"/>
      <sheetName val="2.2 ОтклОТМ"/>
      <sheetName val="1.3.2 ОТМ"/>
      <sheetName val="Предпр"/>
      <sheetName val="ЦентрЗатр"/>
      <sheetName val="ЕдИзм"/>
      <sheetName val="СПгнг"/>
      <sheetName val="жд тарифы"/>
      <sheetName val="ОборБалФормОтч"/>
      <sheetName val="МО 0012"/>
      <sheetName val="Статьи ТЭП_старая структура"/>
      <sheetName val="Добыча нефти4"/>
      <sheetName val="поставка сравн13"/>
      <sheetName val="ОТиТБ"/>
      <sheetName val="I. Прогноз доходов"/>
      <sheetName val="1NK"/>
      <sheetName val="Notes IS"/>
      <sheetName val="Input TD"/>
      <sheetName val="Prelim Cost"/>
      <sheetName val="#ССЫЛКА"/>
      <sheetName val="бартер"/>
      <sheetName val="Сверка"/>
      <sheetName val="1 класс"/>
      <sheetName val="2 класс"/>
      <sheetName val="3 класс"/>
      <sheetName val="4 класс"/>
      <sheetName val="5 класс"/>
      <sheetName val="t0_name"/>
      <sheetName val="ИД"/>
      <sheetName val="Отпуск продукции"/>
      <sheetName val="спецпит,проездн."/>
      <sheetName val="13 NGDO"/>
      <sheetName val="1"/>
      <sheetName val="MS"/>
      <sheetName val="Сеть"/>
      <sheetName val="общие данные"/>
      <sheetName val="FES"/>
      <sheetName val="Loans out"/>
      <sheetName val="МодельППП (Свод)"/>
      <sheetName val="табель"/>
      <sheetName val="смета"/>
      <sheetName val="14.1.2.2.(Услуги связи)"/>
      <sheetName val="Форма1"/>
      <sheetName val="Лист1"/>
      <sheetName val="Штатное 2012-2015"/>
      <sheetName val="10 БО (kzt)"/>
      <sheetName val="Баланс"/>
      <sheetName val="Бюджет"/>
      <sheetName val="2_2_ОтклОТМ"/>
      <sheetName val="1_3_2_ОТМ"/>
      <sheetName val="1кв. "/>
      <sheetName val="2кв."/>
      <sheetName val="Sheet5"/>
      <sheetName val="Cash flow 2011"/>
      <sheetName val="VLOOKUP"/>
      <sheetName val="INPUTMASTER"/>
      <sheetName val="КБ"/>
      <sheetName val="АТиК"/>
      <sheetName val="Способ закупки"/>
      <sheetName val="Пр2"/>
      <sheetName val="ввод-вывод ОС авг2004- 2005"/>
      <sheetName val="Форма3.6"/>
      <sheetName val="L-1"/>
      <sheetName val="элементы"/>
      <sheetName val="5NK "/>
      <sheetName val="Нефть"/>
      <sheetName val="из сем"/>
      <sheetName val="флормиро"/>
      <sheetName val="ПРОГНОЗ_1"/>
      <sheetName val="  2.3.2"/>
      <sheetName val="PL12"/>
      <sheetName val="УУ 9 мес.2014"/>
      <sheetName val="отделы"/>
      <sheetName val="MATRIX_DA_10"/>
      <sheetName val="list"/>
      <sheetName val="Потребители"/>
      <sheetName val="Блоки"/>
      <sheetName val="AFS"/>
      <sheetName val="План произв-ва (мес.) (бюджет)"/>
      <sheetName val="янв (2)"/>
      <sheetName val="рев дф (1.08.) (3)"/>
      <sheetName val="заявка (2)"/>
      <sheetName val="Материалы для АУП"/>
      <sheetName val="ГТМ"/>
      <sheetName val="тех реж"/>
      <sheetName val="Кап затраты ОМГ 16"/>
      <sheetName val="Сотрудники"/>
      <sheetName val="замер"/>
      <sheetName val="Титул1"/>
      <sheetName val="д.7.001"/>
      <sheetName val="Datasheet"/>
      <sheetName val="Сдача "/>
      <sheetName val="s"/>
      <sheetName val="ЭКРБ"/>
      <sheetName val="1 (2)"/>
      <sheetName val="Об-я св-а"/>
      <sheetName val="2в"/>
      <sheetName val="Hidden"/>
      <sheetName val="Гр5(о)"/>
      <sheetName val="МОП"/>
      <sheetName val="13_NGDO"/>
      <sheetName val="Добыча_нефти4"/>
      <sheetName val="14_1_2_2_(Услуги_связи)"/>
      <sheetName val="поставка_сравн13"/>
      <sheetName val="жд_тарифы"/>
      <sheetName val="1кв__"/>
      <sheetName val="2кв_"/>
      <sheetName val="янв_(2)"/>
      <sheetName val="рев_дф_(1_08_)_(3)"/>
      <sheetName val="заявка_(2)"/>
      <sheetName val="Материалы_для_АУП"/>
      <sheetName val="МодельППП_(Свод)"/>
      <sheetName val="Input_TD"/>
      <sheetName val="2_2_ОтклОТМ1"/>
      <sheetName val="1_3_2_ОТМ1"/>
      <sheetName val="МО_0012"/>
      <sheetName val="Статьи_ТЭП_старая_структура"/>
      <sheetName val="I__Прогноз_доходов"/>
      <sheetName val="Notes_IS"/>
      <sheetName val="Prelim_Cost"/>
      <sheetName val="Отпуск_продукции"/>
      <sheetName val="1_класс"/>
      <sheetName val="2_класс"/>
      <sheetName val="3_класс"/>
      <sheetName val="4_класс"/>
      <sheetName val="5_класс"/>
      <sheetName val="спецпит,проездн_"/>
      <sheetName val="План_произв-ва_(мес_)_(бюджет)"/>
      <sheetName val="10_БО_(kzt)"/>
      <sheetName val="общие_данные"/>
      <sheetName val="тех_реж"/>
      <sheetName val="Кап_затраты_ОМГ_16"/>
      <sheetName val="1_(2)"/>
      <sheetName val="ввод-вывод_ОС_авг2004-_2005"/>
      <sheetName val="Loans_out"/>
      <sheetName val="Штатное_2012-2015"/>
      <sheetName val="Об-я_св-а"/>
      <sheetName val="Cash_flow_2011"/>
      <sheetName val="5NK_"/>
      <sheetName val="из_сем"/>
      <sheetName val="__2_3_2"/>
      <sheetName val="Форма3_6"/>
      <sheetName val="7НК"/>
      <sheetName val="апрель 09."/>
      <sheetName val="Приложение 7 (ЕНП)"/>
      <sheetName val="Направления обучения"/>
      <sheetName val="потр"/>
      <sheetName val="СН"/>
      <sheetName val="BS new"/>
      <sheetName val="сортамент"/>
      <sheetName val="Заполните"/>
      <sheetName val="План"/>
      <sheetName val="Факт"/>
      <sheetName val="Лист5"/>
      <sheetName val="Лист3"/>
      <sheetName val="точн2"/>
      <sheetName val="WBS elements RS-v.02A"/>
      <sheetName val="Спецификация"/>
      <sheetName val="Прайс 2005"/>
      <sheetName val=""/>
      <sheetName val="PP&amp;E mvt for 2003"/>
      <sheetName val="Capex"/>
      <sheetName val="БиВи (290)"/>
      <sheetName val="450 (2)"/>
      <sheetName val="Накл"/>
      <sheetName val="2_2_ОтклОТМ2"/>
      <sheetName val="1_3_2_ОТМ2"/>
      <sheetName val="жд_тарифы1"/>
      <sheetName val="МО_00121"/>
      <sheetName val="Статьи_ТЭП_старая_структура1"/>
      <sheetName val="Добыча_нефти41"/>
      <sheetName val="поставка_сравн131"/>
      <sheetName val="I__Прогноз_доходов1"/>
      <sheetName val="Notes_IS1"/>
      <sheetName val="Input_TD1"/>
      <sheetName val="Prelim_Cost1"/>
      <sheetName val="1_класс1"/>
      <sheetName val="2_класс1"/>
      <sheetName val="3_класс1"/>
      <sheetName val="4_класс1"/>
      <sheetName val="5_класс1"/>
      <sheetName val="Отпуск_продукции1"/>
      <sheetName val="спецпит,проездн_1"/>
      <sheetName val="13_NGDO1"/>
      <sheetName val="общие_данные1"/>
      <sheetName val="Loans_out1"/>
      <sheetName val="МодельППП_(Свод)1"/>
      <sheetName val="14_1_2_2_(Услуги_связи)1"/>
      <sheetName val="Штатное_2012-20151"/>
      <sheetName val="10_БО_(kzt)1"/>
      <sheetName val="1кв__1"/>
      <sheetName val="2кв_1"/>
      <sheetName val="Cash_flow_20111"/>
      <sheetName val="Способ_закупки"/>
      <sheetName val="УУ_9_мес_2014"/>
      <sheetName val="ввод-вывод_ОС_авг2004-_20051"/>
      <sheetName val="Форма3_61"/>
      <sheetName val="5NK_1"/>
      <sheetName val="из_сем1"/>
      <sheetName val="__2_3_21"/>
      <sheetName val="План_произв-ва_(мес_)_(бюджет)1"/>
      <sheetName val="янв_(2)1"/>
      <sheetName val="рев_дф_(1_08_)_(3)1"/>
      <sheetName val="заявка_(2)1"/>
      <sheetName val="Материалы_для_АУП1"/>
      <sheetName val="тех_реж1"/>
      <sheetName val="Кап_затраты_ОМГ_161"/>
      <sheetName val="д_7_001"/>
      <sheetName val="Сдача_"/>
      <sheetName val="1_(2)1"/>
      <sheetName val="Об-я_св-а1"/>
      <sheetName val="апрель_09_"/>
      <sheetName val="Приложение_7_(ЕНП)"/>
      <sheetName val="WBS_elements_RS-v_02A"/>
      <sheetName val="Направления_обучения"/>
      <sheetName val="исп_см_"/>
      <sheetName val="консалт"/>
      <sheetName val="БПО"/>
      <sheetName val="Макро"/>
      <sheetName val="Преискурант"/>
      <sheetName val="Табельные номера сотрудников"/>
      <sheetName val="Лист2"/>
      <sheetName val="Sep"/>
      <sheetName val="массив ДЗО"/>
      <sheetName val="форма 3 смета затрат"/>
      <sheetName val="Balance Sheet"/>
      <sheetName val="новая №5"/>
      <sheetName val="2_2_ОтклОТМ3"/>
      <sheetName val="1_3_2_ОТМ3"/>
      <sheetName val="жд_тарифы2"/>
      <sheetName val="МО_00122"/>
      <sheetName val="Статьи_ТЭП_старая_структура2"/>
      <sheetName val="Добыча_нефти42"/>
      <sheetName val="поставка_сравн132"/>
      <sheetName val="I__Прогноз_доходов2"/>
      <sheetName val="Notes_IS2"/>
      <sheetName val="Input_TD2"/>
      <sheetName val="Prelim_Cost2"/>
      <sheetName val="1_класс2"/>
      <sheetName val="2_класс2"/>
      <sheetName val="3_класс2"/>
      <sheetName val="4_класс2"/>
      <sheetName val="5_класс2"/>
      <sheetName val="Отпуск_продукции2"/>
      <sheetName val="спецпит,проездн_2"/>
      <sheetName val="13_NGDO2"/>
      <sheetName val="общие_данные2"/>
      <sheetName val="Loans_out2"/>
      <sheetName val="МодельППП_(Свод)2"/>
      <sheetName val="14_1_2_2_(Услуги_связи)2"/>
      <sheetName val="10_БО_(kzt)2"/>
      <sheetName val="1кв__2"/>
      <sheetName val="2кв_2"/>
      <sheetName val="Штатное_2012-20152"/>
      <sheetName val="Cash_flow_20112"/>
      <sheetName val="ввод-вывод_ОС_авг2004-_20052"/>
      <sheetName val="Форма3_62"/>
      <sheetName val="5NK_2"/>
      <sheetName val="из_сем2"/>
      <sheetName val="__2_3_22"/>
      <sheetName val="План_произв-ва_(мес_)_(бюджет)2"/>
      <sheetName val="янв_(2)2"/>
      <sheetName val="рев_дф_(1_08_)_(3)2"/>
      <sheetName val="заявка_(2)2"/>
      <sheetName val="Материалы_для_АУП2"/>
      <sheetName val="тех_реж2"/>
      <sheetName val="Кап_затраты_ОМГ_162"/>
      <sheetName val="1_(2)2"/>
      <sheetName val="Об-я_св-а2"/>
      <sheetName val="апрель_09_1"/>
      <sheetName val="PP&amp;E_mvt_for_2003"/>
      <sheetName val="Прайс_2005"/>
      <sheetName val="BS_new"/>
      <sheetName val="Movements"/>
      <sheetName val="Собственный капитал"/>
      <sheetName val="Пок"/>
      <sheetName val="черновик"/>
      <sheetName val="ОП_свод"/>
      <sheetName val="шкала"/>
      <sheetName val="Sales F"/>
      <sheetName val="глина"/>
      <sheetName val="Лв 1715 (сб)"/>
      <sheetName val="База"/>
      <sheetName val="Ведомость"/>
      <sheetName val="линии"/>
      <sheetName val="нагр.МВт"/>
      <sheetName val="Показатели январь"/>
      <sheetName val="сут.баланс по РДЦ"/>
      <sheetName val="Справочник"/>
      <sheetName val="Итоговая таблица"/>
      <sheetName val="I KEY INFORMATION"/>
      <sheetName val="Осн. пара"/>
      <sheetName val="ДД"/>
      <sheetName val="Затраты"/>
      <sheetName val="Осн"/>
      <sheetName val="Тариф"/>
      <sheetName val="Доход"/>
      <sheetName val="БСП"/>
      <sheetName val="Ф3 2019"/>
      <sheetName val="Ф4 2019"/>
      <sheetName val="ДДС"/>
      <sheetName val="КПН"/>
      <sheetName val="БФП"/>
      <sheetName val="Loan"/>
      <sheetName val="07"/>
      <sheetName val="04.1.2"/>
      <sheetName val="04.1.4-05.1.4"/>
      <sheetName val="04.1.5"/>
      <sheetName val="04.1.8"/>
      <sheetName val="04.1.9"/>
      <sheetName val="04.1.99"/>
      <sheetName val="04.2"/>
      <sheetName val="04.2.5"/>
      <sheetName val="04.3.1"/>
      <sheetName val="04.3.2"/>
      <sheetName val="04.4"/>
      <sheetName val="04.5.2"/>
      <sheetName val="04.5.3"/>
      <sheetName val="04.6.1"/>
      <sheetName val="04.6.2"/>
      <sheetName val="04.6.3"/>
      <sheetName val="04.7.1"/>
      <sheetName val="04.7.3 "/>
      <sheetName val="04.7.7"/>
      <sheetName val="04.7.8"/>
      <sheetName val="04.7.9"/>
      <sheetName val="04.7.10"/>
      <sheetName val="04.7.11"/>
      <sheetName val="04.7.12"/>
      <sheetName val="04.7.15"/>
      <sheetName val="04.7.16"/>
      <sheetName val="04.7.99"/>
      <sheetName val="04.8.1"/>
      <sheetName val="04.8.2"/>
      <sheetName val="04.8.3"/>
      <sheetName val="04.8.4"/>
      <sheetName val="04.8.5"/>
      <sheetName val="04.8.6"/>
      <sheetName val="04.8.7"/>
      <sheetName val="04.8.8"/>
      <sheetName val="04.8.12"/>
      <sheetName val="04.8.13"/>
      <sheetName val="04.8.14"/>
      <sheetName val="04.8.99"/>
      <sheetName val="Сигма"/>
      <sheetName val="Расчет ФОТ"/>
      <sheetName val="график смен 2020"/>
      <sheetName val="05.1.3"/>
      <sheetName val="05.1.7"/>
      <sheetName val="05.2"/>
      <sheetName val="5.2.7"/>
      <sheetName val="05.3.1"/>
      <sheetName val="05.3.2"/>
      <sheetName val="05.4"/>
      <sheetName val="05.5.1"/>
      <sheetName val="05.5.2"/>
      <sheetName val="05.5.6"/>
      <sheetName val="05.5.8"/>
      <sheetName val="05.5.9"/>
      <sheetName val="05.5.10"/>
      <sheetName val="05.5.11"/>
      <sheetName val="05.5.13"/>
      <sheetName val="05.5.14"/>
      <sheetName val="05.5.15"/>
      <sheetName val="05.5.16"/>
      <sheetName val="05.5.18"/>
      <sheetName val="05.5.19"/>
      <sheetName val="05.5.20"/>
      <sheetName val="05.5.21"/>
      <sheetName val="04.8.10-05.5.22"/>
      <sheetName val="05.5.24"/>
      <sheetName val="05.6.1"/>
      <sheetName val="05.6.2"/>
      <sheetName val="05.6.3"/>
      <sheetName val="05.6.6"/>
      <sheetName val="05.6.8"/>
      <sheetName val="05.6.10"/>
      <sheetName val="05.6.13"/>
      <sheetName val="05.6.14"/>
      <sheetName val="05.6.99"/>
      <sheetName val="10.1"/>
      <sheetName val="10.2"/>
      <sheetName val="10.3"/>
      <sheetName val="11.2"/>
      <sheetName val="11.3"/>
      <sheetName val="11.4"/>
      <sheetName val="Depreciation"/>
      <sheetName val="налоговая амортиз ФА"/>
      <sheetName val="TB-300699-Final"/>
      <sheetName val="capex_kzt"/>
      <sheetName val="сброс"/>
      <sheetName val="LME_prices"/>
      <sheetName val="хозтов"/>
      <sheetName val="Статьи"/>
      <sheetName val="Выбор"/>
      <sheetName val="ПО НОВОМУ ШТАТНОМУ"/>
      <sheetName val="100 159 -полигр ус (2)"/>
      <sheetName val="Апрель"/>
      <sheetName val="Январь"/>
      <sheetName val="Сентябрь"/>
      <sheetName val="Ноябрь"/>
      <sheetName val="Квартал"/>
      <sheetName val="Июль"/>
      <sheetName val="Март"/>
      <sheetName val="Июнь"/>
      <sheetName val="Лист4"/>
      <sheetName val="Астана рус"/>
      <sheetName val="Алматы рус"/>
      <sheetName val="Астана_рус"/>
      <sheetName val="Алматы_рус"/>
      <sheetName val=" 2019 на 24"/>
      <sheetName val="ремонт 25"/>
      <sheetName val="Факт 2017"/>
      <sheetName val="ГБ"/>
      <sheetName val="a"/>
      <sheetName val="Data-in"/>
      <sheetName val="БиВи_(290)"/>
      <sheetName val="450_(2)"/>
      <sheetName val="2002(v2)"/>
      <sheetName val="ЦФО"/>
      <sheetName val="наличие_НДС"/>
      <sheetName val="Тип_учета"/>
      <sheetName val="tob-assump"/>
      <sheetName val="Info"/>
      <sheetName val="книга предпосылок"/>
      <sheetName val="Данные"/>
      <sheetName val="sov tot"/>
      <sheetName val="по 2007 году план на 2008 год"/>
      <sheetName val="общие"/>
      <sheetName val="бензин по авто"/>
      <sheetName val="др адм"/>
      <sheetName val="Осн.ср-ва"/>
      <sheetName val="8180 (8181,8182)"/>
      <sheetName val="8082"/>
      <sheetName val="8250"/>
      <sheetName val="8140"/>
      <sheetName val="8070"/>
      <sheetName val="8145"/>
      <sheetName val="8200"/>
      <sheetName val="8113"/>
      <sheetName val="XREF"/>
      <sheetName val="8210"/>
      <sheetName val=" По скв"/>
      <sheetName val="NOV"/>
      <sheetName val="конфир"/>
      <sheetName val="IS"/>
      <sheetName val="таблица"/>
      <sheetName val="МТ_CapexDepreciation"/>
      <sheetName val="МУНАЙТАС L-1"/>
      <sheetName val="Содержание"/>
      <sheetName val="класс"/>
      <sheetName val="2003 (215862 тн)"/>
      <sheetName val="Scenar"/>
      <sheetName val="ati"/>
      <sheetName val="I1"/>
      <sheetName val="I2"/>
      <sheetName val="Dictionaries"/>
      <sheetName val="Проект"/>
      <sheetName val="финпл "/>
      <sheetName val="Налоги (ФД)2013"/>
      <sheetName val="расчет налогов транс"/>
      <sheetName val="КВЛ ЦТТ и СТ"/>
      <sheetName val="Ком плат"/>
      <sheetName val="список"/>
      <sheetName val="Quots"/>
      <sheetName val="fa movement kyrg"/>
      <sheetName val="P&amp;L"/>
      <sheetName val="Provisions"/>
      <sheetName val="2010"/>
      <sheetName val="К сущ"/>
      <sheetName val="Дефл"/>
      <sheetName val="Sheet2"/>
      <sheetName val="additions testing"/>
      <sheetName val="movement schedule"/>
      <sheetName val="depreciation testing"/>
      <sheetName val="cba bal.sheet 98-99"/>
      <sheetName val="breakdown"/>
      <sheetName val="fa depreciation"/>
      <sheetName val="цхл 200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row r="3">
          <cell r="A3">
            <v>1</v>
          </cell>
        </row>
      </sheetData>
      <sheetData sheetId="216">
        <row r="3">
          <cell r="A3">
            <v>1</v>
          </cell>
        </row>
      </sheetData>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sheetData sheetId="230"/>
      <sheetData sheetId="231"/>
      <sheetData sheetId="232"/>
      <sheetData sheetId="233"/>
      <sheetData sheetId="234"/>
      <sheetData sheetId="235"/>
      <sheetData sheetId="236"/>
      <sheetData sheetId="237"/>
      <sheetData sheetId="238">
        <row r="3">
          <cell r="A3">
            <v>1</v>
          </cell>
        </row>
      </sheetData>
      <sheetData sheetId="239">
        <row r="3">
          <cell r="A3">
            <v>1</v>
          </cell>
        </row>
      </sheetData>
      <sheetData sheetId="240">
        <row r="3">
          <cell r="A3">
            <v>1</v>
          </cell>
        </row>
      </sheetData>
      <sheetData sheetId="241">
        <row r="3">
          <cell r="A3">
            <v>1</v>
          </cell>
        </row>
      </sheetData>
      <sheetData sheetId="242"/>
      <sheetData sheetId="243"/>
      <sheetData sheetId="244"/>
      <sheetData sheetId="245"/>
      <sheetData sheetId="246"/>
      <sheetData sheetId="247"/>
      <sheetData sheetId="248">
        <row r="3">
          <cell r="A3">
            <v>1</v>
          </cell>
        </row>
      </sheetData>
      <sheetData sheetId="249"/>
      <sheetData sheetId="250"/>
      <sheetData sheetId="251"/>
      <sheetData sheetId="252"/>
      <sheetData sheetId="253"/>
      <sheetData sheetId="254"/>
      <sheetData sheetId="255"/>
      <sheetData sheetId="256"/>
      <sheetData sheetId="257"/>
      <sheetData sheetId="258">
        <row r="3">
          <cell r="A3">
            <v>1</v>
          </cell>
        </row>
      </sheetData>
      <sheetData sheetId="259">
        <row r="3">
          <cell r="A3">
            <v>1</v>
          </cell>
        </row>
      </sheetData>
      <sheetData sheetId="260">
        <row r="3">
          <cell r="A3">
            <v>1</v>
          </cell>
        </row>
      </sheetData>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ow r="3">
          <cell r="A3">
            <v>1</v>
          </cell>
        </row>
      </sheetData>
      <sheetData sheetId="285">
        <row r="3">
          <cell r="A3">
            <v>1</v>
          </cell>
        </row>
      </sheetData>
      <sheetData sheetId="286">
        <row r="3">
          <cell r="A3">
            <v>1</v>
          </cell>
        </row>
      </sheetData>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ow r="3">
          <cell r="A3">
            <v>1</v>
          </cell>
        </row>
      </sheetData>
      <sheetData sheetId="395">
        <row r="3">
          <cell r="A3">
            <v>1</v>
          </cell>
        </row>
      </sheetData>
      <sheetData sheetId="396" refreshError="1"/>
      <sheetData sheetId="397">
        <row r="3">
          <cell r="A3">
            <v>1</v>
          </cell>
        </row>
      </sheetData>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sheetData sheetId="413" refreshError="1"/>
      <sheetData sheetId="414" refreshError="1"/>
      <sheetData sheetId="415" refreshError="1"/>
      <sheetData sheetId="416"/>
      <sheetData sheetId="417" refreshError="1"/>
      <sheetData sheetId="418" refreshError="1"/>
      <sheetData sheetId="419" refreshError="1"/>
      <sheetData sheetId="420" refreshError="1"/>
      <sheetData sheetId="421">
        <row r="3">
          <cell r="A3">
            <v>1</v>
          </cell>
        </row>
      </sheetData>
      <sheetData sheetId="422">
        <row r="3">
          <cell r="A3">
            <v>1</v>
          </cell>
        </row>
      </sheetData>
      <sheetData sheetId="423">
        <row r="3">
          <cell r="A3">
            <v>1</v>
          </cell>
        </row>
      </sheetData>
      <sheetData sheetId="424" refreshError="1"/>
      <sheetData sheetId="425" refreshError="1"/>
      <sheetData sheetId="426" refreshError="1"/>
      <sheetData sheetId="427" refreshError="1"/>
      <sheetData sheetId="428" refreshError="1"/>
      <sheetData sheetId="429" refreshError="1"/>
      <sheetData sheetId="430">
        <row r="3">
          <cell r="A3">
            <v>1</v>
          </cell>
        </row>
      </sheetData>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sheetData sheetId="479"/>
      <sheetData sheetId="48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3"/>
      <sheetName val="оплата по версии ВЖ"/>
    </sheetNames>
    <definedNames>
      <definedName name="calcCAS" refersTo="#ССЫЛКА!"/>
    </definedNames>
    <sheetDataSet>
      <sheetData sheetId="0"/>
      <sheetData sheetId="1"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3"/>
      <sheetName val="оплата по версии ВЖ"/>
    </sheetNames>
    <definedNames>
      <definedName name="calcCAS" refersTo="#ССЫЛКА!"/>
    </definedNames>
    <sheetDataSet>
      <sheetData sheetId="0"/>
      <sheetData sheetId="1"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приложение 52"/>
      <sheetName val="МТК "/>
      <sheetName val="002"/>
      <sheetName val="006"/>
      <sheetName val="012"/>
      <sheetName val="013"/>
      <sheetName val="015"/>
      <sheetName val="020"/>
      <sheetName val="075"/>
      <sheetName val="001"/>
      <sheetName val="001 100"/>
      <sheetName val="001 104"/>
      <sheetName val="003"/>
      <sheetName val="003 004"/>
      <sheetName val="003 005"/>
      <sheetName val="003 016"/>
      <sheetName val="004"/>
      <sheetName val="005"/>
      <sheetName val="007"/>
      <sheetName val="008"/>
      <sheetName val="009"/>
      <sheetName val="010"/>
      <sheetName val="011"/>
      <sheetName val="012 5"/>
      <sheetName val="014"/>
      <sheetName val="016"/>
      <sheetName val="017"/>
      <sheetName val="018"/>
      <sheetName val="019"/>
      <sheetName val="021"/>
      <sheetName val="076"/>
      <sheetName val="АСИ"/>
      <sheetName val="022"/>
      <sheetName val="024"/>
      <sheetName val="025"/>
      <sheetName val="027"/>
      <sheetName val="030"/>
      <sheetName val="031"/>
      <sheetName val="032"/>
      <sheetName val="033"/>
      <sheetName val="034"/>
      <sheetName val="035"/>
      <sheetName val="036"/>
      <sheetName val="038"/>
      <sheetName val="041"/>
      <sheetName val="104"/>
      <sheetName val="001 "/>
      <sheetName val="001 100 "/>
      <sheetName val="001 104 "/>
      <sheetName val="026"/>
      <sheetName val="028"/>
      <sheetName val="029"/>
      <sheetName val="037"/>
      <sheetName val="039"/>
      <sheetName val="040"/>
      <sheetName val="023"/>
      <sheetName val="075 "/>
      <sheetName val="076  "/>
      <sheetName val="СписокТЭП"/>
      <sheetName val="#ССЫЛКА"/>
      <sheetName val="34-143"/>
      <sheetName val="Добыча нефти4"/>
      <sheetName val="поставка сравн13"/>
      <sheetName val="9-1"/>
      <sheetName val="4"/>
      <sheetName val="1-1"/>
      <sheetName val="1"/>
      <sheetName val="База"/>
      <sheetName val="Utility"/>
      <sheetName val="собственный капитал"/>
      <sheetName val="консалт"/>
      <sheetName val="001 123"/>
      <sheetName val="0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refreshError="1"/>
      <sheetData sheetId="72"/>
      <sheetData sheetId="73"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79998168889431442"/>
  </sheetPr>
  <dimension ref="A1:Y709"/>
  <sheetViews>
    <sheetView showGridLines="0" tabSelected="1" view="pageBreakPreview" zoomScaleNormal="100" zoomScaleSheetLayoutView="100" workbookViewId="0">
      <selection activeCell="E552" sqref="E552"/>
    </sheetView>
  </sheetViews>
  <sheetFormatPr defaultRowHeight="14.25"/>
  <cols>
    <col min="1" max="2" width="5.7109375" style="34" bestFit="1" customWidth="1"/>
    <col min="3" max="3" width="42.85546875" style="34" customWidth="1"/>
    <col min="4" max="4" width="16.42578125" style="34" customWidth="1"/>
    <col min="5" max="5" width="15.28515625" style="34" customWidth="1"/>
    <col min="6" max="6" width="15.7109375" style="34" customWidth="1"/>
    <col min="7" max="10" width="15" style="34" customWidth="1"/>
    <col min="11" max="11" width="13.5703125" style="34" customWidth="1"/>
    <col min="12" max="12" width="35.5703125" style="34" bestFit="1" customWidth="1"/>
    <col min="13" max="13" width="22.140625" style="130" hidden="1" customWidth="1"/>
    <col min="14" max="14" width="18.85546875" style="130" hidden="1" customWidth="1"/>
    <col min="15" max="15" width="2.5703125" style="130" hidden="1" customWidth="1"/>
    <col min="16" max="16" width="6.7109375" style="130" hidden="1" customWidth="1"/>
    <col min="17" max="17" width="32.42578125" style="34" bestFit="1" customWidth="1"/>
    <col min="18" max="18" width="9.140625" style="34"/>
    <col min="19" max="19" width="9.7109375" style="34" bestFit="1" customWidth="1"/>
    <col min="20" max="20" width="9.140625" style="34"/>
    <col min="21" max="21" width="14.85546875" style="34" bestFit="1" customWidth="1"/>
    <col min="22" max="16384" width="9.140625" style="34"/>
  </cols>
  <sheetData>
    <row r="1" spans="1:25" s="35" customFormat="1" ht="0.75" customHeight="1">
      <c r="A1" s="54"/>
      <c r="B1" s="54"/>
      <c r="C1" s="55"/>
      <c r="D1" s="56"/>
      <c r="E1" s="57"/>
      <c r="F1" s="56"/>
      <c r="G1" s="56"/>
      <c r="H1" s="56"/>
      <c r="I1" s="56"/>
      <c r="J1" s="56"/>
      <c r="K1" s="56"/>
      <c r="M1" s="129"/>
      <c r="N1" s="129"/>
      <c r="O1" s="129"/>
      <c r="P1" s="129"/>
    </row>
    <row r="2" spans="1:25" ht="24.75" customHeight="1">
      <c r="A2" s="351" t="s">
        <v>640</v>
      </c>
      <c r="B2" s="351"/>
      <c r="C2" s="351"/>
      <c r="D2" s="351"/>
      <c r="E2" s="351"/>
      <c r="F2" s="351"/>
      <c r="G2" s="351"/>
      <c r="H2" s="301"/>
      <c r="I2" s="301"/>
      <c r="J2" s="301"/>
      <c r="K2" s="301"/>
      <c r="L2" s="232"/>
      <c r="M2" s="332"/>
      <c r="N2" s="332"/>
      <c r="O2" s="332"/>
      <c r="P2" s="332"/>
    </row>
    <row r="3" spans="1:25" ht="10.5" customHeight="1">
      <c r="A3" s="247"/>
      <c r="B3" s="247"/>
      <c r="C3" s="226"/>
      <c r="D3" s="226"/>
      <c r="E3" s="226"/>
      <c r="F3" s="226"/>
      <c r="G3" s="248" t="s">
        <v>0</v>
      </c>
      <c r="H3" s="248"/>
      <c r="I3" s="248"/>
      <c r="J3" s="248" t="s">
        <v>0</v>
      </c>
      <c r="K3" s="232"/>
      <c r="L3" s="232"/>
      <c r="M3" s="332"/>
      <c r="N3" s="332"/>
      <c r="O3" s="332"/>
      <c r="P3" s="332"/>
    </row>
    <row r="4" spans="1:25" ht="21.75" customHeight="1">
      <c r="A4" s="355" t="s">
        <v>1</v>
      </c>
      <c r="B4" s="355" t="s">
        <v>2</v>
      </c>
      <c r="C4" s="356" t="s">
        <v>3</v>
      </c>
      <c r="D4" s="357" t="s">
        <v>683</v>
      </c>
      <c r="E4" s="357" t="s">
        <v>782</v>
      </c>
      <c r="F4" s="357"/>
      <c r="G4" s="357"/>
      <c r="H4" s="358" t="s">
        <v>731</v>
      </c>
      <c r="I4" s="358"/>
      <c r="J4" s="358"/>
      <c r="K4" s="352" t="s">
        <v>4</v>
      </c>
      <c r="L4" s="232"/>
      <c r="M4" s="332"/>
      <c r="N4" s="332"/>
      <c r="O4" s="332"/>
      <c r="P4" s="332"/>
    </row>
    <row r="5" spans="1:25" ht="22.5" customHeight="1">
      <c r="A5" s="355"/>
      <c r="B5" s="355"/>
      <c r="C5" s="356"/>
      <c r="D5" s="357"/>
      <c r="E5" s="342" t="s">
        <v>91</v>
      </c>
      <c r="F5" s="342">
        <v>2027</v>
      </c>
      <c r="G5" s="342">
        <v>2028</v>
      </c>
      <c r="H5" s="227" t="s">
        <v>91</v>
      </c>
      <c r="I5" s="227" t="s">
        <v>356</v>
      </c>
      <c r="J5" s="227" t="s">
        <v>639</v>
      </c>
      <c r="K5" s="353"/>
      <c r="L5" s="232"/>
      <c r="M5" s="333" t="s">
        <v>489</v>
      </c>
      <c r="N5" s="333" t="s">
        <v>490</v>
      </c>
      <c r="O5" s="333" t="s">
        <v>491</v>
      </c>
      <c r="P5" s="333" t="s">
        <v>490</v>
      </c>
    </row>
    <row r="6" spans="1:25">
      <c r="A6" s="227">
        <v>1</v>
      </c>
      <c r="B6" s="227">
        <v>2</v>
      </c>
      <c r="C6" s="227">
        <v>3</v>
      </c>
      <c r="D6" s="227">
        <v>4</v>
      </c>
      <c r="E6" s="227">
        <v>5</v>
      </c>
      <c r="F6" s="227">
        <v>6</v>
      </c>
      <c r="G6" s="227">
        <v>7</v>
      </c>
      <c r="H6" s="227">
        <v>8</v>
      </c>
      <c r="I6" s="227">
        <v>9</v>
      </c>
      <c r="J6" s="227">
        <v>10</v>
      </c>
      <c r="K6" s="227">
        <v>8</v>
      </c>
      <c r="L6" s="232"/>
      <c r="M6" s="333"/>
      <c r="N6" s="333"/>
      <c r="O6" s="333"/>
      <c r="P6" s="333"/>
    </row>
    <row r="7" spans="1:25" ht="14.25" hidden="1" customHeight="1">
      <c r="A7" s="227"/>
      <c r="B7" s="227"/>
      <c r="C7" s="227"/>
      <c r="D7" s="228">
        <f>D9-D8</f>
        <v>457807985</v>
      </c>
      <c r="E7" s="228"/>
      <c r="F7" s="228"/>
      <c r="G7" s="228"/>
      <c r="H7" s="228"/>
      <c r="I7" s="228"/>
      <c r="J7" s="228"/>
      <c r="K7" s="227"/>
      <c r="L7" s="232"/>
      <c r="M7" s="333"/>
      <c r="N7" s="333"/>
      <c r="O7" s="333"/>
      <c r="P7" s="333"/>
    </row>
    <row r="8" spans="1:25" ht="16.5" hidden="1" customHeight="1">
      <c r="A8" s="227"/>
      <c r="B8" s="227"/>
      <c r="C8" s="325" t="s">
        <v>702</v>
      </c>
      <c r="D8" s="249">
        <f>D9-D73-D96-D237-D475-D385</f>
        <v>695711805</v>
      </c>
      <c r="E8" s="229"/>
      <c r="F8" s="250"/>
      <c r="G8" s="250"/>
      <c r="H8" s="250"/>
      <c r="I8" s="250"/>
      <c r="J8" s="250"/>
      <c r="K8" s="251"/>
      <c r="L8" s="232"/>
      <c r="M8" s="333"/>
      <c r="N8" s="333"/>
      <c r="O8" s="333"/>
      <c r="P8" s="333"/>
    </row>
    <row r="9" spans="1:25" s="32" customFormat="1" ht="18" customHeight="1">
      <c r="A9" s="354" t="s">
        <v>5</v>
      </c>
      <c r="B9" s="354"/>
      <c r="C9" s="354"/>
      <c r="D9" s="96">
        <f t="shared" ref="D9:J9" si="0">D10+D16+D70+D72+D73+D81+D382+D388+D390+D474+D475+D478+D499+D389+D385+D552</f>
        <v>1153519790</v>
      </c>
      <c r="E9" s="96">
        <f>E10+E16+E70+E72+E73+E81+E382+E388+E390+E474+E475+E478+E499+E389+E385+E552</f>
        <v>858871952</v>
      </c>
      <c r="F9" s="96">
        <f>F10+F16+F70+F72+F73+F81+F382+F388+F390+F474+F475+F478+F499+F389+F385+F552</f>
        <v>548493816.97000003</v>
      </c>
      <c r="G9" s="96">
        <f t="shared" si="0"/>
        <v>565685258.42199993</v>
      </c>
      <c r="H9" s="96">
        <f t="shared" si="0"/>
        <v>68891092</v>
      </c>
      <c r="I9" s="96">
        <f t="shared" si="0"/>
        <v>0</v>
      </c>
      <c r="J9" s="96">
        <f t="shared" si="0"/>
        <v>0</v>
      </c>
      <c r="K9" s="307">
        <f>K10+K16+K70+K72+K73+K81+K382+K388+K390+K474+K475+K478+K499+K389+K385+K552</f>
        <v>0</v>
      </c>
      <c r="L9" s="334">
        <f>669974096-E9</f>
        <v>-188897856</v>
      </c>
      <c r="M9" s="335"/>
      <c r="N9" s="335"/>
      <c r="O9" s="335"/>
      <c r="P9" s="335"/>
      <c r="Q9" s="215"/>
      <c r="R9" s="216"/>
      <c r="S9" s="215"/>
      <c r="T9" s="216"/>
      <c r="U9" s="215"/>
      <c r="V9" s="216"/>
      <c r="W9" s="216"/>
      <c r="X9" s="216"/>
      <c r="Y9" s="216"/>
    </row>
    <row r="10" spans="1:25" s="32" customFormat="1" ht="38.25">
      <c r="A10" s="348" t="s">
        <v>20</v>
      </c>
      <c r="B10" s="327" t="s">
        <v>47</v>
      </c>
      <c r="C10" s="95" t="s">
        <v>357</v>
      </c>
      <c r="D10" s="96">
        <f t="shared" ref="D10:G10" si="1">SUM(D11:D15)</f>
        <v>12603445</v>
      </c>
      <c r="E10" s="96">
        <f t="shared" si="1"/>
        <v>11943803</v>
      </c>
      <c r="F10" s="96">
        <f t="shared" ref="F10" si="2">SUM(F11:F15)</f>
        <v>10296062.969999999</v>
      </c>
      <c r="G10" s="96">
        <f t="shared" si="1"/>
        <v>10297353.422</v>
      </c>
      <c r="H10" s="96"/>
      <c r="I10" s="96"/>
      <c r="J10" s="96"/>
      <c r="K10" s="170"/>
      <c r="L10" s="336"/>
      <c r="M10" s="335"/>
      <c r="N10" s="335"/>
      <c r="O10" s="335"/>
      <c r="P10" s="335"/>
      <c r="Q10" s="216"/>
      <c r="R10" s="216"/>
      <c r="S10" s="216"/>
      <c r="T10" s="216"/>
      <c r="U10" s="216"/>
      <c r="V10" s="216"/>
      <c r="W10" s="216"/>
      <c r="X10" s="216"/>
      <c r="Y10" s="216"/>
    </row>
    <row r="11" spans="1:25" s="32" customFormat="1" ht="32.25" customHeight="1">
      <c r="A11" s="348"/>
      <c r="B11" s="327" t="s">
        <v>13</v>
      </c>
      <c r="C11" s="98" t="s">
        <v>358</v>
      </c>
      <c r="D11" s="100">
        <v>1719842</v>
      </c>
      <c r="E11" s="100">
        <v>1991993</v>
      </c>
      <c r="F11" s="100">
        <v>1422517</v>
      </c>
      <c r="G11" s="100">
        <v>1422807</v>
      </c>
      <c r="H11" s="100"/>
      <c r="I11" s="100"/>
      <c r="J11" s="100"/>
      <c r="K11" s="170"/>
      <c r="L11" s="337"/>
      <c r="M11" s="335"/>
      <c r="N11" s="335"/>
      <c r="O11" s="335"/>
      <c r="P11" s="335"/>
      <c r="Q11" s="216"/>
      <c r="R11" s="216"/>
      <c r="S11" s="216"/>
      <c r="T11" s="216"/>
      <c r="U11" s="216"/>
      <c r="V11" s="216"/>
      <c r="W11" s="216"/>
      <c r="X11" s="216"/>
      <c r="Y11" s="216"/>
    </row>
    <row r="12" spans="1:25" s="32" customFormat="1" ht="51">
      <c r="A12" s="348"/>
      <c r="B12" s="327" t="s">
        <v>16</v>
      </c>
      <c r="C12" s="98" t="s">
        <v>21</v>
      </c>
      <c r="D12" s="100">
        <f>'по комитетам'!E8</f>
        <v>1304815</v>
      </c>
      <c r="E12" s="100">
        <v>1527992</v>
      </c>
      <c r="F12" s="100">
        <v>730881</v>
      </c>
      <c r="G12" s="100">
        <v>731881</v>
      </c>
      <c r="H12" s="100"/>
      <c r="I12" s="100"/>
      <c r="J12" s="100"/>
      <c r="K12" s="170"/>
      <c r="L12" s="337"/>
      <c r="M12" s="335"/>
      <c r="N12" s="335"/>
      <c r="O12" s="335"/>
      <c r="P12" s="335"/>
      <c r="Q12" s="216"/>
      <c r="R12" s="216"/>
      <c r="S12" s="216"/>
      <c r="T12" s="216"/>
      <c r="U12" s="216"/>
      <c r="V12" s="216"/>
      <c r="W12" s="216"/>
      <c r="X12" s="216"/>
      <c r="Y12" s="216"/>
    </row>
    <row r="13" spans="1:25" s="32" customFormat="1" ht="27" customHeight="1">
      <c r="A13" s="348"/>
      <c r="B13" s="327" t="s">
        <v>17</v>
      </c>
      <c r="C13" s="98" t="s">
        <v>588</v>
      </c>
      <c r="D13" s="100">
        <v>2162737</v>
      </c>
      <c r="E13" s="100">
        <v>1184185</v>
      </c>
      <c r="F13" s="100">
        <v>915002</v>
      </c>
      <c r="G13" s="100">
        <v>915002</v>
      </c>
      <c r="H13" s="100"/>
      <c r="I13" s="100"/>
      <c r="J13" s="100"/>
      <c r="K13" s="170"/>
      <c r="L13" s="336"/>
      <c r="M13" s="335"/>
      <c r="N13" s="335"/>
      <c r="O13" s="335"/>
      <c r="P13" s="335"/>
      <c r="Q13" s="216"/>
      <c r="R13" s="216"/>
      <c r="S13" s="216"/>
      <c r="T13" s="216"/>
      <c r="U13" s="216"/>
      <c r="V13" s="216"/>
      <c r="W13" s="216"/>
      <c r="X13" s="216"/>
      <c r="Y13" s="216"/>
    </row>
    <row r="14" spans="1:25" s="32" customFormat="1" ht="35.25">
      <c r="A14" s="348"/>
      <c r="B14" s="327" t="s">
        <v>44</v>
      </c>
      <c r="C14" s="98" t="s">
        <v>538</v>
      </c>
      <c r="D14" s="100">
        <f>'по комитетам'!E10</f>
        <v>781649</v>
      </c>
      <c r="E14" s="100"/>
      <c r="F14" s="100"/>
      <c r="G14" s="100"/>
      <c r="H14" s="100"/>
      <c r="I14" s="100"/>
      <c r="J14" s="100"/>
      <c r="K14" s="170"/>
      <c r="L14" s="336"/>
      <c r="M14" s="335"/>
      <c r="N14" s="335"/>
      <c r="O14" s="335"/>
      <c r="P14" s="335"/>
      <c r="Q14" s="216"/>
      <c r="R14" s="216"/>
      <c r="S14" s="216"/>
      <c r="T14" s="216"/>
      <c r="U14" s="216"/>
      <c r="V14" s="216"/>
      <c r="W14" s="216"/>
      <c r="X14" s="216"/>
      <c r="Y14" s="216"/>
    </row>
    <row r="15" spans="1:25" s="32" customFormat="1" ht="16.5" customHeight="1">
      <c r="A15" s="348"/>
      <c r="B15" s="327" t="s">
        <v>50</v>
      </c>
      <c r="C15" s="98" t="s">
        <v>51</v>
      </c>
      <c r="D15" s="100">
        <v>6634402</v>
      </c>
      <c r="E15" s="100">
        <v>7239633</v>
      </c>
      <c r="F15" s="100">
        <v>7227662.9699999997</v>
      </c>
      <c r="G15" s="100">
        <v>7227663.4220000003</v>
      </c>
      <c r="H15" s="100"/>
      <c r="I15" s="100"/>
      <c r="J15" s="100"/>
      <c r="K15" s="170"/>
      <c r="L15" s="336"/>
      <c r="M15" s="335"/>
      <c r="N15" s="335"/>
      <c r="O15" s="335"/>
      <c r="P15" s="335"/>
      <c r="Q15" s="216"/>
      <c r="R15" s="216"/>
      <c r="S15" s="216"/>
      <c r="T15" s="216"/>
      <c r="U15" s="216"/>
      <c r="V15" s="216"/>
      <c r="W15" s="216"/>
      <c r="X15" s="216"/>
      <c r="Y15" s="216"/>
    </row>
    <row r="16" spans="1:25" s="32" customFormat="1" ht="27" customHeight="1">
      <c r="A16" s="348" t="s">
        <v>7</v>
      </c>
      <c r="B16" s="327" t="s">
        <v>47</v>
      </c>
      <c r="C16" s="95" t="s">
        <v>8</v>
      </c>
      <c r="D16" s="96">
        <f t="shared" ref="D16:G16" si="3">D17+D24+D44+D51</f>
        <v>177919610</v>
      </c>
      <c r="E16" s="96">
        <f t="shared" si="3"/>
        <v>42435146</v>
      </c>
      <c r="F16" s="96">
        <f t="shared" si="3"/>
        <v>13503668</v>
      </c>
      <c r="G16" s="96">
        <f t="shared" si="3"/>
        <v>1156266</v>
      </c>
      <c r="H16" s="96"/>
      <c r="I16" s="96"/>
      <c r="J16" s="96"/>
      <c r="K16" s="170"/>
      <c r="L16" s="336"/>
      <c r="M16" s="335">
        <v>45743344</v>
      </c>
      <c r="N16" s="335" t="e">
        <f>#REF!-M16</f>
        <v>#REF!</v>
      </c>
      <c r="O16" s="335">
        <v>49254091</v>
      </c>
      <c r="P16" s="335" t="e">
        <f>#REF!-O16</f>
        <v>#REF!</v>
      </c>
      <c r="Q16" s="216"/>
      <c r="R16" s="216"/>
      <c r="S16" s="216"/>
      <c r="T16" s="216"/>
      <c r="U16" s="216"/>
      <c r="V16" s="216"/>
      <c r="W16" s="216"/>
      <c r="X16" s="216"/>
      <c r="Y16" s="216"/>
    </row>
    <row r="17" spans="1:25" s="32" customFormat="1" ht="18" customHeight="1">
      <c r="A17" s="348"/>
      <c r="B17" s="347" t="s">
        <v>9</v>
      </c>
      <c r="C17" s="98" t="s">
        <v>92</v>
      </c>
      <c r="D17" s="99">
        <f>'по комитетам'!E20</f>
        <v>72250000</v>
      </c>
      <c r="E17" s="99">
        <v>6675435</v>
      </c>
      <c r="F17" s="99">
        <f>'по комитетам'!G20</f>
        <v>0</v>
      </c>
      <c r="G17" s="99">
        <f>'по комитетам'!H20</f>
        <v>0</v>
      </c>
      <c r="H17" s="99"/>
      <c r="I17" s="99"/>
      <c r="J17" s="99"/>
      <c r="K17" s="170"/>
      <c r="L17" s="336"/>
      <c r="M17" s="335"/>
      <c r="N17" s="335"/>
      <c r="O17" s="335"/>
      <c r="P17" s="335"/>
      <c r="Q17" s="216"/>
      <c r="R17" s="216"/>
      <c r="S17" s="216"/>
      <c r="T17" s="216"/>
      <c r="U17" s="216"/>
      <c r="V17" s="216"/>
      <c r="W17" s="216"/>
      <c r="X17" s="216"/>
      <c r="Y17" s="216"/>
    </row>
    <row r="18" spans="1:25" s="32" customFormat="1" ht="38.25" hidden="1" customHeight="1">
      <c r="A18" s="348"/>
      <c r="B18" s="347"/>
      <c r="C18" s="98" t="s">
        <v>113</v>
      </c>
      <c r="D18" s="99">
        <f>'СП МТ'!D23</f>
        <v>5100000</v>
      </c>
      <c r="E18" s="99">
        <f>'по комитетам'!F21</f>
        <v>5707750</v>
      </c>
      <c r="F18" s="99">
        <f>'по комитетам'!G21</f>
        <v>0</v>
      </c>
      <c r="G18" s="99">
        <f>'по комитетам'!H21</f>
        <v>0</v>
      </c>
      <c r="H18" s="99"/>
      <c r="I18" s="99"/>
      <c r="J18" s="99"/>
      <c r="K18" s="170"/>
      <c r="L18" s="336"/>
      <c r="M18" s="335"/>
      <c r="N18" s="335"/>
      <c r="O18" s="335"/>
      <c r="P18" s="335"/>
    </row>
    <row r="19" spans="1:25" s="32" customFormat="1" ht="51" hidden="1" customHeight="1">
      <c r="A19" s="348"/>
      <c r="B19" s="347"/>
      <c r="C19" s="98" t="s">
        <v>114</v>
      </c>
      <c r="D19" s="99">
        <f>'СП МТ'!D24</f>
        <v>2911464</v>
      </c>
      <c r="E19" s="99">
        <f>'по комитетам'!F22</f>
        <v>0</v>
      </c>
      <c r="F19" s="99">
        <f>'по комитетам'!G22</f>
        <v>0</v>
      </c>
      <c r="G19" s="99">
        <f>'по комитетам'!H22</f>
        <v>0</v>
      </c>
      <c r="H19" s="99"/>
      <c r="I19" s="99"/>
      <c r="J19" s="99"/>
      <c r="K19" s="170"/>
      <c r="L19" s="336"/>
      <c r="M19" s="335"/>
      <c r="N19" s="335"/>
      <c r="O19" s="335"/>
      <c r="P19" s="335"/>
    </row>
    <row r="20" spans="1:25" s="32" customFormat="1" ht="51" hidden="1" customHeight="1">
      <c r="A20" s="348"/>
      <c r="B20" s="347"/>
      <c r="C20" s="98" t="s">
        <v>115</v>
      </c>
      <c r="D20" s="99">
        <f>'СП МТ'!D25</f>
        <v>22970750</v>
      </c>
      <c r="E20" s="99">
        <f>'по комитетам'!F23</f>
        <v>3655000</v>
      </c>
      <c r="F20" s="99">
        <f>'по комитетам'!G23</f>
        <v>0</v>
      </c>
      <c r="G20" s="99">
        <f>'по комитетам'!H23</f>
        <v>0</v>
      </c>
      <c r="H20" s="99"/>
      <c r="I20" s="99"/>
      <c r="J20" s="99"/>
      <c r="K20" s="170"/>
      <c r="L20" s="336"/>
      <c r="M20" s="335"/>
      <c r="N20" s="335"/>
      <c r="O20" s="335"/>
      <c r="P20" s="335"/>
    </row>
    <row r="21" spans="1:25" s="32" customFormat="1" ht="51" hidden="1" customHeight="1">
      <c r="A21" s="348"/>
      <c r="B21" s="347"/>
      <c r="C21" s="98" t="s">
        <v>116</v>
      </c>
      <c r="D21" s="99">
        <f>'СП МТ'!D26</f>
        <v>909546</v>
      </c>
      <c r="E21" s="99"/>
      <c r="F21" s="99">
        <f>'по комитетам'!G24</f>
        <v>0</v>
      </c>
      <c r="G21" s="99">
        <f>'по комитетам'!H24</f>
        <v>0</v>
      </c>
      <c r="H21" s="99"/>
      <c r="I21" s="99"/>
      <c r="J21" s="99"/>
      <c r="K21" s="170"/>
      <c r="L21" s="336"/>
      <c r="M21" s="335"/>
      <c r="N21" s="335"/>
      <c r="O21" s="335"/>
      <c r="P21" s="335"/>
    </row>
    <row r="22" spans="1:25" s="32" customFormat="1" ht="38.25" hidden="1" customHeight="1">
      <c r="A22" s="348"/>
      <c r="B22" s="347"/>
      <c r="C22" s="98" t="s">
        <v>117</v>
      </c>
      <c r="D22" s="99">
        <f>'СП МТ'!D27</f>
        <v>1530000</v>
      </c>
      <c r="E22" s="99"/>
      <c r="F22" s="99">
        <f>'по комитетам'!G25</f>
        <v>0</v>
      </c>
      <c r="G22" s="99">
        <f>'по комитетам'!H25</f>
        <v>0</v>
      </c>
      <c r="H22" s="99"/>
      <c r="I22" s="99"/>
      <c r="J22" s="99"/>
      <c r="K22" s="170"/>
      <c r="L22" s="336"/>
      <c r="M22" s="335"/>
      <c r="N22" s="335"/>
      <c r="O22" s="335"/>
      <c r="P22" s="335"/>
    </row>
    <row r="23" spans="1:25" s="32" customFormat="1" ht="18" hidden="1" customHeight="1">
      <c r="A23" s="348"/>
      <c r="B23" s="347"/>
      <c r="C23" s="98" t="s">
        <v>52</v>
      </c>
      <c r="D23" s="99">
        <f>'СП МТ'!D28</f>
        <v>12363414</v>
      </c>
      <c r="E23" s="99"/>
      <c r="F23" s="99">
        <f>'по комитетам'!G26</f>
        <v>0</v>
      </c>
      <c r="G23" s="99">
        <f>'по комитетам'!H26</f>
        <v>0</v>
      </c>
      <c r="H23" s="99"/>
      <c r="I23" s="99"/>
      <c r="J23" s="99"/>
      <c r="K23" s="170"/>
      <c r="L23" s="336"/>
      <c r="M23" s="335"/>
      <c r="N23" s="335"/>
      <c r="O23" s="335"/>
      <c r="P23" s="335"/>
    </row>
    <row r="24" spans="1:25" s="32" customFormat="1" ht="18" customHeight="1">
      <c r="A24" s="348"/>
      <c r="B24" s="347" t="s">
        <v>10</v>
      </c>
      <c r="C24" s="98" t="s">
        <v>93</v>
      </c>
      <c r="D24" s="99">
        <f>SUM(D25:D43)</f>
        <v>0</v>
      </c>
      <c r="E24" s="99">
        <v>32097089</v>
      </c>
      <c r="F24" s="99">
        <v>13503668</v>
      </c>
      <c r="G24" s="99">
        <v>1156266</v>
      </c>
      <c r="H24" s="99"/>
      <c r="I24" s="99"/>
      <c r="J24" s="99"/>
      <c r="K24" s="170"/>
      <c r="L24" s="336"/>
      <c r="M24" s="335"/>
      <c r="N24" s="335"/>
      <c r="O24" s="335"/>
      <c r="P24" s="335"/>
      <c r="Q24" s="81"/>
    </row>
    <row r="25" spans="1:25" s="32" customFormat="1" ht="102" hidden="1" customHeight="1">
      <c r="A25" s="348"/>
      <c r="B25" s="347"/>
      <c r="C25" s="98" t="s">
        <v>121</v>
      </c>
      <c r="D25" s="99">
        <f>'СП МТ'!D30</f>
        <v>0</v>
      </c>
      <c r="E25" s="99"/>
      <c r="F25" s="99">
        <f>'по комитетам'!G28</f>
        <v>0</v>
      </c>
      <c r="G25" s="99">
        <f>'по комитетам'!H28</f>
        <v>0</v>
      </c>
      <c r="H25" s="99"/>
      <c r="I25" s="99"/>
      <c r="J25" s="99"/>
      <c r="K25" s="170"/>
      <c r="L25" s="336"/>
      <c r="M25" s="335"/>
      <c r="N25" s="335"/>
      <c r="O25" s="335"/>
      <c r="P25" s="335"/>
    </row>
    <row r="26" spans="1:25" s="32" customFormat="1" ht="74.25" hidden="1" customHeight="1">
      <c r="A26" s="348"/>
      <c r="B26" s="347"/>
      <c r="C26" s="98" t="s">
        <v>230</v>
      </c>
      <c r="D26" s="99">
        <f>'СП МТ'!D31</f>
        <v>0</v>
      </c>
      <c r="E26" s="99"/>
      <c r="F26" s="99">
        <f>'по комитетам'!G29</f>
        <v>0</v>
      </c>
      <c r="G26" s="99">
        <f>'по комитетам'!H29</f>
        <v>0</v>
      </c>
      <c r="H26" s="99"/>
      <c r="I26" s="99"/>
      <c r="J26" s="99"/>
      <c r="K26" s="170"/>
      <c r="L26" s="336"/>
      <c r="M26" s="335"/>
      <c r="N26" s="335"/>
      <c r="O26" s="335"/>
      <c r="P26" s="335"/>
    </row>
    <row r="27" spans="1:25" s="32" customFormat="1" ht="51" hidden="1" customHeight="1">
      <c r="A27" s="348"/>
      <c r="B27" s="347"/>
      <c r="C27" s="98" t="s">
        <v>231</v>
      </c>
      <c r="D27" s="99">
        <f>'СП МТ'!D32</f>
        <v>0</v>
      </c>
      <c r="E27" s="99"/>
      <c r="F27" s="99">
        <f>'по комитетам'!G30</f>
        <v>0</v>
      </c>
      <c r="G27" s="99">
        <f>'по комитетам'!H30</f>
        <v>0</v>
      </c>
      <c r="H27" s="99"/>
      <c r="I27" s="99"/>
      <c r="J27" s="99"/>
      <c r="K27" s="170"/>
      <c r="L27" s="336"/>
      <c r="M27" s="335"/>
      <c r="N27" s="335"/>
      <c r="O27" s="335"/>
      <c r="P27" s="335"/>
    </row>
    <row r="28" spans="1:25" s="32" customFormat="1" ht="51" hidden="1" customHeight="1">
      <c r="A28" s="348"/>
      <c r="B28" s="347"/>
      <c r="C28" s="98" t="s">
        <v>232</v>
      </c>
      <c r="D28" s="99">
        <f>'СП МТ'!D33</f>
        <v>0</v>
      </c>
      <c r="E28" s="99"/>
      <c r="F28" s="99">
        <f>'по комитетам'!G31</f>
        <v>0</v>
      </c>
      <c r="G28" s="99">
        <f>'по комитетам'!H31</f>
        <v>0</v>
      </c>
      <c r="H28" s="99"/>
      <c r="I28" s="99"/>
      <c r="J28" s="99"/>
      <c r="K28" s="170"/>
      <c r="L28" s="336"/>
      <c r="M28" s="335"/>
      <c r="N28" s="335"/>
      <c r="O28" s="335"/>
      <c r="P28" s="335"/>
    </row>
    <row r="29" spans="1:25" s="32" customFormat="1" ht="38.25" hidden="1" customHeight="1">
      <c r="A29" s="348"/>
      <c r="B29" s="347"/>
      <c r="C29" s="98" t="s">
        <v>354</v>
      </c>
      <c r="D29" s="99">
        <f>'СП МТ'!D34</f>
        <v>0</v>
      </c>
      <c r="E29" s="99"/>
      <c r="F29" s="99">
        <f>'по комитетам'!G32</f>
        <v>0</v>
      </c>
      <c r="G29" s="99">
        <f>'по комитетам'!H32</f>
        <v>0</v>
      </c>
      <c r="H29" s="99"/>
      <c r="I29" s="99"/>
      <c r="J29" s="99"/>
      <c r="K29" s="170"/>
      <c r="L29" s="336"/>
      <c r="M29" s="335"/>
      <c r="N29" s="335"/>
      <c r="O29" s="335"/>
      <c r="P29" s="335"/>
    </row>
    <row r="30" spans="1:25" s="32" customFormat="1" ht="63.75" hidden="1" customHeight="1">
      <c r="A30" s="348"/>
      <c r="B30" s="347"/>
      <c r="C30" s="98" t="s">
        <v>234</v>
      </c>
      <c r="D30" s="99">
        <f>'СП МТ'!D35</f>
        <v>0</v>
      </c>
      <c r="E30" s="99"/>
      <c r="F30" s="99">
        <f>'по комитетам'!G33</f>
        <v>0</v>
      </c>
      <c r="G30" s="99">
        <f>'по комитетам'!H33</f>
        <v>0</v>
      </c>
      <c r="H30" s="99"/>
      <c r="I30" s="99"/>
      <c r="J30" s="99"/>
      <c r="K30" s="170"/>
      <c r="L30" s="336"/>
      <c r="M30" s="335"/>
      <c r="N30" s="335"/>
      <c r="O30" s="335"/>
      <c r="P30" s="335"/>
    </row>
    <row r="31" spans="1:25" s="32" customFormat="1" ht="51" hidden="1" customHeight="1">
      <c r="A31" s="348"/>
      <c r="B31" s="347"/>
      <c r="C31" s="98" t="s">
        <v>235</v>
      </c>
      <c r="D31" s="99">
        <f>'СП МТ'!D36</f>
        <v>0</v>
      </c>
      <c r="E31" s="99"/>
      <c r="F31" s="99">
        <f>'по комитетам'!G34</f>
        <v>0</v>
      </c>
      <c r="G31" s="99">
        <f>'по комитетам'!H34</f>
        <v>0</v>
      </c>
      <c r="H31" s="99"/>
      <c r="I31" s="99"/>
      <c r="J31" s="99"/>
      <c r="K31" s="170"/>
      <c r="L31" s="336"/>
      <c r="M31" s="335"/>
      <c r="N31" s="335"/>
      <c r="O31" s="335"/>
      <c r="P31" s="335"/>
    </row>
    <row r="32" spans="1:25" s="32" customFormat="1" ht="38.25" hidden="1" customHeight="1">
      <c r="A32" s="348"/>
      <c r="B32" s="347"/>
      <c r="C32" s="98" t="s">
        <v>236</v>
      </c>
      <c r="D32" s="99">
        <f>'СП МТ'!D37</f>
        <v>0</v>
      </c>
      <c r="E32" s="99"/>
      <c r="F32" s="99">
        <f>'по комитетам'!G35</f>
        <v>0</v>
      </c>
      <c r="G32" s="99">
        <f>'по комитетам'!H35</f>
        <v>0</v>
      </c>
      <c r="H32" s="99"/>
      <c r="I32" s="99"/>
      <c r="J32" s="99"/>
      <c r="K32" s="170"/>
      <c r="L32" s="336"/>
      <c r="M32" s="335"/>
      <c r="N32" s="335"/>
      <c r="O32" s="335"/>
      <c r="P32" s="335"/>
    </row>
    <row r="33" spans="1:16" s="32" customFormat="1" ht="63.75" hidden="1" customHeight="1">
      <c r="A33" s="348"/>
      <c r="B33" s="347"/>
      <c r="C33" s="98" t="s">
        <v>237</v>
      </c>
      <c r="D33" s="99">
        <f>'СП МТ'!D38</f>
        <v>0</v>
      </c>
      <c r="E33" s="99"/>
      <c r="F33" s="99">
        <f>'по комитетам'!G36</f>
        <v>0</v>
      </c>
      <c r="G33" s="99">
        <f>'по комитетам'!H36</f>
        <v>0</v>
      </c>
      <c r="H33" s="99"/>
      <c r="I33" s="99"/>
      <c r="J33" s="99"/>
      <c r="K33" s="170"/>
      <c r="L33" s="336"/>
      <c r="M33" s="335"/>
      <c r="N33" s="335"/>
      <c r="O33" s="335"/>
      <c r="P33" s="335"/>
    </row>
    <row r="34" spans="1:16" s="32" customFormat="1" ht="51" hidden="1" customHeight="1">
      <c r="A34" s="348"/>
      <c r="B34" s="347"/>
      <c r="C34" s="98" t="s">
        <v>90</v>
      </c>
      <c r="D34" s="99">
        <f>'СП МТ'!D39</f>
        <v>0</v>
      </c>
      <c r="E34" s="99"/>
      <c r="F34" s="99">
        <f>'по комитетам'!G37</f>
        <v>0</v>
      </c>
      <c r="G34" s="99">
        <f>'по комитетам'!H37</f>
        <v>0</v>
      </c>
      <c r="H34" s="99"/>
      <c r="I34" s="99"/>
      <c r="J34" s="99"/>
      <c r="K34" s="170"/>
      <c r="L34" s="336"/>
      <c r="M34" s="335"/>
      <c r="N34" s="335"/>
      <c r="O34" s="335"/>
      <c r="P34" s="335"/>
    </row>
    <row r="35" spans="1:16" s="32" customFormat="1" ht="51" hidden="1" customHeight="1">
      <c r="A35" s="348"/>
      <c r="B35" s="347"/>
      <c r="C35" s="98" t="s">
        <v>238</v>
      </c>
      <c r="D35" s="99">
        <f>'СП МТ'!D40</f>
        <v>0</v>
      </c>
      <c r="E35" s="99"/>
      <c r="F35" s="99">
        <f>'по комитетам'!G38</f>
        <v>0</v>
      </c>
      <c r="G35" s="99">
        <f>'по комитетам'!H38</f>
        <v>0</v>
      </c>
      <c r="H35" s="99"/>
      <c r="I35" s="99"/>
      <c r="J35" s="99"/>
      <c r="K35" s="170"/>
      <c r="L35" s="336"/>
      <c r="M35" s="335"/>
      <c r="N35" s="335"/>
      <c r="O35" s="335"/>
      <c r="P35" s="335"/>
    </row>
    <row r="36" spans="1:16" s="32" customFormat="1" ht="63.75" hidden="1" customHeight="1">
      <c r="A36" s="348"/>
      <c r="B36" s="347"/>
      <c r="C36" s="98" t="s">
        <v>239</v>
      </c>
      <c r="D36" s="99">
        <f>'СП МТ'!D41</f>
        <v>0</v>
      </c>
      <c r="E36" s="99"/>
      <c r="F36" s="99">
        <f>'по комитетам'!G39</f>
        <v>0</v>
      </c>
      <c r="G36" s="99">
        <f>'по комитетам'!H39</f>
        <v>0</v>
      </c>
      <c r="H36" s="99"/>
      <c r="I36" s="99"/>
      <c r="J36" s="99"/>
      <c r="K36" s="170"/>
      <c r="L36" s="336"/>
      <c r="M36" s="335"/>
      <c r="N36" s="335"/>
      <c r="O36" s="335"/>
      <c r="P36" s="335"/>
    </row>
    <row r="37" spans="1:16" s="32" customFormat="1" ht="51" hidden="1" customHeight="1">
      <c r="A37" s="348"/>
      <c r="B37" s="347"/>
      <c r="C37" s="98" t="s">
        <v>240</v>
      </c>
      <c r="D37" s="99">
        <f>'СП МТ'!D42</f>
        <v>0</v>
      </c>
      <c r="E37" s="99"/>
      <c r="F37" s="99">
        <f>'по комитетам'!G40</f>
        <v>0</v>
      </c>
      <c r="G37" s="99">
        <f>'по комитетам'!H40</f>
        <v>0</v>
      </c>
      <c r="H37" s="99"/>
      <c r="I37" s="99"/>
      <c r="J37" s="99"/>
      <c r="K37" s="170"/>
      <c r="L37" s="336"/>
      <c r="M37" s="335"/>
      <c r="N37" s="335"/>
      <c r="O37" s="335"/>
      <c r="P37" s="335"/>
    </row>
    <row r="38" spans="1:16" s="32" customFormat="1" ht="38.25" hidden="1" customHeight="1">
      <c r="A38" s="348"/>
      <c r="B38" s="347"/>
      <c r="C38" s="98" t="s">
        <v>366</v>
      </c>
      <c r="D38" s="99">
        <f>'СП МТ'!D43</f>
        <v>0</v>
      </c>
      <c r="E38" s="99"/>
      <c r="F38" s="99">
        <f>'по комитетам'!G41</f>
        <v>0</v>
      </c>
      <c r="G38" s="99">
        <f>'по комитетам'!H41</f>
        <v>0</v>
      </c>
      <c r="H38" s="99"/>
      <c r="I38" s="99"/>
      <c r="J38" s="99"/>
      <c r="K38" s="170"/>
      <c r="L38" s="336"/>
      <c r="M38" s="335"/>
      <c r="N38" s="335"/>
      <c r="O38" s="335"/>
      <c r="P38" s="335"/>
    </row>
    <row r="39" spans="1:16" s="32" customFormat="1" ht="51" hidden="1" customHeight="1">
      <c r="A39" s="348"/>
      <c r="B39" s="347"/>
      <c r="C39" s="98" t="s">
        <v>367</v>
      </c>
      <c r="D39" s="99">
        <f>'СП МТ'!D44</f>
        <v>0</v>
      </c>
      <c r="E39" s="99"/>
      <c r="F39" s="99">
        <f>'по комитетам'!G42</f>
        <v>0</v>
      </c>
      <c r="G39" s="99">
        <f>'по комитетам'!H42</f>
        <v>0</v>
      </c>
      <c r="H39" s="99"/>
      <c r="I39" s="99"/>
      <c r="J39" s="99"/>
      <c r="K39" s="170"/>
      <c r="L39" s="336"/>
      <c r="M39" s="335"/>
      <c r="N39" s="335"/>
      <c r="O39" s="335"/>
      <c r="P39" s="335"/>
    </row>
    <row r="40" spans="1:16" s="32" customFormat="1" ht="38.25" hidden="1" customHeight="1">
      <c r="A40" s="348"/>
      <c r="B40" s="347"/>
      <c r="C40" s="98" t="s">
        <v>368</v>
      </c>
      <c r="D40" s="99">
        <f>'СП МТ'!D45</f>
        <v>0</v>
      </c>
      <c r="E40" s="99"/>
      <c r="F40" s="99">
        <f>'по комитетам'!G43</f>
        <v>0</v>
      </c>
      <c r="G40" s="99">
        <f>'по комитетам'!H43</f>
        <v>0</v>
      </c>
      <c r="H40" s="99"/>
      <c r="I40" s="99"/>
      <c r="J40" s="99"/>
      <c r="K40" s="170"/>
      <c r="L40" s="336"/>
      <c r="M40" s="335"/>
      <c r="N40" s="335"/>
      <c r="O40" s="335"/>
      <c r="P40" s="335"/>
    </row>
    <row r="41" spans="1:16" s="32" customFormat="1" ht="63.75" hidden="1" customHeight="1">
      <c r="A41" s="348"/>
      <c r="B41" s="347"/>
      <c r="C41" s="98" t="s">
        <v>369</v>
      </c>
      <c r="D41" s="99">
        <f>'СП МТ'!D46</f>
        <v>0</v>
      </c>
      <c r="E41" s="99">
        <f>'по комитетам'!F44</f>
        <v>0</v>
      </c>
      <c r="F41" s="99">
        <f>'по комитетам'!G44</f>
        <v>0</v>
      </c>
      <c r="G41" s="99">
        <f>'по комитетам'!H44</f>
        <v>0</v>
      </c>
      <c r="H41" s="99"/>
      <c r="I41" s="99"/>
      <c r="J41" s="99"/>
      <c r="K41" s="170"/>
      <c r="L41" s="336"/>
      <c r="M41" s="335"/>
      <c r="N41" s="335"/>
      <c r="O41" s="335"/>
      <c r="P41" s="335"/>
    </row>
    <row r="42" spans="1:16" s="32" customFormat="1" ht="35.25" hidden="1" customHeight="1">
      <c r="A42" s="348"/>
      <c r="B42" s="347"/>
      <c r="C42" s="98" t="s">
        <v>370</v>
      </c>
      <c r="D42" s="99">
        <f>'СП МТ'!D47</f>
        <v>0</v>
      </c>
      <c r="E42" s="99"/>
      <c r="F42" s="99">
        <f>'по комитетам'!G45</f>
        <v>0</v>
      </c>
      <c r="G42" s="99">
        <f>'по комитетам'!H45</f>
        <v>0</v>
      </c>
      <c r="H42" s="99"/>
      <c r="I42" s="99"/>
      <c r="J42" s="99"/>
      <c r="K42" s="170"/>
      <c r="L42" s="336"/>
      <c r="M42" s="335"/>
      <c r="N42" s="335"/>
      <c r="O42" s="335"/>
      <c r="P42" s="335"/>
    </row>
    <row r="43" spans="1:16" s="32" customFormat="1" ht="38.25" hidden="1" customHeight="1">
      <c r="A43" s="348"/>
      <c r="B43" s="347"/>
      <c r="C43" s="98" t="s">
        <v>241</v>
      </c>
      <c r="D43" s="99">
        <f>'СП МТ'!D48</f>
        <v>0</v>
      </c>
      <c r="E43" s="99">
        <f>'по комитетам'!F46</f>
        <v>14000000</v>
      </c>
      <c r="F43" s="99">
        <f>'по комитетам'!G46</f>
        <v>13503668</v>
      </c>
      <c r="G43" s="99">
        <f>'по комитетам'!H46</f>
        <v>1156266</v>
      </c>
      <c r="H43" s="99"/>
      <c r="I43" s="99"/>
      <c r="J43" s="99"/>
      <c r="K43" s="170"/>
      <c r="L43" s="336"/>
      <c r="M43" s="335"/>
      <c r="N43" s="335"/>
      <c r="O43" s="335"/>
      <c r="P43" s="335"/>
    </row>
    <row r="44" spans="1:16" s="32" customFormat="1" ht="30" customHeight="1">
      <c r="A44" s="348"/>
      <c r="B44" s="347" t="s">
        <v>11</v>
      </c>
      <c r="C44" s="98" t="s">
        <v>94</v>
      </c>
      <c r="D44" s="99">
        <f>SUM(D45:D50)</f>
        <v>4860106</v>
      </c>
      <c r="E44" s="99">
        <v>3662622</v>
      </c>
      <c r="F44" s="99">
        <f>'по комитетам'!G47</f>
        <v>0</v>
      </c>
      <c r="G44" s="99">
        <f>'по комитетам'!H47</f>
        <v>0</v>
      </c>
      <c r="H44" s="99"/>
      <c r="I44" s="99"/>
      <c r="J44" s="99"/>
      <c r="K44" s="170"/>
      <c r="L44" s="336"/>
      <c r="M44" s="335"/>
      <c r="N44" s="335"/>
      <c r="O44" s="335"/>
      <c r="P44" s="335"/>
    </row>
    <row r="45" spans="1:16" s="32" customFormat="1" ht="30" hidden="1" customHeight="1">
      <c r="A45" s="348"/>
      <c r="B45" s="347"/>
      <c r="C45" s="98" t="s">
        <v>113</v>
      </c>
      <c r="D45" s="99">
        <f>'по комитетам'!E48</f>
        <v>2170954</v>
      </c>
      <c r="E45" s="99">
        <f>'по комитетам'!F48</f>
        <v>1007250</v>
      </c>
      <c r="F45" s="99">
        <f>'по комитетам'!G48</f>
        <v>0</v>
      </c>
      <c r="G45" s="99">
        <f>'по комитетам'!H48</f>
        <v>0</v>
      </c>
      <c r="H45" s="99"/>
      <c r="I45" s="99"/>
      <c r="J45" s="99"/>
      <c r="K45" s="170"/>
      <c r="L45" s="336"/>
      <c r="M45" s="335"/>
      <c r="N45" s="335"/>
      <c r="O45" s="335"/>
      <c r="P45" s="335"/>
    </row>
    <row r="46" spans="1:16" s="32" customFormat="1" ht="51" hidden="1" customHeight="1">
      <c r="A46" s="348"/>
      <c r="B46" s="347"/>
      <c r="C46" s="98" t="s">
        <v>114</v>
      </c>
      <c r="D46" s="99">
        <f>'по комитетам'!E49</f>
        <v>1050000</v>
      </c>
      <c r="E46" s="99">
        <f>'по комитетам'!F49</f>
        <v>0</v>
      </c>
      <c r="F46" s="99">
        <f>'по комитетам'!G49</f>
        <v>0</v>
      </c>
      <c r="G46" s="99">
        <f>'по комитетам'!H49</f>
        <v>0</v>
      </c>
      <c r="H46" s="99"/>
      <c r="I46" s="99"/>
      <c r="J46" s="99"/>
      <c r="K46" s="170"/>
      <c r="L46" s="336"/>
      <c r="M46" s="335"/>
      <c r="N46" s="335"/>
      <c r="O46" s="335"/>
      <c r="P46" s="335"/>
    </row>
    <row r="47" spans="1:16" s="32" customFormat="1" ht="51" hidden="1" customHeight="1">
      <c r="A47" s="348"/>
      <c r="B47" s="347"/>
      <c r="C47" s="98" t="s">
        <v>115</v>
      </c>
      <c r="D47" s="99">
        <f>'по комитетам'!E50</f>
        <v>1639152</v>
      </c>
      <c r="E47" s="99">
        <f>'по комитетам'!F50</f>
        <v>645000</v>
      </c>
      <c r="F47" s="99">
        <f>'по комитетам'!G50</f>
        <v>0</v>
      </c>
      <c r="G47" s="99">
        <f>'по комитетам'!H50</f>
        <v>0</v>
      </c>
      <c r="H47" s="99"/>
      <c r="I47" s="99"/>
      <c r="J47" s="99"/>
      <c r="K47" s="170"/>
      <c r="L47" s="336"/>
      <c r="M47" s="335"/>
      <c r="N47" s="335"/>
      <c r="O47" s="335"/>
      <c r="P47" s="335"/>
    </row>
    <row r="48" spans="1:16" s="32" customFormat="1" ht="51" hidden="1" customHeight="1">
      <c r="A48" s="348"/>
      <c r="B48" s="347"/>
      <c r="C48" s="98" t="s">
        <v>116</v>
      </c>
      <c r="D48" s="99">
        <f>'по комитетам'!E51</f>
        <v>0</v>
      </c>
      <c r="E48" s="99">
        <f>'по комитетам'!F51</f>
        <v>0</v>
      </c>
      <c r="F48" s="99">
        <f>'по комитетам'!G51</f>
        <v>0</v>
      </c>
      <c r="G48" s="99">
        <f>'по комитетам'!H51</f>
        <v>0</v>
      </c>
      <c r="H48" s="99"/>
      <c r="I48" s="99"/>
      <c r="J48" s="99"/>
      <c r="K48" s="170"/>
      <c r="L48" s="336"/>
      <c r="M48" s="335"/>
      <c r="N48" s="335"/>
      <c r="O48" s="335"/>
      <c r="P48" s="335"/>
    </row>
    <row r="49" spans="1:16" s="32" customFormat="1" ht="38.25" hidden="1" customHeight="1">
      <c r="A49" s="348"/>
      <c r="B49" s="347"/>
      <c r="C49" s="98" t="s">
        <v>117</v>
      </c>
      <c r="D49" s="99">
        <f>'по комитетам'!E52</f>
        <v>0</v>
      </c>
      <c r="E49" s="99">
        <f>'по комитетам'!F52</f>
        <v>0</v>
      </c>
      <c r="F49" s="99">
        <f>'по комитетам'!G52</f>
        <v>0</v>
      </c>
      <c r="G49" s="99">
        <f>'по комитетам'!H52</f>
        <v>0</v>
      </c>
      <c r="H49" s="99"/>
      <c r="I49" s="99"/>
      <c r="J49" s="99"/>
      <c r="K49" s="170"/>
      <c r="L49" s="336"/>
      <c r="M49" s="335"/>
      <c r="N49" s="335"/>
      <c r="O49" s="335"/>
      <c r="P49" s="335"/>
    </row>
    <row r="50" spans="1:16" s="32" customFormat="1" ht="18" hidden="1" customHeight="1">
      <c r="A50" s="348"/>
      <c r="B50" s="347"/>
      <c r="C50" s="98" t="s">
        <v>52</v>
      </c>
      <c r="D50" s="99">
        <f>'по комитетам'!E53</f>
        <v>0</v>
      </c>
      <c r="E50" s="99">
        <f>'по комитетам'!F53</f>
        <v>0</v>
      </c>
      <c r="F50" s="99">
        <f>'по комитетам'!G53</f>
        <v>0</v>
      </c>
      <c r="G50" s="99">
        <f>'по комитетам'!H53</f>
        <v>0</v>
      </c>
      <c r="H50" s="99"/>
      <c r="I50" s="99"/>
      <c r="J50" s="99"/>
      <c r="K50" s="170"/>
      <c r="L50" s="336"/>
      <c r="M50" s="335"/>
      <c r="N50" s="335"/>
      <c r="O50" s="335"/>
      <c r="P50" s="335"/>
    </row>
    <row r="51" spans="1:16" s="32" customFormat="1" ht="25.5" customHeight="1">
      <c r="A51" s="348"/>
      <c r="B51" s="347" t="s">
        <v>34</v>
      </c>
      <c r="C51" s="98" t="s">
        <v>35</v>
      </c>
      <c r="D51" s="99">
        <v>100809504</v>
      </c>
      <c r="E51" s="99">
        <f>SUM(E52:E69)</f>
        <v>0</v>
      </c>
      <c r="F51" s="99">
        <f>'по комитетам'!G54</f>
        <v>0</v>
      </c>
      <c r="G51" s="99">
        <f>'по комитетам'!H54</f>
        <v>0</v>
      </c>
      <c r="H51" s="99"/>
      <c r="I51" s="99"/>
      <c r="J51" s="99"/>
      <c r="K51" s="170"/>
      <c r="L51" s="336"/>
      <c r="M51" s="335"/>
      <c r="N51" s="335"/>
      <c r="O51" s="335"/>
      <c r="P51" s="335"/>
    </row>
    <row r="52" spans="1:16" s="32" customFormat="1" ht="51" hidden="1" customHeight="1">
      <c r="A52" s="348"/>
      <c r="B52" s="347"/>
      <c r="C52" s="98" t="s">
        <v>122</v>
      </c>
      <c r="D52" s="99">
        <f>'по комитетам'!E55</f>
        <v>4495552</v>
      </c>
      <c r="E52" s="99">
        <f>'по комитетам'!F55</f>
        <v>0</v>
      </c>
      <c r="F52" s="99">
        <f>'СП МТ'!L57</f>
        <v>0</v>
      </c>
      <c r="G52" s="99">
        <f>'СП МТ'!N57</f>
        <v>0</v>
      </c>
      <c r="H52" s="99"/>
      <c r="I52" s="99"/>
      <c r="J52" s="99"/>
      <c r="K52" s="170"/>
      <c r="L52" s="336"/>
      <c r="M52" s="335"/>
      <c r="N52" s="335"/>
      <c r="O52" s="335"/>
      <c r="P52" s="335"/>
    </row>
    <row r="53" spans="1:16" s="32" customFormat="1" ht="51" hidden="1" customHeight="1">
      <c r="A53" s="348"/>
      <c r="B53" s="347"/>
      <c r="C53" s="98" t="s">
        <v>54</v>
      </c>
      <c r="D53" s="99">
        <f>'по комитетам'!E56</f>
        <v>0</v>
      </c>
      <c r="E53" s="99">
        <f>'по комитетам'!F56</f>
        <v>0</v>
      </c>
      <c r="F53" s="99">
        <f>'СП МТ'!L58</f>
        <v>0</v>
      </c>
      <c r="G53" s="99">
        <f>'СП МТ'!N58</f>
        <v>0</v>
      </c>
      <c r="H53" s="99"/>
      <c r="I53" s="99"/>
      <c r="J53" s="99"/>
      <c r="K53" s="170"/>
      <c r="L53" s="336"/>
      <c r="M53" s="335"/>
      <c r="N53" s="335"/>
      <c r="O53" s="335"/>
      <c r="P53" s="335"/>
    </row>
    <row r="54" spans="1:16" s="32" customFormat="1" ht="51" hidden="1" customHeight="1">
      <c r="A54" s="348"/>
      <c r="B54" s="347"/>
      <c r="C54" s="98" t="s">
        <v>118</v>
      </c>
      <c r="D54" s="99">
        <f>'по комитетам'!E57</f>
        <v>9244302</v>
      </c>
      <c r="E54" s="99">
        <f>'по комитетам'!F57</f>
        <v>0</v>
      </c>
      <c r="F54" s="99">
        <f>'СП МТ'!L59</f>
        <v>0</v>
      </c>
      <c r="G54" s="99">
        <f>'СП МТ'!N59</f>
        <v>0</v>
      </c>
      <c r="H54" s="99"/>
      <c r="I54" s="99"/>
      <c r="J54" s="99"/>
      <c r="K54" s="170"/>
      <c r="L54" s="336"/>
      <c r="M54" s="335"/>
      <c r="N54" s="335"/>
      <c r="O54" s="335"/>
      <c r="P54" s="335"/>
    </row>
    <row r="55" spans="1:16" s="32" customFormat="1" ht="51" hidden="1" customHeight="1">
      <c r="A55" s="348"/>
      <c r="B55" s="347"/>
      <c r="C55" s="98" t="s">
        <v>90</v>
      </c>
      <c r="D55" s="99">
        <f>'по комитетам'!E58</f>
        <v>0</v>
      </c>
      <c r="E55" s="99">
        <f>'по комитетам'!F58</f>
        <v>0</v>
      </c>
      <c r="F55" s="99">
        <f>'СП МТ'!L60</f>
        <v>0</v>
      </c>
      <c r="G55" s="99">
        <f>'СП МТ'!N60</f>
        <v>0</v>
      </c>
      <c r="H55" s="99"/>
      <c r="I55" s="99"/>
      <c r="J55" s="99"/>
      <c r="K55" s="170"/>
      <c r="L55" s="336"/>
      <c r="M55" s="335"/>
      <c r="N55" s="335"/>
      <c r="O55" s="335"/>
      <c r="P55" s="335"/>
    </row>
    <row r="56" spans="1:16" s="32" customFormat="1" ht="38.25" hidden="1" customHeight="1">
      <c r="A56" s="348"/>
      <c r="B56" s="347"/>
      <c r="C56" s="98" t="s">
        <v>119</v>
      </c>
      <c r="D56" s="99">
        <f>'по комитетам'!E59</f>
        <v>20187038</v>
      </c>
      <c r="E56" s="99">
        <f>'по комитетам'!F59</f>
        <v>0</v>
      </c>
      <c r="F56" s="99">
        <f>'СП МТ'!L61</f>
        <v>0</v>
      </c>
      <c r="G56" s="99">
        <f>'СП МТ'!N61</f>
        <v>0</v>
      </c>
      <c r="H56" s="99"/>
      <c r="I56" s="99"/>
      <c r="J56" s="99"/>
      <c r="K56" s="170"/>
      <c r="L56" s="336"/>
      <c r="M56" s="335"/>
      <c r="N56" s="335"/>
      <c r="O56" s="335"/>
      <c r="P56" s="335"/>
    </row>
    <row r="57" spans="1:16" s="32" customFormat="1" ht="51" hidden="1" customHeight="1">
      <c r="A57" s="348"/>
      <c r="B57" s="347"/>
      <c r="C57" s="98" t="s">
        <v>120</v>
      </c>
      <c r="D57" s="99">
        <f>'по комитетам'!E60</f>
        <v>0</v>
      </c>
      <c r="E57" s="99">
        <f>'по комитетам'!F60</f>
        <v>0</v>
      </c>
      <c r="F57" s="99">
        <f>'СП МТ'!L62</f>
        <v>0</v>
      </c>
      <c r="G57" s="99">
        <f>'СП МТ'!N62</f>
        <v>0</v>
      </c>
      <c r="H57" s="99"/>
      <c r="I57" s="99"/>
      <c r="J57" s="99"/>
      <c r="K57" s="170"/>
      <c r="L57" s="336"/>
      <c r="M57" s="335"/>
      <c r="N57" s="335"/>
      <c r="O57" s="335"/>
      <c r="P57" s="335"/>
    </row>
    <row r="58" spans="1:16" s="32" customFormat="1" ht="51" hidden="1" customHeight="1">
      <c r="A58" s="348"/>
      <c r="B58" s="347"/>
      <c r="C58" s="98" t="s">
        <v>53</v>
      </c>
      <c r="D58" s="99">
        <f>'по комитетам'!E61</f>
        <v>0</v>
      </c>
      <c r="E58" s="99">
        <f>'по комитетам'!F61</f>
        <v>0</v>
      </c>
      <c r="F58" s="99">
        <f>'СП МТ'!L63</f>
        <v>0</v>
      </c>
      <c r="G58" s="99">
        <f>'СП МТ'!N63</f>
        <v>0</v>
      </c>
      <c r="H58" s="99"/>
      <c r="I58" s="99"/>
      <c r="J58" s="99"/>
      <c r="K58" s="170"/>
      <c r="L58" s="336"/>
      <c r="M58" s="335"/>
      <c r="N58" s="335"/>
      <c r="O58" s="335"/>
      <c r="P58" s="335"/>
    </row>
    <row r="59" spans="1:16" s="32" customFormat="1" ht="89.25" hidden="1" customHeight="1">
      <c r="A59" s="348"/>
      <c r="B59" s="347"/>
      <c r="C59" s="98" t="s">
        <v>123</v>
      </c>
      <c r="D59" s="99">
        <f>'по комитетам'!E62</f>
        <v>23000000</v>
      </c>
      <c r="E59" s="99">
        <f>'по комитетам'!F62</f>
        <v>0</v>
      </c>
      <c r="F59" s="99">
        <f>'СП МТ'!L64</f>
        <v>0</v>
      </c>
      <c r="G59" s="99">
        <f>'СП МТ'!N64</f>
        <v>0</v>
      </c>
      <c r="H59" s="99"/>
      <c r="I59" s="99"/>
      <c r="J59" s="99"/>
      <c r="K59" s="170"/>
      <c r="L59" s="336"/>
      <c r="M59" s="335"/>
      <c r="N59" s="335"/>
      <c r="O59" s="335"/>
      <c r="P59" s="335"/>
    </row>
    <row r="60" spans="1:16" s="32" customFormat="1" ht="51" hidden="1" customHeight="1">
      <c r="A60" s="348"/>
      <c r="B60" s="347"/>
      <c r="C60" s="98" t="s">
        <v>124</v>
      </c>
      <c r="D60" s="99">
        <f>'по комитетам'!E63</f>
        <v>21642741</v>
      </c>
      <c r="E60" s="99">
        <f>'по комитетам'!F63</f>
        <v>0</v>
      </c>
      <c r="F60" s="99">
        <f>'СП МТ'!L65</f>
        <v>0</v>
      </c>
      <c r="G60" s="99">
        <f>'СП МТ'!N65</f>
        <v>0</v>
      </c>
      <c r="H60" s="99"/>
      <c r="I60" s="99"/>
      <c r="J60" s="99"/>
      <c r="K60" s="170"/>
      <c r="L60" s="336"/>
      <c r="M60" s="335"/>
      <c r="N60" s="335"/>
      <c r="O60" s="335"/>
      <c r="P60" s="335"/>
    </row>
    <row r="61" spans="1:16" s="32" customFormat="1" ht="51" hidden="1" customHeight="1">
      <c r="A61" s="348"/>
      <c r="B61" s="347"/>
      <c r="C61" s="98" t="s">
        <v>55</v>
      </c>
      <c r="D61" s="99">
        <f>'по комитетам'!E64</f>
        <v>0</v>
      </c>
      <c r="E61" s="99">
        <f>'по комитетам'!F64</f>
        <v>0</v>
      </c>
      <c r="F61" s="99">
        <f>'СП МТ'!L66</f>
        <v>0</v>
      </c>
      <c r="G61" s="99">
        <f>'СП МТ'!N66</f>
        <v>0</v>
      </c>
      <c r="H61" s="99"/>
      <c r="I61" s="99"/>
      <c r="J61" s="99"/>
      <c r="K61" s="170"/>
      <c r="L61" s="336"/>
      <c r="M61" s="335"/>
      <c r="N61" s="335"/>
      <c r="O61" s="335"/>
      <c r="P61" s="335"/>
    </row>
    <row r="62" spans="1:16" s="32" customFormat="1" ht="51" hidden="1" customHeight="1">
      <c r="A62" s="348"/>
      <c r="B62" s="347"/>
      <c r="C62" s="98" t="s">
        <v>481</v>
      </c>
      <c r="D62" s="99">
        <f>'по комитетам'!E65</f>
        <v>900000</v>
      </c>
      <c r="E62" s="99">
        <f>'по комитетам'!F65</f>
        <v>0</v>
      </c>
      <c r="F62" s="99"/>
      <c r="G62" s="99"/>
      <c r="H62" s="99"/>
      <c r="I62" s="99"/>
      <c r="J62" s="99"/>
      <c r="K62" s="170"/>
      <c r="L62" s="336"/>
      <c r="M62" s="335"/>
      <c r="N62" s="335"/>
      <c r="O62" s="335"/>
      <c r="P62" s="335"/>
    </row>
    <row r="63" spans="1:16" s="32" customFormat="1" ht="63.75" hidden="1" customHeight="1">
      <c r="A63" s="348"/>
      <c r="B63" s="347"/>
      <c r="C63" s="98" t="s">
        <v>482</v>
      </c>
      <c r="D63" s="99">
        <f>'по комитетам'!E66</f>
        <v>12918630</v>
      </c>
      <c r="E63" s="99">
        <f>'по комитетам'!F66</f>
        <v>0</v>
      </c>
      <c r="F63" s="99"/>
      <c r="G63" s="99"/>
      <c r="H63" s="99"/>
      <c r="I63" s="99"/>
      <c r="J63" s="99"/>
      <c r="K63" s="170"/>
      <c r="L63" s="336"/>
      <c r="M63" s="335"/>
      <c r="N63" s="335"/>
      <c r="O63" s="335"/>
      <c r="P63" s="335"/>
    </row>
    <row r="64" spans="1:16" s="32" customFormat="1" ht="38.25" hidden="1" customHeight="1">
      <c r="A64" s="348"/>
      <c r="B64" s="347"/>
      <c r="C64" s="98" t="s">
        <v>483</v>
      </c>
      <c r="D64" s="99">
        <f>'по комитетам'!E67</f>
        <v>0</v>
      </c>
      <c r="E64" s="99">
        <f>'по комитетам'!F67</f>
        <v>0</v>
      </c>
      <c r="F64" s="99"/>
      <c r="G64" s="99"/>
      <c r="H64" s="99"/>
      <c r="I64" s="99"/>
      <c r="J64" s="99"/>
      <c r="K64" s="170"/>
      <c r="L64" s="336"/>
      <c r="M64" s="335"/>
      <c r="N64" s="335"/>
      <c r="O64" s="335"/>
      <c r="P64" s="335"/>
    </row>
    <row r="65" spans="1:16" s="32" customFormat="1" ht="38.25" hidden="1" customHeight="1">
      <c r="A65" s="348"/>
      <c r="B65" s="347"/>
      <c r="C65" s="98" t="s">
        <v>368</v>
      </c>
      <c r="D65" s="99">
        <f>'по комитетам'!E68</f>
        <v>4000000</v>
      </c>
      <c r="E65" s="99">
        <f>'по комитетам'!F68</f>
        <v>0</v>
      </c>
      <c r="F65" s="99"/>
      <c r="G65" s="99"/>
      <c r="H65" s="99"/>
      <c r="I65" s="99"/>
      <c r="J65" s="99"/>
      <c r="K65" s="170"/>
      <c r="L65" s="336"/>
      <c r="M65" s="335"/>
      <c r="N65" s="335"/>
      <c r="O65" s="335"/>
      <c r="P65" s="335"/>
    </row>
    <row r="66" spans="1:16" s="32" customFormat="1" ht="38.25" hidden="1" customHeight="1">
      <c r="A66" s="348"/>
      <c r="B66" s="347"/>
      <c r="C66" s="98" t="s">
        <v>113</v>
      </c>
      <c r="D66" s="99">
        <f>'по комитетам'!E69</f>
        <v>1579046</v>
      </c>
      <c r="E66" s="99">
        <f>'по комитетам'!F69</f>
        <v>0</v>
      </c>
      <c r="F66" s="99"/>
      <c r="G66" s="99"/>
      <c r="H66" s="99"/>
      <c r="I66" s="99"/>
      <c r="J66" s="99"/>
      <c r="K66" s="170"/>
      <c r="L66" s="336"/>
      <c r="M66" s="335"/>
      <c r="N66" s="335"/>
      <c r="O66" s="335"/>
      <c r="P66" s="335"/>
    </row>
    <row r="67" spans="1:16" s="32" customFormat="1" ht="51" hidden="1" customHeight="1">
      <c r="A67" s="348"/>
      <c r="B67" s="347"/>
      <c r="C67" s="98" t="s">
        <v>114</v>
      </c>
      <c r="D67" s="99">
        <f>'по комитетам'!E70</f>
        <v>3300000</v>
      </c>
      <c r="E67" s="99">
        <f>'по комитетам'!F70</f>
        <v>0</v>
      </c>
      <c r="F67" s="99"/>
      <c r="G67" s="99"/>
      <c r="H67" s="99"/>
      <c r="I67" s="99"/>
      <c r="J67" s="99"/>
      <c r="K67" s="170"/>
      <c r="L67" s="336"/>
      <c r="M67" s="335"/>
      <c r="N67" s="335"/>
      <c r="O67" s="335"/>
      <c r="P67" s="335"/>
    </row>
    <row r="68" spans="1:16" s="32" customFormat="1" ht="51" hidden="1" customHeight="1">
      <c r="A68" s="348"/>
      <c r="B68" s="347"/>
      <c r="C68" s="98" t="s">
        <v>115</v>
      </c>
      <c r="D68" s="99">
        <f>'по комитетам'!E71</f>
        <v>3010848</v>
      </c>
      <c r="E68" s="99">
        <f>'по комитетам'!F71</f>
        <v>0</v>
      </c>
      <c r="F68" s="99"/>
      <c r="G68" s="99"/>
      <c r="H68" s="99"/>
      <c r="I68" s="99"/>
      <c r="J68" s="99"/>
      <c r="K68" s="170"/>
      <c r="L68" s="336"/>
      <c r="M68" s="335"/>
      <c r="N68" s="335"/>
      <c r="O68" s="335"/>
      <c r="P68" s="335"/>
    </row>
    <row r="69" spans="1:16" s="32" customFormat="1" ht="40.5" hidden="1" customHeight="1">
      <c r="A69" s="348"/>
      <c r="B69" s="347"/>
      <c r="C69" s="98" t="s">
        <v>125</v>
      </c>
      <c r="D69" s="99">
        <f>'СП МТ'!D70</f>
        <v>0</v>
      </c>
      <c r="E69" s="99">
        <f>'СП МТ'!H70</f>
        <v>0</v>
      </c>
      <c r="F69" s="99">
        <f>'СП МТ'!L70</f>
        <v>0</v>
      </c>
      <c r="G69" s="99">
        <f>'СП МТ'!N70</f>
        <v>0</v>
      </c>
      <c r="H69" s="99"/>
      <c r="I69" s="99"/>
      <c r="J69" s="99"/>
      <c r="K69" s="170"/>
      <c r="L69" s="336"/>
      <c r="M69" s="335"/>
      <c r="N69" s="335"/>
      <c r="O69" s="335"/>
      <c r="P69" s="335"/>
    </row>
    <row r="70" spans="1:16" s="32" customFormat="1" ht="24.75" customHeight="1">
      <c r="A70" s="348" t="s">
        <v>32</v>
      </c>
      <c r="B70" s="327" t="s">
        <v>47</v>
      </c>
      <c r="C70" s="95" t="s">
        <v>95</v>
      </c>
      <c r="D70" s="96">
        <f>D71</f>
        <v>6668737</v>
      </c>
      <c r="E70" s="96">
        <f t="shared" ref="E70:G70" si="4">E71</f>
        <v>6712237</v>
      </c>
      <c r="F70" s="96">
        <f t="shared" si="4"/>
        <v>6418439</v>
      </c>
      <c r="G70" s="96">
        <f t="shared" si="4"/>
        <v>6418439</v>
      </c>
      <c r="H70" s="96"/>
      <c r="I70" s="96"/>
      <c r="J70" s="96"/>
      <c r="K70" s="170"/>
      <c r="L70" s="336"/>
      <c r="M70" s="335">
        <v>6500000</v>
      </c>
      <c r="N70" s="335" t="e">
        <f>#REF!-M70</f>
        <v>#REF!</v>
      </c>
      <c r="O70" s="335">
        <v>6500000</v>
      </c>
      <c r="P70" s="335" t="e">
        <f>#REF!-O70</f>
        <v>#REF!</v>
      </c>
    </row>
    <row r="71" spans="1:16" s="32" customFormat="1" ht="21.75" customHeight="1">
      <c r="A71" s="348"/>
      <c r="B71" s="327" t="s">
        <v>46</v>
      </c>
      <c r="C71" s="98" t="s">
        <v>45</v>
      </c>
      <c r="D71" s="99">
        <v>6668737</v>
      </c>
      <c r="E71" s="99">
        <v>6712237</v>
      </c>
      <c r="F71" s="99">
        <v>6418439</v>
      </c>
      <c r="G71" s="99">
        <v>6418439</v>
      </c>
      <c r="H71" s="100"/>
      <c r="I71" s="100"/>
      <c r="J71" s="100"/>
      <c r="K71" s="252"/>
      <c r="L71" s="336"/>
      <c r="M71" s="335"/>
      <c r="N71" s="335"/>
      <c r="O71" s="335"/>
      <c r="P71" s="335"/>
    </row>
    <row r="72" spans="1:16" s="32" customFormat="1" ht="41.25" customHeight="1">
      <c r="A72" s="324" t="s">
        <v>25</v>
      </c>
      <c r="B72" s="327" t="s">
        <v>47</v>
      </c>
      <c r="C72" s="95" t="s">
        <v>96</v>
      </c>
      <c r="D72" s="96">
        <v>54411984</v>
      </c>
      <c r="E72" s="96">
        <f>54411984+10000000</f>
        <v>64411984</v>
      </c>
      <c r="F72" s="119">
        <v>54401984</v>
      </c>
      <c r="G72" s="119">
        <v>54401984</v>
      </c>
      <c r="H72" s="119"/>
      <c r="I72" s="119"/>
      <c r="J72" s="119"/>
      <c r="K72" s="253"/>
      <c r="L72" s="336"/>
      <c r="M72" s="335">
        <v>37327971</v>
      </c>
      <c r="N72" s="335" t="e">
        <f>#REF!-M72</f>
        <v>#REF!</v>
      </c>
      <c r="O72" s="335">
        <v>40527885</v>
      </c>
      <c r="P72" s="335" t="e">
        <f>#REF!-O72</f>
        <v>#REF!</v>
      </c>
    </row>
    <row r="73" spans="1:16" s="32" customFormat="1" ht="51">
      <c r="A73" s="348" t="s">
        <v>109</v>
      </c>
      <c r="B73" s="327" t="s">
        <v>47</v>
      </c>
      <c r="C73" s="95" t="s">
        <v>97</v>
      </c>
      <c r="D73" s="96">
        <v>332416045</v>
      </c>
      <c r="E73" s="96">
        <f>E75+E74</f>
        <v>66708068</v>
      </c>
      <c r="F73" s="96">
        <f t="shared" ref="F73" si="5">SUM(F76:F80)</f>
        <v>0</v>
      </c>
      <c r="G73" s="96">
        <f t="shared" ref="G73" si="6">SUM(G76:G80)</f>
        <v>0</v>
      </c>
      <c r="H73" s="96"/>
      <c r="I73" s="96"/>
      <c r="J73" s="96"/>
      <c r="K73" s="170"/>
      <c r="L73" s="336"/>
      <c r="M73" s="335">
        <v>0</v>
      </c>
      <c r="N73" s="335" t="e">
        <f>#REF!-M73</f>
        <v>#REF!</v>
      </c>
      <c r="O73" s="335">
        <v>0</v>
      </c>
      <c r="P73" s="335"/>
    </row>
    <row r="74" spans="1:16" s="32" customFormat="1" ht="76.5">
      <c r="A74" s="348"/>
      <c r="B74" s="341">
        <v>104</v>
      </c>
      <c r="C74" s="98" t="s">
        <v>780</v>
      </c>
      <c r="D74" s="96"/>
      <c r="E74" s="99">
        <f>'по комитетам'!F570</f>
        <v>50000000</v>
      </c>
      <c r="F74" s="96"/>
      <c r="G74" s="96"/>
      <c r="H74" s="96"/>
      <c r="I74" s="96"/>
      <c r="J74" s="96"/>
      <c r="K74" s="170"/>
      <c r="L74" s="336"/>
      <c r="M74" s="335"/>
      <c r="N74" s="335"/>
      <c r="O74" s="335"/>
      <c r="P74" s="335"/>
    </row>
    <row r="75" spans="1:16" s="32" customFormat="1" ht="89.25">
      <c r="A75" s="348"/>
      <c r="B75" s="327">
        <v>101</v>
      </c>
      <c r="C75" s="98" t="s">
        <v>732</v>
      </c>
      <c r="D75" s="96"/>
      <c r="E75" s="99">
        <v>16708068</v>
      </c>
      <c r="F75" s="96"/>
      <c r="G75" s="96"/>
      <c r="H75" s="96"/>
      <c r="I75" s="96"/>
      <c r="J75" s="96"/>
      <c r="K75" s="170"/>
      <c r="L75" s="336"/>
      <c r="M75" s="335"/>
      <c r="N75" s="335"/>
      <c r="O75" s="335"/>
      <c r="P75" s="335"/>
    </row>
    <row r="76" spans="1:16" s="32" customFormat="1" ht="102">
      <c r="A76" s="348"/>
      <c r="B76" s="327" t="s">
        <v>41</v>
      </c>
      <c r="C76" s="98" t="s">
        <v>98</v>
      </c>
      <c r="D76" s="99">
        <f>'по комитетам'!E572</f>
        <v>332416045</v>
      </c>
      <c r="E76" s="99"/>
      <c r="F76" s="99">
        <f>'по комитетам'!G572</f>
        <v>0</v>
      </c>
      <c r="G76" s="99">
        <f>'по комитетам'!H572</f>
        <v>0</v>
      </c>
      <c r="H76" s="99"/>
      <c r="I76" s="99"/>
      <c r="J76" s="99"/>
      <c r="K76" s="99">
        <f>'СП МТ'!L483</f>
        <v>0</v>
      </c>
      <c r="L76" s="336"/>
      <c r="M76" s="335"/>
      <c r="N76" s="335"/>
      <c r="O76" s="335"/>
      <c r="P76" s="335"/>
    </row>
    <row r="77" spans="1:16" s="32" customFormat="1" ht="84.75" hidden="1" customHeight="1">
      <c r="A77" s="348"/>
      <c r="B77" s="326" t="s">
        <v>15</v>
      </c>
      <c r="C77" s="98" t="s">
        <v>309</v>
      </c>
      <c r="D77" s="99"/>
      <c r="E77" s="99"/>
      <c r="F77" s="99"/>
      <c r="G77" s="99">
        <f>'по комитетам'!H573</f>
        <v>0</v>
      </c>
      <c r="H77" s="99"/>
      <c r="I77" s="99"/>
      <c r="J77" s="99"/>
      <c r="K77" s="253" t="str">
        <f>'СП МТ'!L484</f>
        <v>328 875 246 тыс. тенге  - на СМР по ЕРС-контракту</v>
      </c>
      <c r="L77" s="336"/>
      <c r="M77" s="335"/>
      <c r="N77" s="335"/>
      <c r="O77" s="335"/>
      <c r="P77" s="335"/>
    </row>
    <row r="78" spans="1:16" s="32" customFormat="1" ht="35.25" hidden="1">
      <c r="A78" s="348"/>
      <c r="B78" s="326" t="s">
        <v>85</v>
      </c>
      <c r="C78" s="98" t="s">
        <v>666</v>
      </c>
      <c r="D78" s="99"/>
      <c r="E78" s="99"/>
      <c r="F78" s="99"/>
      <c r="G78" s="99">
        <f>'по комитетам'!H573</f>
        <v>0</v>
      </c>
      <c r="H78" s="99"/>
      <c r="I78" s="99"/>
      <c r="J78" s="99"/>
      <c r="K78" s="253"/>
      <c r="L78" s="336"/>
      <c r="M78" s="335"/>
      <c r="N78" s="335"/>
      <c r="O78" s="335"/>
      <c r="P78" s="335"/>
    </row>
    <row r="79" spans="1:16" s="32" customFormat="1" ht="35.25" hidden="1">
      <c r="A79" s="348"/>
      <c r="B79" s="326" t="s">
        <v>85</v>
      </c>
      <c r="C79" s="98" t="s">
        <v>667</v>
      </c>
      <c r="D79" s="99"/>
      <c r="E79" s="99"/>
      <c r="F79" s="99">
        <f>'по комитетам'!G574</f>
        <v>0</v>
      </c>
      <c r="G79" s="99">
        <f>'по комитетам'!H574</f>
        <v>0</v>
      </c>
      <c r="H79" s="99"/>
      <c r="I79" s="99"/>
      <c r="J79" s="99"/>
      <c r="K79" s="253"/>
      <c r="L79" s="336"/>
      <c r="M79" s="335"/>
      <c r="N79" s="335"/>
      <c r="O79" s="335"/>
      <c r="P79" s="335"/>
    </row>
    <row r="80" spans="1:16" s="32" customFormat="1" ht="35.25" hidden="1">
      <c r="A80" s="348"/>
      <c r="B80" s="326" t="s">
        <v>85</v>
      </c>
      <c r="C80" s="98" t="s">
        <v>668</v>
      </c>
      <c r="D80" s="99">
        <f>'СП МТ'!D485</f>
        <v>0</v>
      </c>
      <c r="E80" s="99"/>
      <c r="F80" s="99">
        <f>'по комитетам'!G575</f>
        <v>0</v>
      </c>
      <c r="G80" s="99">
        <f>'по комитетам'!H575</f>
        <v>0</v>
      </c>
      <c r="H80" s="99"/>
      <c r="I80" s="99"/>
      <c r="J80" s="99"/>
      <c r="K80" s="253">
        <f>'СП МТ'!L485</f>
        <v>0</v>
      </c>
      <c r="L80" s="336"/>
      <c r="M80" s="335"/>
      <c r="N80" s="335"/>
      <c r="O80" s="335"/>
      <c r="P80" s="335"/>
    </row>
    <row r="81" spans="1:17" s="32" customFormat="1" ht="42.75" customHeight="1">
      <c r="A81" s="348" t="s">
        <v>12</v>
      </c>
      <c r="B81" s="327" t="s">
        <v>47</v>
      </c>
      <c r="C81" s="95" t="s">
        <v>100</v>
      </c>
      <c r="D81" s="96">
        <f>D82+D83+D84+D91+D96+D237+D381</f>
        <v>158619744</v>
      </c>
      <c r="E81" s="96">
        <f>E82+E83+E84+E91+E96+E237+E381</f>
        <v>54356984</v>
      </c>
      <c r="F81" s="96">
        <f>F82+F83+F84+F91+F96+F237+F381</f>
        <v>44242627</v>
      </c>
      <c r="G81" s="96">
        <f>G82+G83+G84+G91+G96+G237+G381</f>
        <v>44242627</v>
      </c>
      <c r="H81" s="96"/>
      <c r="I81" s="96"/>
      <c r="J81" s="96"/>
      <c r="K81" s="170"/>
      <c r="L81" s="336"/>
      <c r="M81" s="335">
        <v>20164492</v>
      </c>
      <c r="N81" s="335" t="e">
        <f>#REF!-M81</f>
        <v>#REF!</v>
      </c>
      <c r="O81" s="335">
        <v>19412256</v>
      </c>
      <c r="P81" s="335" t="e">
        <f>#REF!-O81</f>
        <v>#REF!</v>
      </c>
    </row>
    <row r="82" spans="1:17" s="32" customFormat="1" ht="28.5" customHeight="1">
      <c r="A82" s="348"/>
      <c r="B82" s="327" t="s">
        <v>40</v>
      </c>
      <c r="C82" s="98" t="s">
        <v>14</v>
      </c>
      <c r="D82" s="99">
        <f>'СП МТ'!D72</f>
        <v>2807186</v>
      </c>
      <c r="E82" s="99">
        <v>2703885</v>
      </c>
      <c r="F82" s="99">
        <v>2703885</v>
      </c>
      <c r="G82" s="99">
        <v>2703885</v>
      </c>
      <c r="H82" s="100"/>
      <c r="I82" s="100"/>
      <c r="J82" s="100"/>
      <c r="K82" s="170"/>
      <c r="L82" s="336"/>
      <c r="M82" s="335"/>
      <c r="N82" s="335"/>
      <c r="O82" s="335"/>
      <c r="P82" s="335"/>
    </row>
    <row r="83" spans="1:17" s="32" customFormat="1" ht="38.25">
      <c r="A83" s="348"/>
      <c r="B83" s="327" t="s">
        <v>41</v>
      </c>
      <c r="C83" s="98" t="s">
        <v>36</v>
      </c>
      <c r="D83" s="99">
        <f>'СП МТ'!D73</f>
        <v>3144876</v>
      </c>
      <c r="E83" s="99">
        <v>3144876</v>
      </c>
      <c r="F83" s="99">
        <v>3144876</v>
      </c>
      <c r="G83" s="99">
        <v>3144876</v>
      </c>
      <c r="H83" s="100"/>
      <c r="I83" s="100"/>
      <c r="J83" s="100"/>
      <c r="K83" s="170"/>
      <c r="L83" s="336"/>
      <c r="M83" s="335"/>
      <c r="N83" s="335"/>
      <c r="O83" s="335"/>
      <c r="P83" s="335"/>
    </row>
    <row r="84" spans="1:17" s="32" customFormat="1" ht="51" customHeight="1">
      <c r="A84" s="348"/>
      <c r="B84" s="347" t="s">
        <v>86</v>
      </c>
      <c r="C84" s="98" t="s">
        <v>101</v>
      </c>
      <c r="D84" s="99">
        <f>'по комитетам'!E76</f>
        <v>0</v>
      </c>
      <c r="E84" s="99"/>
      <c r="F84" s="99">
        <f>'по комитетам'!G76</f>
        <v>0</v>
      </c>
      <c r="G84" s="99">
        <f>'по комитетам'!H76</f>
        <v>0</v>
      </c>
      <c r="H84" s="99"/>
      <c r="I84" s="99"/>
      <c r="J84" s="99"/>
      <c r="K84" s="170"/>
      <c r="L84" s="336"/>
      <c r="M84" s="335"/>
      <c r="N84" s="335"/>
      <c r="O84" s="335"/>
      <c r="P84" s="335"/>
    </row>
    <row r="85" spans="1:17" s="32" customFormat="1" ht="15.75" hidden="1" customHeight="1">
      <c r="A85" s="348"/>
      <c r="B85" s="347"/>
      <c r="C85" s="98" t="s">
        <v>58</v>
      </c>
      <c r="D85" s="99">
        <f>'СП МТ'!D75</f>
        <v>124351</v>
      </c>
      <c r="E85" s="99">
        <f>'по комитетам'!F77</f>
        <v>0</v>
      </c>
      <c r="F85" s="99"/>
      <c r="G85" s="99"/>
      <c r="H85" s="99"/>
      <c r="I85" s="99"/>
      <c r="J85" s="99"/>
      <c r="K85" s="170"/>
      <c r="L85" s="336"/>
      <c r="M85" s="335"/>
      <c r="N85" s="335"/>
      <c r="O85" s="335"/>
      <c r="P85" s="335"/>
    </row>
    <row r="86" spans="1:17" s="32" customFormat="1" ht="18.75" hidden="1" customHeight="1">
      <c r="A86" s="348"/>
      <c r="B86" s="347"/>
      <c r="C86" s="98" t="s">
        <v>59</v>
      </c>
      <c r="D86" s="99">
        <f>'СП МТ'!D76</f>
        <v>0</v>
      </c>
      <c r="E86" s="99"/>
      <c r="F86" s="99"/>
      <c r="G86" s="99"/>
      <c r="H86" s="99"/>
      <c r="I86" s="99"/>
      <c r="J86" s="99"/>
      <c r="K86" s="170"/>
      <c r="L86" s="336"/>
      <c r="M86" s="335"/>
      <c r="N86" s="335"/>
      <c r="O86" s="335"/>
      <c r="P86" s="335"/>
    </row>
    <row r="87" spans="1:17" s="32" customFormat="1" ht="15.75" hidden="1" customHeight="1">
      <c r="A87" s="348"/>
      <c r="B87" s="347"/>
      <c r="C87" s="98" t="s">
        <v>60</v>
      </c>
      <c r="D87" s="99">
        <f>'СП МТ'!D77</f>
        <v>0</v>
      </c>
      <c r="E87" s="99"/>
      <c r="F87" s="99"/>
      <c r="G87" s="99"/>
      <c r="H87" s="99"/>
      <c r="I87" s="99"/>
      <c r="J87" s="99"/>
      <c r="K87" s="170"/>
      <c r="L87" s="336"/>
      <c r="M87" s="335"/>
      <c r="N87" s="335"/>
      <c r="O87" s="335"/>
      <c r="P87" s="335"/>
    </row>
    <row r="88" spans="1:17" s="32" customFormat="1" ht="18" hidden="1" customHeight="1">
      <c r="A88" s="348"/>
      <c r="B88" s="347"/>
      <c r="C88" s="98" t="s">
        <v>68</v>
      </c>
      <c r="D88" s="99">
        <f>'СП МТ'!D78</f>
        <v>0</v>
      </c>
      <c r="E88" s="99"/>
      <c r="F88" s="99"/>
      <c r="G88" s="99"/>
      <c r="H88" s="99"/>
      <c r="I88" s="99"/>
      <c r="J88" s="99"/>
      <c r="K88" s="170"/>
      <c r="L88" s="336"/>
      <c r="M88" s="335"/>
      <c r="N88" s="335"/>
      <c r="O88" s="335"/>
      <c r="P88" s="335"/>
    </row>
    <row r="89" spans="1:17" s="32" customFormat="1" ht="16.5" hidden="1" customHeight="1">
      <c r="A89" s="348"/>
      <c r="B89" s="347"/>
      <c r="C89" s="98" t="s">
        <v>126</v>
      </c>
      <c r="D89" s="99">
        <f>'СП МТ'!D79</f>
        <v>0</v>
      </c>
      <c r="E89" s="99">
        <f>'по комитетам'!F81</f>
        <v>0</v>
      </c>
      <c r="F89" s="99">
        <f>'по комитетам'!G81</f>
        <v>0</v>
      </c>
      <c r="G89" s="99">
        <f>'по комитетам'!H81</f>
        <v>0</v>
      </c>
      <c r="H89" s="99"/>
      <c r="I89" s="99"/>
      <c r="J89" s="99"/>
      <c r="K89" s="170"/>
      <c r="L89" s="336"/>
      <c r="M89" s="335"/>
      <c r="N89" s="335"/>
      <c r="O89" s="335"/>
      <c r="P89" s="335"/>
    </row>
    <row r="90" spans="1:17" s="32" customFormat="1" ht="15" hidden="1" customHeight="1">
      <c r="A90" s="348"/>
      <c r="B90" s="347"/>
      <c r="C90" s="98" t="s">
        <v>67</v>
      </c>
      <c r="D90" s="99">
        <f>'СП МТ'!D80</f>
        <v>0</v>
      </c>
      <c r="E90" s="99">
        <f>'по комитетам'!F82</f>
        <v>0</v>
      </c>
      <c r="F90" s="99">
        <f>'по комитетам'!G82</f>
        <v>0</v>
      </c>
      <c r="G90" s="99">
        <f>'по комитетам'!H82</f>
        <v>0</v>
      </c>
      <c r="H90" s="99"/>
      <c r="I90" s="99"/>
      <c r="J90" s="99"/>
      <c r="K90" s="170"/>
      <c r="L90" s="336"/>
      <c r="M90" s="335"/>
      <c r="N90" s="335"/>
      <c r="O90" s="335"/>
      <c r="P90" s="335"/>
    </row>
    <row r="91" spans="1:17" s="32" customFormat="1" ht="66.75" customHeight="1">
      <c r="A91" s="348"/>
      <c r="B91" s="347" t="s">
        <v>42</v>
      </c>
      <c r="C91" s="98" t="s">
        <v>37</v>
      </c>
      <c r="D91" s="99">
        <f>SUM(D92:D95)</f>
        <v>55020143</v>
      </c>
      <c r="E91" s="99">
        <v>48508223</v>
      </c>
      <c r="F91" s="99">
        <f t="shared" ref="F91:G91" si="7">SUM(F92:F95)</f>
        <v>38393866</v>
      </c>
      <c r="G91" s="99">
        <f t="shared" si="7"/>
        <v>38393866</v>
      </c>
      <c r="H91" s="99"/>
      <c r="I91" s="99"/>
      <c r="J91" s="99"/>
      <c r="K91" s="170"/>
      <c r="L91" s="336"/>
      <c r="M91" s="335"/>
      <c r="N91" s="335"/>
      <c r="O91" s="335"/>
      <c r="P91" s="335"/>
      <c r="Q91" s="81"/>
    </row>
    <row r="92" spans="1:17" s="32" customFormat="1" ht="15.75" customHeight="1">
      <c r="A92" s="348"/>
      <c r="B92" s="347"/>
      <c r="C92" s="98" t="s">
        <v>276</v>
      </c>
      <c r="D92" s="99">
        <f>'по комитетам'!E84</f>
        <v>20000000</v>
      </c>
      <c r="E92" s="99">
        <v>5000000</v>
      </c>
      <c r="F92" s="100"/>
      <c r="G92" s="100"/>
      <c r="H92" s="100"/>
      <c r="I92" s="100"/>
      <c r="J92" s="100"/>
      <c r="K92" s="170"/>
      <c r="L92" s="336"/>
      <c r="M92" s="335"/>
      <c r="N92" s="335"/>
      <c r="O92" s="335"/>
      <c r="P92" s="335"/>
    </row>
    <row r="93" spans="1:17" s="32" customFormat="1" ht="14.25" customHeight="1">
      <c r="A93" s="348"/>
      <c r="B93" s="347"/>
      <c r="C93" s="98" t="s">
        <v>277</v>
      </c>
      <c r="D93" s="99">
        <f>'по комитетам'!E85</f>
        <v>0</v>
      </c>
      <c r="E93" s="99">
        <f>'по комитетам'!F85</f>
        <v>0</v>
      </c>
      <c r="F93" s="100">
        <f>'по комитетам'!G85</f>
        <v>0</v>
      </c>
      <c r="G93" s="100">
        <f>'по комитетам'!H85</f>
        <v>0</v>
      </c>
      <c r="H93" s="100"/>
      <c r="I93" s="100"/>
      <c r="J93" s="100"/>
      <c r="K93" s="170"/>
      <c r="L93" s="336"/>
      <c r="M93" s="335"/>
      <c r="N93" s="335"/>
      <c r="O93" s="335"/>
      <c r="P93" s="335"/>
    </row>
    <row r="94" spans="1:17" s="32" customFormat="1" ht="18.75" customHeight="1">
      <c r="A94" s="348"/>
      <c r="B94" s="347"/>
      <c r="C94" s="98" t="s">
        <v>278</v>
      </c>
      <c r="D94" s="99">
        <v>33758143</v>
      </c>
      <c r="E94" s="99">
        <v>37768866</v>
      </c>
      <c r="F94" s="100">
        <v>37768866</v>
      </c>
      <c r="G94" s="100">
        <v>37768866</v>
      </c>
      <c r="H94" s="100"/>
      <c r="I94" s="100"/>
      <c r="J94" s="100"/>
      <c r="K94" s="170"/>
      <c r="L94" s="336"/>
      <c r="M94" s="335"/>
      <c r="N94" s="335"/>
      <c r="O94" s="335"/>
      <c r="P94" s="335"/>
    </row>
    <row r="95" spans="1:17" s="32" customFormat="1" ht="72.75" customHeight="1">
      <c r="A95" s="348"/>
      <c r="B95" s="347"/>
      <c r="C95" s="98" t="s">
        <v>532</v>
      </c>
      <c r="D95" s="99">
        <v>1262000</v>
      </c>
      <c r="E95" s="99">
        <v>625000</v>
      </c>
      <c r="F95" s="100">
        <v>625000</v>
      </c>
      <c r="G95" s="100">
        <v>625000</v>
      </c>
      <c r="H95" s="100"/>
      <c r="I95" s="100"/>
      <c r="J95" s="100"/>
      <c r="K95" s="170"/>
      <c r="L95" s="336"/>
      <c r="M95" s="335"/>
      <c r="N95" s="335"/>
      <c r="O95" s="335"/>
      <c r="P95" s="335"/>
    </row>
    <row r="96" spans="1:17" s="32" customFormat="1" ht="63.75">
      <c r="A96" s="348"/>
      <c r="B96" s="347" t="s">
        <v>43</v>
      </c>
      <c r="C96" s="98" t="s">
        <v>38</v>
      </c>
      <c r="D96" s="99">
        <v>4586602</v>
      </c>
      <c r="E96" s="99"/>
      <c r="F96" s="99"/>
      <c r="G96" s="99"/>
      <c r="H96" s="99"/>
      <c r="I96" s="99"/>
      <c r="J96" s="99"/>
      <c r="K96" s="170"/>
      <c r="L96" s="336"/>
      <c r="M96" s="335"/>
      <c r="N96" s="335"/>
      <c r="O96" s="335"/>
      <c r="P96" s="335"/>
    </row>
    <row r="97" spans="1:16" s="32" customFormat="1" ht="13.5" hidden="1" customHeight="1">
      <c r="A97" s="348"/>
      <c r="B97" s="347"/>
      <c r="C97" s="95" t="s">
        <v>56</v>
      </c>
      <c r="D97" s="99">
        <f>'СП МТ'!D87</f>
        <v>0</v>
      </c>
      <c r="E97" s="99">
        <f>SUM(E98:E101)</f>
        <v>0</v>
      </c>
      <c r="F97" s="99">
        <f>'по комитетам'!G89</f>
        <v>0</v>
      </c>
      <c r="G97" s="99">
        <f>'по комитетам'!H89</f>
        <v>0</v>
      </c>
      <c r="H97" s="99"/>
      <c r="I97" s="99"/>
      <c r="J97" s="99"/>
      <c r="K97" s="170"/>
      <c r="L97" s="336"/>
      <c r="M97" s="335"/>
      <c r="N97" s="335"/>
      <c r="O97" s="335"/>
      <c r="P97" s="335"/>
    </row>
    <row r="98" spans="1:16" s="32" customFormat="1" ht="63.75" hidden="1" customHeight="1">
      <c r="A98" s="348"/>
      <c r="B98" s="347"/>
      <c r="C98" s="98" t="s">
        <v>71</v>
      </c>
      <c r="D98" s="99"/>
      <c r="E98" s="99">
        <f>'по комитетам'!F92</f>
        <v>0</v>
      </c>
      <c r="F98" s="99">
        <f>'по комитетам'!G90</f>
        <v>0</v>
      </c>
      <c r="G98" s="99">
        <f>'по комитетам'!H90</f>
        <v>0</v>
      </c>
      <c r="H98" s="99"/>
      <c r="I98" s="99"/>
      <c r="J98" s="99"/>
      <c r="K98" s="170"/>
      <c r="L98" s="336"/>
      <c r="M98" s="335"/>
      <c r="N98" s="335"/>
      <c r="O98" s="335"/>
      <c r="P98" s="335"/>
    </row>
    <row r="99" spans="1:16" s="32" customFormat="1" ht="51" hidden="1" customHeight="1">
      <c r="A99" s="348"/>
      <c r="B99" s="347"/>
      <c r="C99" s="98" t="s">
        <v>387</v>
      </c>
      <c r="D99" s="99"/>
      <c r="E99" s="99">
        <f>'по комитетам'!F93</f>
        <v>0</v>
      </c>
      <c r="F99" s="99">
        <f>'по комитетам'!G91</f>
        <v>0</v>
      </c>
      <c r="G99" s="99">
        <f>'по комитетам'!H91</f>
        <v>0</v>
      </c>
      <c r="H99" s="99"/>
      <c r="I99" s="99"/>
      <c r="J99" s="99"/>
      <c r="K99" s="170"/>
      <c r="L99" s="336"/>
      <c r="M99" s="335"/>
      <c r="N99" s="335"/>
      <c r="O99" s="335"/>
      <c r="P99" s="335"/>
    </row>
    <row r="100" spans="1:16" s="32" customFormat="1" ht="38.25" hidden="1" customHeight="1">
      <c r="A100" s="348"/>
      <c r="B100" s="347"/>
      <c r="C100" s="98" t="s">
        <v>388</v>
      </c>
      <c r="D100" s="99"/>
      <c r="E100" s="99"/>
      <c r="F100" s="99">
        <f>'по комитетам'!G92</f>
        <v>0</v>
      </c>
      <c r="G100" s="99">
        <f>'по комитетам'!H92</f>
        <v>0</v>
      </c>
      <c r="H100" s="99"/>
      <c r="I100" s="99"/>
      <c r="J100" s="99"/>
      <c r="K100" s="170"/>
      <c r="L100" s="336"/>
      <c r="M100" s="335"/>
      <c r="N100" s="335"/>
      <c r="O100" s="335"/>
      <c r="P100" s="335"/>
    </row>
    <row r="101" spans="1:16" s="32" customFormat="1" ht="51" hidden="1" customHeight="1">
      <c r="A101" s="348"/>
      <c r="B101" s="347"/>
      <c r="C101" s="98" t="s">
        <v>389</v>
      </c>
      <c r="D101" s="99"/>
      <c r="E101" s="99">
        <f>'по комитетам'!F95</f>
        <v>0</v>
      </c>
      <c r="F101" s="99">
        <f>'по комитетам'!G93</f>
        <v>0</v>
      </c>
      <c r="G101" s="99">
        <f>'по комитетам'!H93</f>
        <v>0</v>
      </c>
      <c r="H101" s="99"/>
      <c r="I101" s="99"/>
      <c r="J101" s="99"/>
      <c r="K101" s="170"/>
      <c r="L101" s="336"/>
      <c r="M101" s="335"/>
      <c r="N101" s="335"/>
      <c r="O101" s="335"/>
      <c r="P101" s="335"/>
    </row>
    <row r="102" spans="1:16" s="32" customFormat="1" ht="12.75" hidden="1" customHeight="1">
      <c r="A102" s="348"/>
      <c r="B102" s="347"/>
      <c r="C102" s="95" t="s">
        <v>57</v>
      </c>
      <c r="D102" s="99">
        <f>'СП МТ'!D92</f>
        <v>505133</v>
      </c>
      <c r="E102" s="99">
        <f>SUM(E103:E112)</f>
        <v>0</v>
      </c>
      <c r="F102" s="99">
        <f>'по комитетам'!G94</f>
        <v>0</v>
      </c>
      <c r="G102" s="99">
        <f>'по комитетам'!H94</f>
        <v>0</v>
      </c>
      <c r="H102" s="99"/>
      <c r="I102" s="99"/>
      <c r="J102" s="99"/>
      <c r="K102" s="170"/>
      <c r="L102" s="336"/>
      <c r="M102" s="335"/>
      <c r="N102" s="335"/>
      <c r="O102" s="335"/>
      <c r="P102" s="335"/>
    </row>
    <row r="103" spans="1:16" s="32" customFormat="1" ht="35.25" hidden="1" customHeight="1">
      <c r="A103" s="348"/>
      <c r="B103" s="347"/>
      <c r="C103" s="98" t="s">
        <v>390</v>
      </c>
      <c r="D103" s="99">
        <f>'СП МТ'!D93</f>
        <v>0</v>
      </c>
      <c r="E103" s="99">
        <f>'по комитетам'!F97</f>
        <v>0</v>
      </c>
      <c r="F103" s="99">
        <f>'по комитетам'!G95</f>
        <v>0</v>
      </c>
      <c r="G103" s="99">
        <f>'по комитетам'!H95</f>
        <v>0</v>
      </c>
      <c r="H103" s="99"/>
      <c r="I103" s="99"/>
      <c r="J103" s="99"/>
      <c r="K103" s="170"/>
      <c r="L103" s="336"/>
      <c r="M103" s="335"/>
      <c r="N103" s="335"/>
      <c r="O103" s="335"/>
      <c r="P103" s="335"/>
    </row>
    <row r="104" spans="1:16" s="32" customFormat="1" ht="51" hidden="1" customHeight="1">
      <c r="A104" s="348"/>
      <c r="B104" s="347"/>
      <c r="C104" s="98" t="s">
        <v>391</v>
      </c>
      <c r="D104" s="99">
        <f>'СП МТ'!D94</f>
        <v>0</v>
      </c>
      <c r="E104" s="99">
        <f>'по комитетам'!F98</f>
        <v>0</v>
      </c>
      <c r="F104" s="99">
        <f>'по комитетам'!G96</f>
        <v>0</v>
      </c>
      <c r="G104" s="99">
        <f>'по комитетам'!H96</f>
        <v>0</v>
      </c>
      <c r="H104" s="99"/>
      <c r="I104" s="99"/>
      <c r="J104" s="99"/>
      <c r="K104" s="170"/>
      <c r="L104" s="336"/>
      <c r="M104" s="335"/>
      <c r="N104" s="335"/>
      <c r="O104" s="335"/>
      <c r="P104" s="335"/>
    </row>
    <row r="105" spans="1:16" s="32" customFormat="1" ht="35.25" hidden="1" customHeight="1">
      <c r="A105" s="348"/>
      <c r="B105" s="347"/>
      <c r="C105" s="98" t="s">
        <v>392</v>
      </c>
      <c r="D105" s="99">
        <f>'СП МТ'!D95</f>
        <v>0</v>
      </c>
      <c r="E105" s="99">
        <f>'по комитетам'!F99</f>
        <v>0</v>
      </c>
      <c r="F105" s="99">
        <f>'по комитетам'!G97</f>
        <v>0</v>
      </c>
      <c r="G105" s="99">
        <f>'по комитетам'!H97</f>
        <v>0</v>
      </c>
      <c r="H105" s="99"/>
      <c r="I105" s="99"/>
      <c r="J105" s="99"/>
      <c r="K105" s="170"/>
      <c r="L105" s="336"/>
      <c r="M105" s="335"/>
      <c r="N105" s="335"/>
      <c r="O105" s="335"/>
      <c r="P105" s="335"/>
    </row>
    <row r="106" spans="1:16" s="32" customFormat="1" ht="38.25" hidden="1" customHeight="1">
      <c r="A106" s="348"/>
      <c r="B106" s="347"/>
      <c r="C106" s="98" t="s">
        <v>393</v>
      </c>
      <c r="D106" s="99">
        <f>'СП МТ'!D96</f>
        <v>0</v>
      </c>
      <c r="E106" s="99">
        <f>'по комитетам'!F100</f>
        <v>0</v>
      </c>
      <c r="F106" s="99">
        <f>'по комитетам'!G98</f>
        <v>0</v>
      </c>
      <c r="G106" s="99">
        <f>'по комитетам'!H98</f>
        <v>0</v>
      </c>
      <c r="H106" s="99"/>
      <c r="I106" s="99"/>
      <c r="J106" s="99"/>
      <c r="K106" s="170"/>
      <c r="L106" s="336"/>
      <c r="M106" s="335"/>
      <c r="N106" s="335"/>
      <c r="O106" s="335"/>
      <c r="P106" s="335"/>
    </row>
    <row r="107" spans="1:16" s="32" customFormat="1" ht="38.25" hidden="1" customHeight="1">
      <c r="A107" s="348"/>
      <c r="B107" s="347"/>
      <c r="C107" s="98" t="s">
        <v>394</v>
      </c>
      <c r="D107" s="99">
        <f>'СП МТ'!D97</f>
        <v>0</v>
      </c>
      <c r="E107" s="99">
        <f>'по комитетам'!F101</f>
        <v>0</v>
      </c>
      <c r="F107" s="99">
        <f>'по комитетам'!G99</f>
        <v>0</v>
      </c>
      <c r="G107" s="99">
        <f>'по комитетам'!H99</f>
        <v>0</v>
      </c>
      <c r="H107" s="99"/>
      <c r="I107" s="99"/>
      <c r="J107" s="99"/>
      <c r="K107" s="170"/>
      <c r="L107" s="336"/>
      <c r="M107" s="335"/>
      <c r="N107" s="335"/>
      <c r="O107" s="335"/>
      <c r="P107" s="335"/>
    </row>
    <row r="108" spans="1:16" s="32" customFormat="1" ht="63.75" hidden="1" customHeight="1">
      <c r="A108" s="348"/>
      <c r="B108" s="347"/>
      <c r="C108" s="98" t="s">
        <v>395</v>
      </c>
      <c r="D108" s="99">
        <f>'СП МТ'!D98</f>
        <v>0</v>
      </c>
      <c r="E108" s="99">
        <f>'по комитетам'!F102</f>
        <v>0</v>
      </c>
      <c r="F108" s="99">
        <f>'по комитетам'!G100</f>
        <v>0</v>
      </c>
      <c r="G108" s="99">
        <f>'по комитетам'!H100</f>
        <v>0</v>
      </c>
      <c r="H108" s="99"/>
      <c r="I108" s="99"/>
      <c r="J108" s="99"/>
      <c r="K108" s="170"/>
      <c r="L108" s="336"/>
      <c r="M108" s="335"/>
      <c r="N108" s="335"/>
      <c r="O108" s="335"/>
      <c r="P108" s="335"/>
    </row>
    <row r="109" spans="1:16" s="32" customFormat="1" ht="38.25" hidden="1" customHeight="1">
      <c r="A109" s="348"/>
      <c r="B109" s="347"/>
      <c r="C109" s="98" t="s">
        <v>396</v>
      </c>
      <c r="D109" s="99">
        <f>'СП МТ'!D99</f>
        <v>0</v>
      </c>
      <c r="E109" s="99">
        <f>'по комитетам'!F103</f>
        <v>0</v>
      </c>
      <c r="F109" s="99">
        <f>'по комитетам'!G101</f>
        <v>0</v>
      </c>
      <c r="G109" s="99">
        <f>'по комитетам'!H101</f>
        <v>0</v>
      </c>
      <c r="H109" s="99"/>
      <c r="I109" s="99"/>
      <c r="J109" s="99"/>
      <c r="K109" s="170"/>
      <c r="L109" s="336"/>
      <c r="M109" s="335"/>
      <c r="N109" s="335"/>
      <c r="O109" s="335"/>
      <c r="P109" s="335"/>
    </row>
    <row r="110" spans="1:16" s="32" customFormat="1" ht="38.25" hidden="1" customHeight="1">
      <c r="A110" s="348"/>
      <c r="B110" s="347"/>
      <c r="C110" s="98" t="s">
        <v>397</v>
      </c>
      <c r="D110" s="99">
        <f>'СП МТ'!D100</f>
        <v>0</v>
      </c>
      <c r="E110" s="99">
        <f>'по комитетам'!F104</f>
        <v>0</v>
      </c>
      <c r="F110" s="99">
        <f>'по комитетам'!G102</f>
        <v>0</v>
      </c>
      <c r="G110" s="99">
        <f>'по комитетам'!H102</f>
        <v>0</v>
      </c>
      <c r="H110" s="99"/>
      <c r="I110" s="99"/>
      <c r="J110" s="99"/>
      <c r="K110" s="170"/>
      <c r="L110" s="336"/>
      <c r="M110" s="335"/>
      <c r="N110" s="335"/>
      <c r="O110" s="335"/>
      <c r="P110" s="335"/>
    </row>
    <row r="111" spans="1:16" s="32" customFormat="1" ht="38.25" hidden="1" customHeight="1">
      <c r="A111" s="348"/>
      <c r="B111" s="347"/>
      <c r="C111" s="98" t="s">
        <v>398</v>
      </c>
      <c r="D111" s="99">
        <f>'СП МТ'!D101</f>
        <v>0</v>
      </c>
      <c r="E111" s="99">
        <f>'по комитетам'!F105</f>
        <v>0</v>
      </c>
      <c r="F111" s="99">
        <f>'по комитетам'!G103</f>
        <v>0</v>
      </c>
      <c r="G111" s="99">
        <f>'по комитетам'!H103</f>
        <v>0</v>
      </c>
      <c r="H111" s="99"/>
      <c r="I111" s="99"/>
      <c r="J111" s="99"/>
      <c r="K111" s="170"/>
      <c r="L111" s="336"/>
      <c r="M111" s="335"/>
      <c r="N111" s="335"/>
      <c r="O111" s="335"/>
      <c r="P111" s="335"/>
    </row>
    <row r="112" spans="1:16" s="32" customFormat="1" ht="38.25" hidden="1" customHeight="1">
      <c r="A112" s="348"/>
      <c r="B112" s="347"/>
      <c r="C112" s="98" t="s">
        <v>399</v>
      </c>
      <c r="D112" s="99">
        <f>'СП МТ'!D102</f>
        <v>505133</v>
      </c>
      <c r="E112" s="99">
        <f>'по комитетам'!F106</f>
        <v>0</v>
      </c>
      <c r="F112" s="99">
        <f>'по комитетам'!G104</f>
        <v>0</v>
      </c>
      <c r="G112" s="99">
        <f>'по комитетам'!H104</f>
        <v>0</v>
      </c>
      <c r="H112" s="99"/>
      <c r="I112" s="99"/>
      <c r="J112" s="99"/>
      <c r="K112" s="170"/>
      <c r="L112" s="336"/>
      <c r="M112" s="335"/>
      <c r="N112" s="335"/>
      <c r="O112" s="335"/>
      <c r="P112" s="335"/>
    </row>
    <row r="113" spans="1:16" s="32" customFormat="1" ht="14.25" hidden="1" customHeight="1">
      <c r="A113" s="348"/>
      <c r="B113" s="347"/>
      <c r="C113" s="95" t="s">
        <v>58</v>
      </c>
      <c r="D113" s="99">
        <f>'СП МТ'!D103</f>
        <v>0</v>
      </c>
      <c r="E113" s="99">
        <f>'по комитетам'!F105</f>
        <v>0</v>
      </c>
      <c r="F113" s="99">
        <f>'по комитетам'!G105</f>
        <v>0</v>
      </c>
      <c r="G113" s="99">
        <f>'по комитетам'!H105</f>
        <v>0</v>
      </c>
      <c r="H113" s="99"/>
      <c r="I113" s="99"/>
      <c r="J113" s="99"/>
      <c r="K113" s="170"/>
      <c r="L113" s="336"/>
      <c r="M113" s="335"/>
      <c r="N113" s="335"/>
      <c r="O113" s="335"/>
      <c r="P113" s="335"/>
    </row>
    <row r="114" spans="1:16" s="32" customFormat="1" ht="38.25" hidden="1" customHeight="1">
      <c r="A114" s="348"/>
      <c r="B114" s="347"/>
      <c r="C114" s="98" t="s">
        <v>400</v>
      </c>
      <c r="D114" s="99">
        <f>'СП МТ'!D104</f>
        <v>0</v>
      </c>
      <c r="E114" s="99">
        <f>'по комитетам'!F108</f>
        <v>0</v>
      </c>
      <c r="F114" s="99">
        <f>'по комитетам'!G106</f>
        <v>0</v>
      </c>
      <c r="G114" s="99">
        <f>'по комитетам'!H106</f>
        <v>0</v>
      </c>
      <c r="H114" s="99"/>
      <c r="I114" s="99"/>
      <c r="J114" s="99"/>
      <c r="K114" s="170"/>
      <c r="L114" s="336"/>
      <c r="M114" s="335"/>
      <c r="N114" s="335"/>
      <c r="O114" s="335"/>
      <c r="P114" s="335"/>
    </row>
    <row r="115" spans="1:16" s="32" customFormat="1" ht="15" hidden="1" customHeight="1">
      <c r="A115" s="348"/>
      <c r="B115" s="347"/>
      <c r="C115" s="95" t="s">
        <v>59</v>
      </c>
      <c r="D115" s="99">
        <f>'СП МТ'!D105</f>
        <v>0</v>
      </c>
      <c r="E115" s="99">
        <f>SUM(E116:E119)</f>
        <v>0</v>
      </c>
      <c r="F115" s="99">
        <f>'по комитетам'!G107</f>
        <v>0</v>
      </c>
      <c r="G115" s="99">
        <f>'по комитетам'!H107</f>
        <v>0</v>
      </c>
      <c r="H115" s="99"/>
      <c r="I115" s="99"/>
      <c r="J115" s="99"/>
      <c r="K115" s="170"/>
      <c r="L115" s="336"/>
      <c r="M115" s="335"/>
      <c r="N115" s="335"/>
      <c r="O115" s="335"/>
      <c r="P115" s="335"/>
    </row>
    <row r="116" spans="1:16" s="32" customFormat="1" ht="51" hidden="1" customHeight="1">
      <c r="A116" s="348"/>
      <c r="B116" s="347"/>
      <c r="C116" s="98" t="s">
        <v>410</v>
      </c>
      <c r="D116" s="99">
        <f>'СП МТ'!D106</f>
        <v>0</v>
      </c>
      <c r="E116" s="99">
        <f>'по комитетам'!F111</f>
        <v>0</v>
      </c>
      <c r="F116" s="99">
        <f>'по комитетам'!G108</f>
        <v>0</v>
      </c>
      <c r="G116" s="99">
        <f>'по комитетам'!H108</f>
        <v>0</v>
      </c>
      <c r="H116" s="99"/>
      <c r="I116" s="99"/>
      <c r="J116" s="99"/>
      <c r="K116" s="170"/>
      <c r="L116" s="336"/>
      <c r="M116" s="335"/>
      <c r="N116" s="335"/>
      <c r="O116" s="335"/>
      <c r="P116" s="335"/>
    </row>
    <row r="117" spans="1:16" s="32" customFormat="1" ht="51" hidden="1" customHeight="1">
      <c r="A117" s="348"/>
      <c r="B117" s="347"/>
      <c r="C117" s="98" t="s">
        <v>614</v>
      </c>
      <c r="D117" s="99"/>
      <c r="E117" s="99">
        <f>'по комитетам'!F109</f>
        <v>0</v>
      </c>
      <c r="F117" s="99"/>
      <c r="G117" s="99"/>
      <c r="H117" s="99"/>
      <c r="I117" s="99"/>
      <c r="J117" s="99"/>
      <c r="K117" s="170"/>
      <c r="L117" s="336"/>
      <c r="M117" s="335"/>
      <c r="N117" s="335"/>
      <c r="O117" s="335"/>
      <c r="P117" s="335"/>
    </row>
    <row r="118" spans="1:16" s="32" customFormat="1" ht="38.25" hidden="1" customHeight="1">
      <c r="A118" s="348"/>
      <c r="B118" s="347"/>
      <c r="C118" s="98" t="s">
        <v>412</v>
      </c>
      <c r="D118" s="99">
        <f>'СП МТ'!D107</f>
        <v>0</v>
      </c>
      <c r="E118" s="99"/>
      <c r="F118" s="99">
        <f>'по комитетам'!G110</f>
        <v>0</v>
      </c>
      <c r="G118" s="99">
        <f>'по комитетам'!H110</f>
        <v>0</v>
      </c>
      <c r="H118" s="99"/>
      <c r="I118" s="99"/>
      <c r="J118" s="99"/>
      <c r="K118" s="170"/>
      <c r="L118" s="336"/>
      <c r="M118" s="335"/>
      <c r="N118" s="335"/>
      <c r="O118" s="335"/>
      <c r="P118" s="335"/>
    </row>
    <row r="119" spans="1:16" s="32" customFormat="1" ht="63.75" hidden="1" customHeight="1">
      <c r="A119" s="348"/>
      <c r="B119" s="347"/>
      <c r="C119" s="98" t="s">
        <v>411</v>
      </c>
      <c r="D119" s="99">
        <f>'СП МТ'!D108</f>
        <v>0</v>
      </c>
      <c r="E119" s="99">
        <f>'по комитетам'!F113</f>
        <v>0</v>
      </c>
      <c r="F119" s="99">
        <f>'по комитетам'!G111</f>
        <v>0</v>
      </c>
      <c r="G119" s="99">
        <f>'по комитетам'!H111</f>
        <v>0</v>
      </c>
      <c r="H119" s="99"/>
      <c r="I119" s="99"/>
      <c r="J119" s="99"/>
      <c r="K119" s="170"/>
      <c r="L119" s="336"/>
      <c r="M119" s="335"/>
      <c r="N119" s="335"/>
      <c r="O119" s="335"/>
      <c r="P119" s="335"/>
    </row>
    <row r="120" spans="1:16" s="32" customFormat="1" ht="13.5" hidden="1" customHeight="1">
      <c r="A120" s="348"/>
      <c r="B120" s="347"/>
      <c r="C120" s="95" t="s">
        <v>72</v>
      </c>
      <c r="D120" s="99">
        <f>'СП МТ'!D109</f>
        <v>0</v>
      </c>
      <c r="E120" s="99">
        <f>'по комитетам'!F114</f>
        <v>0</v>
      </c>
      <c r="F120" s="99">
        <f>'по комитетам'!G112</f>
        <v>0</v>
      </c>
      <c r="G120" s="99">
        <f>'по комитетам'!H112</f>
        <v>0</v>
      </c>
      <c r="H120" s="99"/>
      <c r="I120" s="99"/>
      <c r="J120" s="99"/>
      <c r="K120" s="170"/>
      <c r="L120" s="336"/>
      <c r="M120" s="335"/>
      <c r="N120" s="335"/>
      <c r="O120" s="335"/>
      <c r="P120" s="335"/>
    </row>
    <row r="121" spans="1:16" s="32" customFormat="1" ht="13.5" hidden="1" customHeight="1">
      <c r="A121" s="348"/>
      <c r="B121" s="347"/>
      <c r="C121" s="98" t="s">
        <v>404</v>
      </c>
      <c r="D121" s="99">
        <f>'СП МТ'!D109</f>
        <v>0</v>
      </c>
      <c r="E121" s="99">
        <f>'по комитетам'!F115</f>
        <v>0</v>
      </c>
      <c r="F121" s="99">
        <f>'по комитетам'!G113</f>
        <v>0</v>
      </c>
      <c r="G121" s="99">
        <f>'по комитетам'!H113</f>
        <v>0</v>
      </c>
      <c r="H121" s="99"/>
      <c r="I121" s="99"/>
      <c r="J121" s="99"/>
      <c r="K121" s="170"/>
      <c r="L121" s="336"/>
      <c r="M121" s="335"/>
      <c r="N121" s="335"/>
      <c r="O121" s="335"/>
      <c r="P121" s="335"/>
    </row>
    <row r="122" spans="1:16" s="32" customFormat="1" ht="35.25" hidden="1" customHeight="1">
      <c r="A122" s="348"/>
      <c r="B122" s="347"/>
      <c r="C122" s="98" t="s">
        <v>405</v>
      </c>
      <c r="D122" s="99">
        <f>'СП МТ'!D110</f>
        <v>0</v>
      </c>
      <c r="E122" s="99">
        <f>'по комитетам'!F114</f>
        <v>0</v>
      </c>
      <c r="F122" s="99">
        <f>'по комитетам'!G114</f>
        <v>0</v>
      </c>
      <c r="G122" s="99">
        <f>'по комитетам'!H114</f>
        <v>0</v>
      </c>
      <c r="H122" s="99"/>
      <c r="I122" s="99"/>
      <c r="J122" s="99"/>
      <c r="K122" s="170"/>
      <c r="L122" s="336"/>
      <c r="M122" s="335"/>
      <c r="N122" s="335"/>
      <c r="O122" s="335"/>
      <c r="P122" s="335"/>
    </row>
    <row r="123" spans="1:16" s="32" customFormat="1" ht="51" hidden="1" customHeight="1">
      <c r="A123" s="348"/>
      <c r="B123" s="347"/>
      <c r="C123" s="98" t="s">
        <v>406</v>
      </c>
      <c r="D123" s="99">
        <f>'СП МТ'!D112</f>
        <v>0</v>
      </c>
      <c r="E123" s="99">
        <f>'по комитетам'!F117</f>
        <v>0</v>
      </c>
      <c r="F123" s="99">
        <f>'по комитетам'!G115</f>
        <v>0</v>
      </c>
      <c r="G123" s="99">
        <f>'по комитетам'!H115</f>
        <v>0</v>
      </c>
      <c r="H123" s="99"/>
      <c r="I123" s="99"/>
      <c r="J123" s="99"/>
      <c r="K123" s="170"/>
      <c r="L123" s="336"/>
      <c r="M123" s="335"/>
      <c r="N123" s="335"/>
      <c r="O123" s="335"/>
      <c r="P123" s="335"/>
    </row>
    <row r="124" spans="1:16" s="32" customFormat="1" ht="18" hidden="1" customHeight="1">
      <c r="A124" s="348"/>
      <c r="B124" s="347"/>
      <c r="C124" s="95" t="s">
        <v>60</v>
      </c>
      <c r="D124" s="99">
        <f>'СП МТ'!D113</f>
        <v>100000</v>
      </c>
      <c r="E124" s="99">
        <f>'по комитетам'!F118</f>
        <v>0</v>
      </c>
      <c r="F124" s="99">
        <f>'по комитетам'!G116</f>
        <v>0</v>
      </c>
      <c r="G124" s="99">
        <f>'по комитетам'!H116</f>
        <v>0</v>
      </c>
      <c r="H124" s="99"/>
      <c r="I124" s="99"/>
      <c r="J124" s="99"/>
      <c r="K124" s="170"/>
      <c r="L124" s="336"/>
      <c r="M124" s="335"/>
      <c r="N124" s="335"/>
      <c r="O124" s="335"/>
      <c r="P124" s="335"/>
    </row>
    <row r="125" spans="1:16" s="32" customFormat="1" ht="38.25" hidden="1" customHeight="1">
      <c r="A125" s="348"/>
      <c r="B125" s="347"/>
      <c r="C125" s="98" t="s">
        <v>407</v>
      </c>
      <c r="D125" s="99">
        <f>'СП МТ'!D114</f>
        <v>0</v>
      </c>
      <c r="E125" s="99">
        <f>'по комитетам'!F119</f>
        <v>0</v>
      </c>
      <c r="F125" s="99">
        <f>'по комитетам'!G117</f>
        <v>0</v>
      </c>
      <c r="G125" s="99">
        <f>'по комитетам'!H117</f>
        <v>0</v>
      </c>
      <c r="H125" s="99"/>
      <c r="I125" s="99"/>
      <c r="J125" s="99"/>
      <c r="K125" s="170"/>
      <c r="L125" s="336"/>
      <c r="M125" s="335"/>
      <c r="N125" s="335"/>
      <c r="O125" s="335"/>
      <c r="P125" s="335"/>
    </row>
    <row r="126" spans="1:16" s="32" customFormat="1" ht="51" hidden="1" customHeight="1">
      <c r="A126" s="348"/>
      <c r="B126" s="347"/>
      <c r="C126" s="98" t="s">
        <v>408</v>
      </c>
      <c r="D126" s="99">
        <f>'СП МТ'!D115</f>
        <v>0</v>
      </c>
      <c r="E126" s="99">
        <f>'по комитетам'!F120</f>
        <v>0</v>
      </c>
      <c r="F126" s="99">
        <f>'по комитетам'!G118</f>
        <v>0</v>
      </c>
      <c r="G126" s="99">
        <f>'по комитетам'!H118</f>
        <v>0</v>
      </c>
      <c r="H126" s="99"/>
      <c r="I126" s="99"/>
      <c r="J126" s="99"/>
      <c r="K126" s="170"/>
      <c r="L126" s="336"/>
      <c r="M126" s="335"/>
      <c r="N126" s="335"/>
      <c r="O126" s="335"/>
      <c r="P126" s="335"/>
    </row>
    <row r="127" spans="1:16" s="32" customFormat="1" ht="35.25" hidden="1" customHeight="1">
      <c r="A127" s="348"/>
      <c r="B127" s="347"/>
      <c r="C127" s="98" t="s">
        <v>486</v>
      </c>
      <c r="D127" s="99">
        <f>'СП МТ'!D116</f>
        <v>100000</v>
      </c>
      <c r="E127" s="99">
        <f>'по комитетам'!F121</f>
        <v>0</v>
      </c>
      <c r="F127" s="99">
        <f>'по комитетам'!G119</f>
        <v>0</v>
      </c>
      <c r="G127" s="99">
        <f>'по комитетам'!H119</f>
        <v>0</v>
      </c>
      <c r="H127" s="99"/>
      <c r="I127" s="99"/>
      <c r="J127" s="99"/>
      <c r="K127" s="170"/>
      <c r="L127" s="336"/>
      <c r="M127" s="335"/>
      <c r="N127" s="335"/>
      <c r="O127" s="335"/>
      <c r="P127" s="335"/>
    </row>
    <row r="128" spans="1:16" s="32" customFormat="1" ht="63.75" hidden="1" customHeight="1">
      <c r="A128" s="348"/>
      <c r="B128" s="347"/>
      <c r="C128" s="98" t="s">
        <v>409</v>
      </c>
      <c r="D128" s="99">
        <f>'СП МТ'!D117</f>
        <v>0</v>
      </c>
      <c r="E128" s="99">
        <f>'по комитетам'!F122</f>
        <v>0</v>
      </c>
      <c r="F128" s="99">
        <f>'по комитетам'!G120</f>
        <v>0</v>
      </c>
      <c r="G128" s="99">
        <f>'по комитетам'!H120</f>
        <v>0</v>
      </c>
      <c r="H128" s="99"/>
      <c r="I128" s="99"/>
      <c r="J128" s="99"/>
      <c r="K128" s="170"/>
      <c r="L128" s="336"/>
      <c r="M128" s="335"/>
      <c r="N128" s="335"/>
      <c r="O128" s="335"/>
      <c r="P128" s="335"/>
    </row>
    <row r="129" spans="1:16" s="32" customFormat="1" ht="18" hidden="1" customHeight="1">
      <c r="A129" s="348"/>
      <c r="B129" s="347"/>
      <c r="C129" s="95" t="s">
        <v>61</v>
      </c>
      <c r="D129" s="99">
        <f>'СП МТ'!D118</f>
        <v>0</v>
      </c>
      <c r="E129" s="99">
        <f>SUM(E130:E133)</f>
        <v>0</v>
      </c>
      <c r="F129" s="99">
        <f>'по комитетам'!G121</f>
        <v>0</v>
      </c>
      <c r="G129" s="99">
        <f>'по комитетам'!H121</f>
        <v>0</v>
      </c>
      <c r="H129" s="99"/>
      <c r="I129" s="99"/>
      <c r="J129" s="99"/>
      <c r="K129" s="170"/>
      <c r="L129" s="336"/>
      <c r="M129" s="335"/>
      <c r="N129" s="335"/>
      <c r="O129" s="335"/>
      <c r="P129" s="335"/>
    </row>
    <row r="130" spans="1:16" s="32" customFormat="1" ht="35.25" hidden="1" customHeight="1">
      <c r="A130" s="348"/>
      <c r="B130" s="347"/>
      <c r="C130" s="98" t="s">
        <v>413</v>
      </c>
      <c r="D130" s="99">
        <f>'СП МТ'!D119</f>
        <v>0</v>
      </c>
      <c r="E130" s="99">
        <f>'по комитетам'!F124</f>
        <v>0</v>
      </c>
      <c r="F130" s="99">
        <f>'по комитетам'!G122</f>
        <v>0</v>
      </c>
      <c r="G130" s="99">
        <f>'по комитетам'!H122</f>
        <v>0</v>
      </c>
      <c r="H130" s="99"/>
      <c r="I130" s="99"/>
      <c r="J130" s="99"/>
      <c r="K130" s="170"/>
      <c r="L130" s="336"/>
      <c r="M130" s="335"/>
      <c r="N130" s="335"/>
      <c r="O130" s="335"/>
      <c r="P130" s="335"/>
    </row>
    <row r="131" spans="1:16" s="32" customFormat="1" ht="35.25" hidden="1" customHeight="1">
      <c r="A131" s="348"/>
      <c r="B131" s="347"/>
      <c r="C131" s="98" t="s">
        <v>414</v>
      </c>
      <c r="D131" s="99">
        <f>'СП МТ'!D120</f>
        <v>0</v>
      </c>
      <c r="E131" s="99">
        <f>'по комитетам'!F125</f>
        <v>0</v>
      </c>
      <c r="F131" s="99">
        <f>'по комитетам'!G123</f>
        <v>0</v>
      </c>
      <c r="G131" s="99">
        <f>'по комитетам'!H123</f>
        <v>0</v>
      </c>
      <c r="H131" s="99"/>
      <c r="I131" s="99"/>
      <c r="J131" s="99"/>
      <c r="K131" s="170"/>
      <c r="L131" s="336"/>
      <c r="M131" s="335"/>
      <c r="N131" s="335"/>
      <c r="O131" s="335"/>
      <c r="P131" s="335"/>
    </row>
    <row r="132" spans="1:16" s="32" customFormat="1" ht="35.25" hidden="1" customHeight="1">
      <c r="A132" s="348"/>
      <c r="B132" s="347"/>
      <c r="C132" s="98" t="s">
        <v>415</v>
      </c>
      <c r="D132" s="99">
        <f>'СП МТ'!D121</f>
        <v>0</v>
      </c>
      <c r="E132" s="99"/>
      <c r="F132" s="99">
        <f>'по комитетам'!G124</f>
        <v>0</v>
      </c>
      <c r="G132" s="99">
        <f>'по комитетам'!H124</f>
        <v>0</v>
      </c>
      <c r="H132" s="99"/>
      <c r="I132" s="99"/>
      <c r="J132" s="99"/>
      <c r="K132" s="170"/>
      <c r="L132" s="336"/>
      <c r="M132" s="335"/>
      <c r="N132" s="335"/>
      <c r="O132" s="335"/>
      <c r="P132" s="335"/>
    </row>
    <row r="133" spans="1:16" s="32" customFormat="1" ht="35.25" hidden="1" customHeight="1">
      <c r="A133" s="348"/>
      <c r="B133" s="347"/>
      <c r="C133" s="98" t="s">
        <v>416</v>
      </c>
      <c r="D133" s="99">
        <f>'СП МТ'!D122</f>
        <v>0</v>
      </c>
      <c r="E133" s="99">
        <f>'по комитетам'!F127</f>
        <v>0</v>
      </c>
      <c r="F133" s="99">
        <f>'по комитетам'!G125</f>
        <v>0</v>
      </c>
      <c r="G133" s="99">
        <f>'по комитетам'!H125</f>
        <v>0</v>
      </c>
      <c r="H133" s="99"/>
      <c r="I133" s="99"/>
      <c r="J133" s="99"/>
      <c r="K133" s="170"/>
      <c r="L133" s="336"/>
      <c r="M133" s="335"/>
      <c r="N133" s="335"/>
      <c r="O133" s="335"/>
      <c r="P133" s="335"/>
    </row>
    <row r="134" spans="1:16" s="32" customFormat="1" ht="13.5" hidden="1" customHeight="1">
      <c r="A134" s="348"/>
      <c r="B134" s="347"/>
      <c r="C134" s="95" t="s">
        <v>62</v>
      </c>
      <c r="D134" s="99">
        <f>'СП МТ'!D123</f>
        <v>1100000</v>
      </c>
      <c r="E134" s="99">
        <f>SUM(E135:E143)</f>
        <v>0</v>
      </c>
      <c r="F134" s="99">
        <f>'по комитетам'!G126</f>
        <v>0</v>
      </c>
      <c r="G134" s="99">
        <f>'по комитетам'!H126</f>
        <v>0</v>
      </c>
      <c r="H134" s="99"/>
      <c r="I134" s="99"/>
      <c r="J134" s="99"/>
      <c r="K134" s="170"/>
      <c r="L134" s="336"/>
      <c r="M134" s="335"/>
      <c r="N134" s="335"/>
      <c r="O134" s="335"/>
      <c r="P134" s="335"/>
    </row>
    <row r="135" spans="1:16" s="32" customFormat="1" ht="35.25" hidden="1" customHeight="1">
      <c r="A135" s="348"/>
      <c r="B135" s="347"/>
      <c r="C135" s="98" t="s">
        <v>417</v>
      </c>
      <c r="D135" s="99">
        <f>'СП МТ'!D124</f>
        <v>700000</v>
      </c>
      <c r="E135" s="99">
        <f>'по комитетам'!F127</f>
        <v>0</v>
      </c>
      <c r="F135" s="99">
        <f>'по комитетам'!G127</f>
        <v>0</v>
      </c>
      <c r="G135" s="99">
        <f>'по комитетам'!H127</f>
        <v>0</v>
      </c>
      <c r="H135" s="99"/>
      <c r="I135" s="99"/>
      <c r="J135" s="99"/>
      <c r="K135" s="170"/>
      <c r="L135" s="336"/>
      <c r="M135" s="335"/>
      <c r="N135" s="335"/>
      <c r="O135" s="335"/>
      <c r="P135" s="335"/>
    </row>
    <row r="136" spans="1:16" s="32" customFormat="1" ht="38.25" hidden="1" customHeight="1">
      <c r="A136" s="348"/>
      <c r="B136" s="347"/>
      <c r="C136" s="98" t="s">
        <v>418</v>
      </c>
      <c r="D136" s="99">
        <f>'СП МТ'!D125</f>
        <v>200000</v>
      </c>
      <c r="E136" s="99">
        <f>'по комитетам'!F128</f>
        <v>0</v>
      </c>
      <c r="F136" s="99">
        <f>'по комитетам'!G128</f>
        <v>0</v>
      </c>
      <c r="G136" s="99">
        <f>'по комитетам'!H128</f>
        <v>0</v>
      </c>
      <c r="H136" s="99"/>
      <c r="I136" s="99"/>
      <c r="J136" s="99"/>
      <c r="K136" s="170"/>
      <c r="L136" s="336"/>
      <c r="M136" s="335"/>
      <c r="N136" s="335"/>
      <c r="O136" s="335"/>
      <c r="P136" s="335"/>
    </row>
    <row r="137" spans="1:16" s="32" customFormat="1" ht="51" hidden="1" customHeight="1">
      <c r="A137" s="348"/>
      <c r="B137" s="347"/>
      <c r="C137" s="98" t="s">
        <v>419</v>
      </c>
      <c r="D137" s="99">
        <f>'СП МТ'!D126</f>
        <v>0</v>
      </c>
      <c r="E137" s="99">
        <f>'по комитетам'!F129</f>
        <v>0</v>
      </c>
      <c r="F137" s="99">
        <f>'по комитетам'!G129</f>
        <v>0</v>
      </c>
      <c r="G137" s="99">
        <f>'по комитетам'!H129</f>
        <v>0</v>
      </c>
      <c r="H137" s="99"/>
      <c r="I137" s="99"/>
      <c r="J137" s="99"/>
      <c r="K137" s="170"/>
      <c r="L137" s="336"/>
      <c r="M137" s="335"/>
      <c r="N137" s="335"/>
      <c r="O137" s="335"/>
      <c r="P137" s="335"/>
    </row>
    <row r="138" spans="1:16" s="32" customFormat="1" ht="35.25" hidden="1" customHeight="1">
      <c r="A138" s="348"/>
      <c r="B138" s="347"/>
      <c r="C138" s="98" t="s">
        <v>420</v>
      </c>
      <c r="D138" s="99">
        <f>'СП МТ'!D127</f>
        <v>0</v>
      </c>
      <c r="E138" s="99">
        <f>'по комитетам'!F130</f>
        <v>0</v>
      </c>
      <c r="F138" s="99">
        <f>'по комитетам'!G130</f>
        <v>0</v>
      </c>
      <c r="G138" s="99">
        <f>'по комитетам'!H130</f>
        <v>0</v>
      </c>
      <c r="H138" s="99"/>
      <c r="I138" s="99"/>
      <c r="J138" s="99"/>
      <c r="K138" s="170"/>
      <c r="L138" s="336"/>
      <c r="M138" s="335"/>
      <c r="N138" s="335"/>
      <c r="O138" s="335"/>
      <c r="P138" s="335"/>
    </row>
    <row r="139" spans="1:16" s="32" customFormat="1" ht="35.25" hidden="1" customHeight="1">
      <c r="A139" s="348"/>
      <c r="B139" s="347"/>
      <c r="C139" s="98" t="s">
        <v>421</v>
      </c>
      <c r="D139" s="99">
        <f>'СП МТ'!D128</f>
        <v>0</v>
      </c>
      <c r="E139" s="99">
        <f>'по комитетам'!F131</f>
        <v>0</v>
      </c>
      <c r="F139" s="99">
        <f>'по комитетам'!G131</f>
        <v>0</v>
      </c>
      <c r="G139" s="99">
        <f>'по комитетам'!H131</f>
        <v>0</v>
      </c>
      <c r="H139" s="99"/>
      <c r="I139" s="99"/>
      <c r="J139" s="99"/>
      <c r="K139" s="170"/>
      <c r="L139" s="336"/>
      <c r="M139" s="335"/>
      <c r="N139" s="335"/>
      <c r="O139" s="335"/>
      <c r="P139" s="335"/>
    </row>
    <row r="140" spans="1:16" s="32" customFormat="1" ht="38.25" hidden="1" customHeight="1">
      <c r="A140" s="348"/>
      <c r="B140" s="347"/>
      <c r="C140" s="98" t="s">
        <v>422</v>
      </c>
      <c r="D140" s="99">
        <f>'СП МТ'!D129</f>
        <v>0</v>
      </c>
      <c r="E140" s="99">
        <f>'по комитетам'!F132</f>
        <v>0</v>
      </c>
      <c r="F140" s="99">
        <f>'по комитетам'!G132</f>
        <v>0</v>
      </c>
      <c r="G140" s="99">
        <f>'по комитетам'!H132</f>
        <v>0</v>
      </c>
      <c r="H140" s="99"/>
      <c r="I140" s="99"/>
      <c r="J140" s="99"/>
      <c r="K140" s="170"/>
      <c r="L140" s="336"/>
      <c r="M140" s="335"/>
      <c r="N140" s="335"/>
      <c r="O140" s="335"/>
      <c r="P140" s="335"/>
    </row>
    <row r="141" spans="1:16" s="32" customFormat="1" ht="51" hidden="1" customHeight="1">
      <c r="A141" s="348"/>
      <c r="B141" s="347"/>
      <c r="C141" s="98" t="s">
        <v>423</v>
      </c>
      <c r="D141" s="99">
        <f>'СП МТ'!D130</f>
        <v>0</v>
      </c>
      <c r="E141" s="99">
        <f>'по комитетам'!F133</f>
        <v>0</v>
      </c>
      <c r="F141" s="99">
        <f>'по комитетам'!G133</f>
        <v>0</v>
      </c>
      <c r="G141" s="99">
        <f>'по комитетам'!H133</f>
        <v>0</v>
      </c>
      <c r="H141" s="99"/>
      <c r="I141" s="99"/>
      <c r="J141" s="99"/>
      <c r="K141" s="170"/>
      <c r="L141" s="336"/>
      <c r="M141" s="335"/>
      <c r="N141" s="335"/>
      <c r="O141" s="335"/>
      <c r="P141" s="335"/>
    </row>
    <row r="142" spans="1:16" s="32" customFormat="1" ht="51" hidden="1" customHeight="1">
      <c r="A142" s="348"/>
      <c r="B142" s="347"/>
      <c r="C142" s="98" t="s">
        <v>129</v>
      </c>
      <c r="D142" s="99">
        <f>'СП МТ'!D131</f>
        <v>200000</v>
      </c>
      <c r="E142" s="99">
        <f>'по комитетам'!F134</f>
        <v>0</v>
      </c>
      <c r="F142" s="99">
        <f>'по комитетам'!G134</f>
        <v>0</v>
      </c>
      <c r="G142" s="99">
        <f>'по комитетам'!H134</f>
        <v>0</v>
      </c>
      <c r="H142" s="99"/>
      <c r="I142" s="99"/>
      <c r="J142" s="99"/>
      <c r="K142" s="170"/>
      <c r="L142" s="336"/>
      <c r="M142" s="335"/>
      <c r="N142" s="335"/>
      <c r="O142" s="335"/>
      <c r="P142" s="335"/>
    </row>
    <row r="143" spans="1:16" s="32" customFormat="1" ht="38.25" hidden="1" customHeight="1">
      <c r="A143" s="348"/>
      <c r="B143" s="347"/>
      <c r="C143" s="98" t="s">
        <v>424</v>
      </c>
      <c r="D143" s="99">
        <f>'СП МТ'!D132</f>
        <v>0</v>
      </c>
      <c r="E143" s="99">
        <f>'по комитетам'!F135</f>
        <v>0</v>
      </c>
      <c r="F143" s="99">
        <f>'по комитетам'!G135</f>
        <v>0</v>
      </c>
      <c r="G143" s="99">
        <f>'по комитетам'!H135</f>
        <v>0</v>
      </c>
      <c r="H143" s="99"/>
      <c r="I143" s="99"/>
      <c r="J143" s="99"/>
      <c r="K143" s="170"/>
      <c r="L143" s="336"/>
      <c r="M143" s="335"/>
      <c r="N143" s="335"/>
      <c r="O143" s="335"/>
      <c r="P143" s="335"/>
    </row>
    <row r="144" spans="1:16" s="32" customFormat="1" ht="15" hidden="1" customHeight="1">
      <c r="A144" s="348"/>
      <c r="B144" s="347"/>
      <c r="C144" s="95" t="s">
        <v>74</v>
      </c>
      <c r="D144" s="99">
        <f>'СП МТ'!D133</f>
        <v>0</v>
      </c>
      <c r="E144" s="99">
        <f>'по комитетам'!F136</f>
        <v>0</v>
      </c>
      <c r="F144" s="99">
        <f>'по комитетам'!G136</f>
        <v>0</v>
      </c>
      <c r="G144" s="99">
        <f>'по комитетам'!H136</f>
        <v>0</v>
      </c>
      <c r="H144" s="99"/>
      <c r="I144" s="99"/>
      <c r="J144" s="99"/>
      <c r="K144" s="170"/>
      <c r="L144" s="336"/>
      <c r="M144" s="335"/>
      <c r="N144" s="335"/>
      <c r="O144" s="335"/>
      <c r="P144" s="335"/>
    </row>
    <row r="145" spans="1:16" s="32" customFormat="1" ht="51" hidden="1" customHeight="1">
      <c r="A145" s="348"/>
      <c r="B145" s="347"/>
      <c r="C145" s="98" t="s">
        <v>427</v>
      </c>
      <c r="D145" s="99">
        <f>'СП МТ'!D134</f>
        <v>0</v>
      </c>
      <c r="E145" s="99">
        <f>'по комитетам'!F137</f>
        <v>0</v>
      </c>
      <c r="F145" s="99">
        <f>'по комитетам'!G137</f>
        <v>0</v>
      </c>
      <c r="G145" s="99">
        <f>'по комитетам'!H137</f>
        <v>0</v>
      </c>
      <c r="H145" s="99"/>
      <c r="I145" s="99"/>
      <c r="J145" s="99"/>
      <c r="K145" s="170"/>
      <c r="L145" s="336"/>
      <c r="M145" s="335"/>
      <c r="N145" s="335"/>
      <c r="O145" s="335"/>
      <c r="P145" s="335"/>
    </row>
    <row r="146" spans="1:16" s="32" customFormat="1" ht="51" hidden="1" customHeight="1">
      <c r="A146" s="348"/>
      <c r="B146" s="347"/>
      <c r="C146" s="98" t="s">
        <v>611</v>
      </c>
      <c r="D146" s="99"/>
      <c r="E146" s="99">
        <f>'по комитетам'!F138</f>
        <v>0</v>
      </c>
      <c r="F146" s="99"/>
      <c r="G146" s="99"/>
      <c r="H146" s="99"/>
      <c r="I146" s="99"/>
      <c r="J146" s="99"/>
      <c r="K146" s="170"/>
      <c r="L146" s="336"/>
      <c r="M146" s="335"/>
      <c r="N146" s="335"/>
      <c r="O146" s="335"/>
      <c r="P146" s="335"/>
    </row>
    <row r="147" spans="1:16" s="32" customFormat="1" ht="38.25" hidden="1" customHeight="1">
      <c r="A147" s="348"/>
      <c r="B147" s="347"/>
      <c r="C147" s="98" t="s">
        <v>426</v>
      </c>
      <c r="D147" s="99">
        <f>'СП МТ'!D135</f>
        <v>0</v>
      </c>
      <c r="E147" s="99">
        <f>'по комитетам'!F139</f>
        <v>0</v>
      </c>
      <c r="F147" s="99">
        <f>'по комитетам'!G139</f>
        <v>0</v>
      </c>
      <c r="G147" s="99">
        <f>'по комитетам'!H139</f>
        <v>0</v>
      </c>
      <c r="H147" s="99"/>
      <c r="I147" s="99"/>
      <c r="J147" s="99"/>
      <c r="K147" s="170"/>
      <c r="L147" s="336"/>
      <c r="M147" s="335"/>
      <c r="N147" s="335"/>
      <c r="O147" s="335"/>
      <c r="P147" s="335"/>
    </row>
    <row r="148" spans="1:16" s="32" customFormat="1" ht="15" hidden="1" customHeight="1">
      <c r="A148" s="348"/>
      <c r="B148" s="347"/>
      <c r="C148" s="95" t="s">
        <v>63</v>
      </c>
      <c r="D148" s="99">
        <f>'СП МТ'!D136</f>
        <v>100000</v>
      </c>
      <c r="E148" s="99">
        <f>'по комитетам'!F140</f>
        <v>0</v>
      </c>
      <c r="F148" s="99">
        <f>'по комитетам'!G140</f>
        <v>0</v>
      </c>
      <c r="G148" s="99">
        <f>'по комитетам'!H140</f>
        <v>0</v>
      </c>
      <c r="H148" s="99"/>
      <c r="I148" s="99"/>
      <c r="J148" s="99"/>
      <c r="K148" s="170"/>
      <c r="L148" s="336"/>
      <c r="M148" s="335"/>
      <c r="N148" s="335"/>
      <c r="O148" s="335"/>
      <c r="P148" s="335"/>
    </row>
    <row r="149" spans="1:16" s="32" customFormat="1" ht="38.25" hidden="1" customHeight="1">
      <c r="A149" s="348"/>
      <c r="B149" s="347"/>
      <c r="C149" s="98" t="s">
        <v>428</v>
      </c>
      <c r="D149" s="99">
        <f>'СП МТ'!D137</f>
        <v>0</v>
      </c>
      <c r="E149" s="99">
        <f>'по комитетам'!F141</f>
        <v>0</v>
      </c>
      <c r="F149" s="99">
        <f>'по комитетам'!G141</f>
        <v>0</v>
      </c>
      <c r="G149" s="99">
        <f>'по комитетам'!H141</f>
        <v>0</v>
      </c>
      <c r="H149" s="99"/>
      <c r="I149" s="99"/>
      <c r="J149" s="99"/>
      <c r="K149" s="170"/>
      <c r="L149" s="336"/>
      <c r="M149" s="335"/>
      <c r="N149" s="335"/>
      <c r="O149" s="335"/>
      <c r="P149" s="335"/>
    </row>
    <row r="150" spans="1:16" s="32" customFormat="1" ht="38.25" hidden="1" customHeight="1">
      <c r="A150" s="348"/>
      <c r="B150" s="347"/>
      <c r="C150" s="98" t="s">
        <v>621</v>
      </c>
      <c r="D150" s="99"/>
      <c r="E150" s="99">
        <f>'по комитетам'!F142</f>
        <v>0</v>
      </c>
      <c r="F150" s="99"/>
      <c r="G150" s="99"/>
      <c r="H150" s="99"/>
      <c r="I150" s="99"/>
      <c r="J150" s="99"/>
      <c r="K150" s="170"/>
      <c r="L150" s="336"/>
      <c r="M150" s="335"/>
      <c r="N150" s="335"/>
      <c r="O150" s="335"/>
      <c r="P150" s="335"/>
    </row>
    <row r="151" spans="1:16" s="32" customFormat="1" ht="38.25" hidden="1" customHeight="1">
      <c r="A151" s="348"/>
      <c r="B151" s="347"/>
      <c r="C151" s="98" t="s">
        <v>429</v>
      </c>
      <c r="D151" s="99">
        <f>'СП МТ'!D138</f>
        <v>50000</v>
      </c>
      <c r="E151" s="99">
        <f>'по комитетам'!F143</f>
        <v>0</v>
      </c>
      <c r="F151" s="99">
        <f>'по комитетам'!G143</f>
        <v>0</v>
      </c>
      <c r="G151" s="99">
        <f>'по комитетам'!H143</f>
        <v>0</v>
      </c>
      <c r="H151" s="99"/>
      <c r="I151" s="99"/>
      <c r="J151" s="99"/>
      <c r="K151" s="170"/>
      <c r="L151" s="336"/>
      <c r="M151" s="335"/>
      <c r="N151" s="335"/>
      <c r="O151" s="335"/>
      <c r="P151" s="335"/>
    </row>
    <row r="152" spans="1:16" s="32" customFormat="1" ht="38.25" hidden="1" customHeight="1">
      <c r="A152" s="348"/>
      <c r="B152" s="347"/>
      <c r="C152" s="98" t="s">
        <v>430</v>
      </c>
      <c r="D152" s="99">
        <f>'СП МТ'!D139</f>
        <v>0</v>
      </c>
      <c r="E152" s="99">
        <f>'по комитетам'!F144</f>
        <v>0</v>
      </c>
      <c r="F152" s="99">
        <f>'по комитетам'!G144</f>
        <v>0</v>
      </c>
      <c r="G152" s="99">
        <f>'по комитетам'!H144</f>
        <v>0</v>
      </c>
      <c r="H152" s="99"/>
      <c r="I152" s="99"/>
      <c r="J152" s="99"/>
      <c r="K152" s="170"/>
      <c r="L152" s="336"/>
      <c r="M152" s="335"/>
      <c r="N152" s="335"/>
      <c r="O152" s="335"/>
      <c r="P152" s="335"/>
    </row>
    <row r="153" spans="1:16" s="32" customFormat="1" ht="35.25" hidden="1" customHeight="1">
      <c r="A153" s="348"/>
      <c r="B153" s="347"/>
      <c r="C153" s="98" t="s">
        <v>431</v>
      </c>
      <c r="D153" s="99">
        <f>'СП МТ'!D140</f>
        <v>0</v>
      </c>
      <c r="E153" s="99">
        <f>'по комитетам'!F145</f>
        <v>0</v>
      </c>
      <c r="F153" s="99">
        <f>'по комитетам'!G145</f>
        <v>0</v>
      </c>
      <c r="G153" s="99">
        <f>'по комитетам'!H145</f>
        <v>0</v>
      </c>
      <c r="H153" s="99"/>
      <c r="I153" s="99"/>
      <c r="J153" s="99"/>
      <c r="K153" s="170"/>
      <c r="L153" s="336"/>
      <c r="M153" s="335"/>
      <c r="N153" s="335"/>
      <c r="O153" s="335"/>
      <c r="P153" s="335"/>
    </row>
    <row r="154" spans="1:16" s="32" customFormat="1" ht="38.25" hidden="1" customHeight="1">
      <c r="A154" s="348"/>
      <c r="B154" s="347"/>
      <c r="C154" s="98" t="s">
        <v>432</v>
      </c>
      <c r="D154" s="99">
        <f>'СП МТ'!D141</f>
        <v>0</v>
      </c>
      <c r="E154" s="99">
        <f>'по комитетам'!F146</f>
        <v>0</v>
      </c>
      <c r="F154" s="99">
        <f>'по комитетам'!G146</f>
        <v>0</v>
      </c>
      <c r="G154" s="99">
        <f>'по комитетам'!H146</f>
        <v>0</v>
      </c>
      <c r="H154" s="99"/>
      <c r="I154" s="99"/>
      <c r="J154" s="99"/>
      <c r="K154" s="170"/>
      <c r="L154" s="336"/>
      <c r="M154" s="335"/>
      <c r="N154" s="335"/>
      <c r="O154" s="335"/>
      <c r="P154" s="335"/>
    </row>
    <row r="155" spans="1:16" s="32" customFormat="1" ht="35.25" hidden="1" customHeight="1">
      <c r="A155" s="348"/>
      <c r="B155" s="347"/>
      <c r="C155" s="98" t="s">
        <v>433</v>
      </c>
      <c r="D155" s="99">
        <f>'СП МТ'!D142</f>
        <v>0</v>
      </c>
      <c r="E155" s="99">
        <f>'по комитетам'!F147</f>
        <v>0</v>
      </c>
      <c r="F155" s="99">
        <f>'по комитетам'!G147</f>
        <v>0</v>
      </c>
      <c r="G155" s="99">
        <f>'по комитетам'!H147</f>
        <v>0</v>
      </c>
      <c r="H155" s="99"/>
      <c r="I155" s="99"/>
      <c r="J155" s="99"/>
      <c r="K155" s="170"/>
      <c r="L155" s="336"/>
      <c r="M155" s="335"/>
      <c r="N155" s="335"/>
      <c r="O155" s="335"/>
      <c r="P155" s="335"/>
    </row>
    <row r="156" spans="1:16" s="32" customFormat="1" ht="38.25" hidden="1" customHeight="1">
      <c r="A156" s="348"/>
      <c r="B156" s="347"/>
      <c r="C156" s="98" t="s">
        <v>434</v>
      </c>
      <c r="D156" s="99">
        <f>'СП МТ'!D143</f>
        <v>50000</v>
      </c>
      <c r="E156" s="99">
        <f>'по комитетам'!F148</f>
        <v>0</v>
      </c>
      <c r="F156" s="99">
        <f>'по комитетам'!G148</f>
        <v>0</v>
      </c>
      <c r="G156" s="99">
        <f>'по комитетам'!H148</f>
        <v>0</v>
      </c>
      <c r="H156" s="99"/>
      <c r="I156" s="99"/>
      <c r="J156" s="99"/>
      <c r="K156" s="170"/>
      <c r="L156" s="336"/>
      <c r="M156" s="335"/>
      <c r="N156" s="335"/>
      <c r="O156" s="335"/>
      <c r="P156" s="335"/>
    </row>
    <row r="157" spans="1:16" s="32" customFormat="1" ht="63.75" hidden="1" customHeight="1">
      <c r="A157" s="348"/>
      <c r="B157" s="347"/>
      <c r="C157" s="98" t="s">
        <v>435</v>
      </c>
      <c r="D157" s="99">
        <f>'СП МТ'!D144</f>
        <v>0</v>
      </c>
      <c r="E157" s="99">
        <f>'по комитетам'!F149</f>
        <v>0</v>
      </c>
      <c r="F157" s="99">
        <f>'по комитетам'!G149</f>
        <v>0</v>
      </c>
      <c r="G157" s="99">
        <f>'по комитетам'!H149</f>
        <v>0</v>
      </c>
      <c r="H157" s="99"/>
      <c r="I157" s="99"/>
      <c r="J157" s="99"/>
      <c r="K157" s="170"/>
      <c r="L157" s="336"/>
      <c r="M157" s="335"/>
      <c r="N157" s="335"/>
      <c r="O157" s="335"/>
      <c r="P157" s="335"/>
    </row>
    <row r="158" spans="1:16" s="32" customFormat="1" ht="22.5" hidden="1" customHeight="1">
      <c r="A158" s="348"/>
      <c r="B158" s="347"/>
      <c r="C158" s="95" t="s">
        <v>64</v>
      </c>
      <c r="D158" s="99">
        <f>'СП МТ'!D145</f>
        <v>100000</v>
      </c>
      <c r="E158" s="99">
        <f>'по комитетам'!F152</f>
        <v>0</v>
      </c>
      <c r="F158" s="99">
        <f>'по комитетам'!G150</f>
        <v>0</v>
      </c>
      <c r="G158" s="99">
        <f>'по комитетам'!H150</f>
        <v>0</v>
      </c>
      <c r="H158" s="99"/>
      <c r="I158" s="99"/>
      <c r="J158" s="99"/>
      <c r="K158" s="170"/>
      <c r="L158" s="336"/>
      <c r="M158" s="335"/>
      <c r="N158" s="335"/>
      <c r="O158" s="335"/>
      <c r="P158" s="335"/>
    </row>
    <row r="159" spans="1:16" s="32" customFormat="1" ht="35.25" hidden="1" customHeight="1">
      <c r="A159" s="348"/>
      <c r="B159" s="347"/>
      <c r="C159" s="98" t="s">
        <v>557</v>
      </c>
      <c r="D159" s="99">
        <f>'СП МТ'!D146</f>
        <v>100000</v>
      </c>
      <c r="E159" s="99">
        <f>'по комитетам'!F153</f>
        <v>0</v>
      </c>
      <c r="F159" s="99">
        <f>'по комитетам'!G151</f>
        <v>0</v>
      </c>
      <c r="G159" s="99">
        <f>'по комитетам'!H151</f>
        <v>0</v>
      </c>
      <c r="H159" s="99"/>
      <c r="I159" s="99"/>
      <c r="J159" s="99"/>
      <c r="K159" s="170"/>
      <c r="L159" s="336"/>
      <c r="M159" s="335"/>
      <c r="N159" s="335"/>
      <c r="O159" s="335"/>
      <c r="P159" s="335"/>
    </row>
    <row r="160" spans="1:16" s="32" customFormat="1" ht="63.75" hidden="1" customHeight="1">
      <c r="A160" s="348"/>
      <c r="B160" s="347"/>
      <c r="C160" s="98" t="s">
        <v>558</v>
      </c>
      <c r="D160" s="99">
        <f>'СП МТ'!D147</f>
        <v>0</v>
      </c>
      <c r="E160" s="99">
        <f>'по комитетам'!F154</f>
        <v>0</v>
      </c>
      <c r="F160" s="99">
        <f>'по комитетам'!G152</f>
        <v>0</v>
      </c>
      <c r="G160" s="99">
        <f>'по комитетам'!H152</f>
        <v>0</v>
      </c>
      <c r="H160" s="99"/>
      <c r="I160" s="99"/>
      <c r="J160" s="99"/>
      <c r="K160" s="170"/>
      <c r="L160" s="336"/>
      <c r="M160" s="335"/>
      <c r="N160" s="335"/>
      <c r="O160" s="335"/>
      <c r="P160" s="335"/>
    </row>
    <row r="161" spans="1:16" s="32" customFormat="1" ht="38.25" hidden="1" customHeight="1">
      <c r="A161" s="348"/>
      <c r="B161" s="347"/>
      <c r="C161" s="98" t="s">
        <v>559</v>
      </c>
      <c r="D161" s="99">
        <f>'СП МТ'!D148</f>
        <v>0</v>
      </c>
      <c r="E161" s="99">
        <f>'по комитетам'!F155</f>
        <v>0</v>
      </c>
      <c r="F161" s="99">
        <f>'по комитетам'!G153</f>
        <v>0</v>
      </c>
      <c r="G161" s="99">
        <f>'по комитетам'!H153</f>
        <v>0</v>
      </c>
      <c r="H161" s="99"/>
      <c r="I161" s="99"/>
      <c r="J161" s="99"/>
      <c r="K161" s="170"/>
      <c r="L161" s="336"/>
      <c r="M161" s="335"/>
      <c r="N161" s="335"/>
      <c r="O161" s="335"/>
      <c r="P161" s="335"/>
    </row>
    <row r="162" spans="1:16" s="32" customFormat="1" ht="38.25" hidden="1" customHeight="1">
      <c r="A162" s="348"/>
      <c r="B162" s="347"/>
      <c r="C162" s="98" t="s">
        <v>560</v>
      </c>
      <c r="D162" s="99">
        <f>'СП МТ'!D149</f>
        <v>0</v>
      </c>
      <c r="E162" s="99">
        <f>'по комитетам'!F156</f>
        <v>0</v>
      </c>
      <c r="F162" s="99">
        <f>'по комитетам'!G154</f>
        <v>0</v>
      </c>
      <c r="G162" s="99">
        <f>'по комитетам'!H154</f>
        <v>0</v>
      </c>
      <c r="H162" s="99"/>
      <c r="I162" s="99"/>
      <c r="J162" s="99"/>
      <c r="K162" s="170"/>
      <c r="L162" s="336"/>
      <c r="M162" s="335"/>
      <c r="N162" s="335"/>
      <c r="O162" s="335"/>
      <c r="P162" s="335"/>
    </row>
    <row r="163" spans="1:16" s="32" customFormat="1" ht="38.25" hidden="1" customHeight="1">
      <c r="A163" s="348"/>
      <c r="B163" s="347"/>
      <c r="C163" s="98" t="s">
        <v>561</v>
      </c>
      <c r="D163" s="99">
        <f>'СП МТ'!D150</f>
        <v>0</v>
      </c>
      <c r="E163" s="99">
        <f>'по комитетам'!F157</f>
        <v>0</v>
      </c>
      <c r="F163" s="99">
        <f>'по комитетам'!G155</f>
        <v>0</v>
      </c>
      <c r="G163" s="99">
        <f>'по комитетам'!H155</f>
        <v>0</v>
      </c>
      <c r="H163" s="99"/>
      <c r="I163" s="99"/>
      <c r="J163" s="99"/>
      <c r="K163" s="170"/>
      <c r="L163" s="336"/>
      <c r="M163" s="335"/>
      <c r="N163" s="335"/>
      <c r="O163" s="335"/>
      <c r="P163" s="335"/>
    </row>
    <row r="164" spans="1:16" s="32" customFormat="1" ht="38.25" hidden="1" customHeight="1">
      <c r="A164" s="348"/>
      <c r="B164" s="347"/>
      <c r="C164" s="98" t="s">
        <v>562</v>
      </c>
      <c r="D164" s="99">
        <f>'СП МТ'!D151</f>
        <v>0</v>
      </c>
      <c r="E164" s="99">
        <f>'по комитетам'!F158</f>
        <v>0</v>
      </c>
      <c r="F164" s="99">
        <f>'по комитетам'!G156</f>
        <v>0</v>
      </c>
      <c r="G164" s="99">
        <f>'по комитетам'!H156</f>
        <v>0</v>
      </c>
      <c r="H164" s="99"/>
      <c r="I164" s="99"/>
      <c r="J164" s="99"/>
      <c r="K164" s="170"/>
      <c r="L164" s="336"/>
      <c r="M164" s="335"/>
      <c r="N164" s="335"/>
      <c r="O164" s="335"/>
      <c r="P164" s="335"/>
    </row>
    <row r="165" spans="1:16" s="32" customFormat="1" ht="35.25" hidden="1" customHeight="1">
      <c r="A165" s="348"/>
      <c r="B165" s="347"/>
      <c r="C165" s="98" t="s">
        <v>590</v>
      </c>
      <c r="D165" s="99">
        <f>'СП МТ'!D152</f>
        <v>0</v>
      </c>
      <c r="E165" s="99">
        <f>'по комитетам'!F159</f>
        <v>0</v>
      </c>
      <c r="F165" s="99">
        <f>'по комитетам'!G157</f>
        <v>0</v>
      </c>
      <c r="G165" s="99">
        <f>'по комитетам'!H157</f>
        <v>0</v>
      </c>
      <c r="H165" s="99"/>
      <c r="I165" s="99"/>
      <c r="J165" s="99"/>
      <c r="K165" s="170"/>
      <c r="L165" s="336"/>
      <c r="M165" s="335"/>
      <c r="N165" s="335"/>
      <c r="O165" s="335"/>
      <c r="P165" s="335"/>
    </row>
    <row r="166" spans="1:16" s="32" customFormat="1" ht="38.25" hidden="1" customHeight="1">
      <c r="A166" s="348"/>
      <c r="B166" s="347"/>
      <c r="C166" s="98" t="s">
        <v>564</v>
      </c>
      <c r="D166" s="99">
        <f>'СП МТ'!D153</f>
        <v>0</v>
      </c>
      <c r="E166" s="99">
        <f>'по комитетам'!F160</f>
        <v>0</v>
      </c>
      <c r="F166" s="99">
        <f>'по комитетам'!G158</f>
        <v>0</v>
      </c>
      <c r="G166" s="99">
        <f>'по комитетам'!H158</f>
        <v>0</v>
      </c>
      <c r="H166" s="99"/>
      <c r="I166" s="99"/>
      <c r="J166" s="99"/>
      <c r="K166" s="170"/>
      <c r="L166" s="336"/>
      <c r="M166" s="335"/>
      <c r="N166" s="335"/>
      <c r="O166" s="335"/>
      <c r="P166" s="335"/>
    </row>
    <row r="167" spans="1:16" s="32" customFormat="1" ht="15" hidden="1" customHeight="1">
      <c r="A167" s="348"/>
      <c r="B167" s="347"/>
      <c r="C167" s="95" t="s">
        <v>83</v>
      </c>
      <c r="D167" s="99">
        <f>'по комитетам'!E159</f>
        <v>0</v>
      </c>
      <c r="E167" s="99">
        <f>'по комитетам'!F161</f>
        <v>0</v>
      </c>
      <c r="F167" s="99">
        <f>'по комитетам'!G159</f>
        <v>0</v>
      </c>
      <c r="G167" s="99">
        <f>'по комитетам'!H159</f>
        <v>0</v>
      </c>
      <c r="H167" s="99"/>
      <c r="I167" s="99"/>
      <c r="J167" s="99"/>
      <c r="K167" s="170"/>
      <c r="L167" s="336"/>
      <c r="M167" s="335"/>
      <c r="N167" s="335"/>
      <c r="O167" s="335"/>
      <c r="P167" s="335"/>
    </row>
    <row r="168" spans="1:16" s="32" customFormat="1" ht="51" hidden="1" customHeight="1">
      <c r="A168" s="348"/>
      <c r="B168" s="347"/>
      <c r="C168" s="98" t="s">
        <v>436</v>
      </c>
      <c r="D168" s="99">
        <f>'по комитетам'!E160</f>
        <v>0</v>
      </c>
      <c r="E168" s="99">
        <f>'по комитетам'!F162</f>
        <v>0</v>
      </c>
      <c r="F168" s="99">
        <f>'по комитетам'!G160</f>
        <v>0</v>
      </c>
      <c r="G168" s="99">
        <f>'по комитетам'!H160</f>
        <v>0</v>
      </c>
      <c r="H168" s="99"/>
      <c r="I168" s="99"/>
      <c r="J168" s="99"/>
      <c r="K168" s="170"/>
      <c r="L168" s="336"/>
      <c r="M168" s="335"/>
      <c r="N168" s="335"/>
      <c r="O168" s="335"/>
      <c r="P168" s="335"/>
    </row>
    <row r="169" spans="1:16" s="32" customFormat="1" ht="35.25" hidden="1" customHeight="1">
      <c r="A169" s="348"/>
      <c r="B169" s="347"/>
      <c r="C169" s="98" t="s">
        <v>437</v>
      </c>
      <c r="D169" s="99">
        <f>'СП МТ'!D156</f>
        <v>0</v>
      </c>
      <c r="E169" s="99">
        <f>'по комитетам'!F163</f>
        <v>0</v>
      </c>
      <c r="F169" s="99">
        <f>'по комитетам'!G161</f>
        <v>0</v>
      </c>
      <c r="G169" s="99">
        <f>'по комитетам'!H161</f>
        <v>0</v>
      </c>
      <c r="H169" s="99"/>
      <c r="I169" s="99"/>
      <c r="J169" s="99"/>
      <c r="K169" s="170"/>
      <c r="L169" s="336"/>
      <c r="M169" s="335"/>
      <c r="N169" s="335"/>
      <c r="O169" s="335"/>
      <c r="P169" s="335"/>
    </row>
    <row r="170" spans="1:16" s="32" customFormat="1" ht="35.25" hidden="1" customHeight="1">
      <c r="A170" s="348"/>
      <c r="B170" s="347"/>
      <c r="C170" s="98" t="s">
        <v>438</v>
      </c>
      <c r="D170" s="99">
        <f>'СП МТ'!D157</f>
        <v>0</v>
      </c>
      <c r="E170" s="99">
        <f>'по комитетам'!F164</f>
        <v>0</v>
      </c>
      <c r="F170" s="99">
        <f>'по комитетам'!G162</f>
        <v>0</v>
      </c>
      <c r="G170" s="99">
        <f>'по комитетам'!H162</f>
        <v>0</v>
      </c>
      <c r="H170" s="99"/>
      <c r="I170" s="99"/>
      <c r="J170" s="99"/>
      <c r="K170" s="170"/>
      <c r="L170" s="336"/>
      <c r="M170" s="335"/>
      <c r="N170" s="335"/>
      <c r="O170" s="335"/>
      <c r="P170" s="335"/>
    </row>
    <row r="171" spans="1:16" s="32" customFormat="1" ht="15" hidden="1" customHeight="1">
      <c r="A171" s="348"/>
      <c r="B171" s="347"/>
      <c r="C171" s="95" t="s">
        <v>65</v>
      </c>
      <c r="D171" s="99">
        <f>'СП МТ'!D158</f>
        <v>0</v>
      </c>
      <c r="E171" s="99"/>
      <c r="F171" s="99">
        <f>'по комитетам'!G163</f>
        <v>0</v>
      </c>
      <c r="G171" s="99">
        <f>'по комитетам'!H163</f>
        <v>0</v>
      </c>
      <c r="H171" s="99"/>
      <c r="I171" s="99"/>
      <c r="J171" s="99"/>
      <c r="K171" s="170"/>
      <c r="L171" s="336"/>
      <c r="M171" s="335"/>
      <c r="N171" s="335"/>
      <c r="O171" s="335"/>
      <c r="P171" s="335"/>
    </row>
    <row r="172" spans="1:16" s="32" customFormat="1" ht="35.25" hidden="1" customHeight="1">
      <c r="A172" s="348"/>
      <c r="B172" s="347"/>
      <c r="C172" s="98" t="s">
        <v>440</v>
      </c>
      <c r="D172" s="99">
        <f>'по комитетам'!E164</f>
        <v>0</v>
      </c>
      <c r="E172" s="99">
        <f>'по комитетам'!F166</f>
        <v>0</v>
      </c>
      <c r="F172" s="99">
        <f>'по комитетам'!G164</f>
        <v>0</v>
      </c>
      <c r="G172" s="99">
        <f>'по комитетам'!H164</f>
        <v>0</v>
      </c>
      <c r="H172" s="99"/>
      <c r="I172" s="99"/>
      <c r="J172" s="99"/>
      <c r="K172" s="170"/>
      <c r="L172" s="336"/>
      <c r="M172" s="335"/>
      <c r="N172" s="335"/>
      <c r="O172" s="335"/>
      <c r="P172" s="335"/>
    </row>
    <row r="173" spans="1:16" s="32" customFormat="1" ht="63.75" hidden="1" customHeight="1">
      <c r="A173" s="348"/>
      <c r="B173" s="347"/>
      <c r="C173" s="98" t="s">
        <v>441</v>
      </c>
      <c r="D173" s="99">
        <f>'по комитетам'!E165</f>
        <v>0</v>
      </c>
      <c r="E173" s="99">
        <f>'по комитетам'!F167</f>
        <v>0</v>
      </c>
      <c r="F173" s="99">
        <f>'по комитетам'!G165</f>
        <v>0</v>
      </c>
      <c r="G173" s="99">
        <f>'по комитетам'!H165</f>
        <v>0</v>
      </c>
      <c r="H173" s="99"/>
      <c r="I173" s="99"/>
      <c r="J173" s="99"/>
      <c r="K173" s="170"/>
      <c r="L173" s="336"/>
      <c r="M173" s="335"/>
      <c r="N173" s="335"/>
      <c r="O173" s="335"/>
      <c r="P173" s="335"/>
    </row>
    <row r="174" spans="1:16" s="32" customFormat="1" ht="24" hidden="1" customHeight="1">
      <c r="A174" s="348"/>
      <c r="B174" s="347"/>
      <c r="C174" s="98" t="s">
        <v>580</v>
      </c>
      <c r="D174" s="99">
        <f>'по комитетам'!E166</f>
        <v>0</v>
      </c>
      <c r="E174" s="99">
        <f>'по комитетам'!F168</f>
        <v>0</v>
      </c>
      <c r="F174" s="99">
        <f>'по комитетам'!G166</f>
        <v>0</v>
      </c>
      <c r="G174" s="99">
        <f>'по комитетам'!H166</f>
        <v>0</v>
      </c>
      <c r="H174" s="99"/>
      <c r="I174" s="99"/>
      <c r="J174" s="99"/>
      <c r="K174" s="170"/>
      <c r="L174" s="336"/>
      <c r="M174" s="335"/>
      <c r="N174" s="335"/>
      <c r="O174" s="335"/>
      <c r="P174" s="335"/>
    </row>
    <row r="175" spans="1:16" s="32" customFormat="1" ht="51" hidden="1" customHeight="1">
      <c r="A175" s="348"/>
      <c r="B175" s="347"/>
      <c r="C175" s="98" t="s">
        <v>584</v>
      </c>
      <c r="D175" s="99">
        <f>'по комитетам'!E167</f>
        <v>0</v>
      </c>
      <c r="E175" s="99">
        <f>'по комитетам'!F169</f>
        <v>0</v>
      </c>
      <c r="F175" s="99">
        <f>'по комитетам'!G167</f>
        <v>0</v>
      </c>
      <c r="G175" s="99">
        <f>'по комитетам'!H167</f>
        <v>0</v>
      </c>
      <c r="H175" s="99"/>
      <c r="I175" s="99"/>
      <c r="J175" s="99"/>
      <c r="K175" s="170"/>
      <c r="L175" s="336"/>
      <c r="M175" s="335"/>
      <c r="N175" s="335"/>
      <c r="O175" s="335"/>
      <c r="P175" s="335"/>
    </row>
    <row r="176" spans="1:16" s="32" customFormat="1" ht="38.25" hidden="1" customHeight="1">
      <c r="A176" s="348"/>
      <c r="B176" s="347"/>
      <c r="C176" s="98" t="s">
        <v>581</v>
      </c>
      <c r="D176" s="99">
        <f>'по комитетам'!E168</f>
        <v>0</v>
      </c>
      <c r="E176" s="99">
        <f>'по комитетам'!F170</f>
        <v>0</v>
      </c>
      <c r="F176" s="99">
        <f>'по комитетам'!G168</f>
        <v>0</v>
      </c>
      <c r="G176" s="99">
        <f>'по комитетам'!H168</f>
        <v>0</v>
      </c>
      <c r="H176" s="99"/>
      <c r="I176" s="99"/>
      <c r="J176" s="99"/>
      <c r="K176" s="170"/>
      <c r="L176" s="336"/>
      <c r="M176" s="335"/>
      <c r="N176" s="335"/>
      <c r="O176" s="335"/>
      <c r="P176" s="335"/>
    </row>
    <row r="177" spans="1:16" s="32" customFormat="1" ht="24" hidden="1" customHeight="1">
      <c r="A177" s="348"/>
      <c r="B177" s="347"/>
      <c r="C177" s="98" t="s">
        <v>582</v>
      </c>
      <c r="D177" s="99">
        <f>'по комитетам'!E169</f>
        <v>0</v>
      </c>
      <c r="E177" s="99">
        <f>'по комитетам'!F171</f>
        <v>0</v>
      </c>
      <c r="F177" s="99">
        <f>'по комитетам'!G169</f>
        <v>0</v>
      </c>
      <c r="G177" s="99">
        <f>'по комитетам'!H169</f>
        <v>0</v>
      </c>
      <c r="H177" s="99"/>
      <c r="I177" s="99"/>
      <c r="J177" s="99"/>
      <c r="K177" s="170"/>
      <c r="L177" s="336"/>
      <c r="M177" s="335"/>
      <c r="N177" s="335"/>
      <c r="O177" s="335"/>
      <c r="P177" s="335"/>
    </row>
    <row r="178" spans="1:16" s="32" customFormat="1" ht="30.75" hidden="1" customHeight="1">
      <c r="A178" s="348"/>
      <c r="B178" s="347"/>
      <c r="C178" s="98" t="s">
        <v>583</v>
      </c>
      <c r="D178" s="99">
        <f>'по комитетам'!E170</f>
        <v>0</v>
      </c>
      <c r="E178" s="99">
        <f>'по комитетам'!F172</f>
        <v>0</v>
      </c>
      <c r="F178" s="99">
        <f>'по комитетам'!G170</f>
        <v>0</v>
      </c>
      <c r="G178" s="99">
        <f>'по комитетам'!H170</f>
        <v>0</v>
      </c>
      <c r="H178" s="99"/>
      <c r="I178" s="99"/>
      <c r="J178" s="99"/>
      <c r="K178" s="170"/>
      <c r="L178" s="336"/>
      <c r="M178" s="335"/>
      <c r="N178" s="335"/>
      <c r="O178" s="335"/>
      <c r="P178" s="335"/>
    </row>
    <row r="179" spans="1:16" s="32" customFormat="1" ht="15" hidden="1" customHeight="1">
      <c r="A179" s="348"/>
      <c r="B179" s="347"/>
      <c r="C179" s="95" t="s">
        <v>66</v>
      </c>
      <c r="D179" s="99">
        <f>'по комитетам'!E171</f>
        <v>0</v>
      </c>
      <c r="E179" s="99">
        <f>'по комитетам'!F173</f>
        <v>0</v>
      </c>
      <c r="F179" s="99">
        <f>'по комитетам'!G171</f>
        <v>0</v>
      </c>
      <c r="G179" s="99">
        <f>'по комитетам'!H171</f>
        <v>0</v>
      </c>
      <c r="H179" s="99"/>
      <c r="I179" s="99"/>
      <c r="J179" s="99"/>
      <c r="K179" s="170"/>
      <c r="L179" s="336"/>
      <c r="M179" s="335"/>
      <c r="N179" s="335"/>
      <c r="O179" s="335"/>
      <c r="P179" s="335"/>
    </row>
    <row r="180" spans="1:16" s="32" customFormat="1" ht="38.25" hidden="1" customHeight="1">
      <c r="A180" s="348"/>
      <c r="B180" s="347"/>
      <c r="C180" s="98" t="s">
        <v>443</v>
      </c>
      <c r="D180" s="99">
        <f>'по комитетам'!E172</f>
        <v>0</v>
      </c>
      <c r="E180" s="99">
        <f>'по комитетам'!F174</f>
        <v>0</v>
      </c>
      <c r="F180" s="99">
        <f>'по комитетам'!G172</f>
        <v>0</v>
      </c>
      <c r="G180" s="99">
        <f>'по комитетам'!H172</f>
        <v>0</v>
      </c>
      <c r="H180" s="99"/>
      <c r="I180" s="99"/>
      <c r="J180" s="99"/>
      <c r="K180" s="170"/>
      <c r="L180" s="336"/>
      <c r="M180" s="335"/>
      <c r="N180" s="335"/>
      <c r="O180" s="335"/>
      <c r="P180" s="335"/>
    </row>
    <row r="181" spans="1:16" s="32" customFormat="1" ht="38.25" hidden="1" customHeight="1">
      <c r="A181" s="348"/>
      <c r="B181" s="347"/>
      <c r="C181" s="98" t="s">
        <v>591</v>
      </c>
      <c r="D181" s="99">
        <f>'по комитетам'!E173</f>
        <v>0</v>
      </c>
      <c r="E181" s="99">
        <f>'по комитетам'!F175</f>
        <v>0</v>
      </c>
      <c r="F181" s="99">
        <f>'по комитетам'!G173</f>
        <v>0</v>
      </c>
      <c r="G181" s="99">
        <f>'по комитетам'!H173</f>
        <v>0</v>
      </c>
      <c r="H181" s="99"/>
      <c r="I181" s="99"/>
      <c r="J181" s="99"/>
      <c r="K181" s="170"/>
      <c r="L181" s="336"/>
      <c r="M181" s="335"/>
      <c r="N181" s="335"/>
      <c r="O181" s="335"/>
      <c r="P181" s="335"/>
    </row>
    <row r="182" spans="1:16" s="32" customFormat="1" ht="38.25" hidden="1" customHeight="1">
      <c r="A182" s="348"/>
      <c r="B182" s="347"/>
      <c r="C182" s="98" t="s">
        <v>449</v>
      </c>
      <c r="D182" s="99">
        <f>'по комитетам'!E174</f>
        <v>0</v>
      </c>
      <c r="E182" s="99">
        <f>'по комитетам'!F176</f>
        <v>0</v>
      </c>
      <c r="F182" s="99">
        <f>'по комитетам'!G174</f>
        <v>0</v>
      </c>
      <c r="G182" s="99">
        <f>'по комитетам'!H174</f>
        <v>0</v>
      </c>
      <c r="H182" s="99"/>
      <c r="I182" s="99"/>
      <c r="J182" s="99"/>
      <c r="K182" s="170"/>
      <c r="L182" s="336"/>
      <c r="M182" s="335"/>
      <c r="N182" s="335"/>
      <c r="O182" s="335"/>
      <c r="P182" s="335"/>
    </row>
    <row r="183" spans="1:16" s="32" customFormat="1" ht="51" hidden="1" customHeight="1">
      <c r="A183" s="348"/>
      <c r="B183" s="347"/>
      <c r="C183" s="98" t="s">
        <v>445</v>
      </c>
      <c r="D183" s="99">
        <f>'по комитетам'!E175</f>
        <v>0</v>
      </c>
      <c r="E183" s="99">
        <f>'по комитетам'!F177</f>
        <v>0</v>
      </c>
      <c r="F183" s="99">
        <f>'по комитетам'!G175</f>
        <v>0</v>
      </c>
      <c r="G183" s="99">
        <f>'по комитетам'!H175</f>
        <v>0</v>
      </c>
      <c r="H183" s="99"/>
      <c r="I183" s="99"/>
      <c r="J183" s="99"/>
      <c r="K183" s="170"/>
      <c r="L183" s="336"/>
      <c r="M183" s="335"/>
      <c r="N183" s="335"/>
      <c r="O183" s="335"/>
      <c r="P183" s="335"/>
    </row>
    <row r="184" spans="1:16" s="32" customFormat="1" ht="63.75" hidden="1" customHeight="1">
      <c r="A184" s="348"/>
      <c r="B184" s="347"/>
      <c r="C184" s="98" t="s">
        <v>446</v>
      </c>
      <c r="D184" s="99">
        <f>'по комитетам'!E176</f>
        <v>0</v>
      </c>
      <c r="E184" s="99">
        <f>'по комитетам'!F178</f>
        <v>0</v>
      </c>
      <c r="F184" s="99">
        <f>'по комитетам'!G176</f>
        <v>0</v>
      </c>
      <c r="G184" s="99">
        <f>'по комитетам'!H176</f>
        <v>0</v>
      </c>
      <c r="H184" s="99"/>
      <c r="I184" s="99"/>
      <c r="J184" s="99"/>
      <c r="K184" s="170"/>
      <c r="L184" s="336"/>
      <c r="M184" s="335"/>
      <c r="N184" s="335"/>
      <c r="O184" s="335"/>
      <c r="P184" s="335"/>
    </row>
    <row r="185" spans="1:16" s="32" customFormat="1" ht="15" hidden="1" customHeight="1">
      <c r="A185" s="348"/>
      <c r="B185" s="347"/>
      <c r="C185" s="95" t="s">
        <v>133</v>
      </c>
      <c r="D185" s="99">
        <f>'по комитетам'!E177</f>
        <v>0</v>
      </c>
      <c r="E185" s="99">
        <f>SUM(E186:E190)</f>
        <v>0</v>
      </c>
      <c r="F185" s="99">
        <f>'по комитетам'!G177</f>
        <v>0</v>
      </c>
      <c r="G185" s="99">
        <f>'по комитетам'!H177</f>
        <v>0</v>
      </c>
      <c r="H185" s="99"/>
      <c r="I185" s="99"/>
      <c r="J185" s="99"/>
      <c r="K185" s="170"/>
      <c r="L185" s="336"/>
      <c r="M185" s="335"/>
      <c r="N185" s="335"/>
      <c r="O185" s="335"/>
      <c r="P185" s="335"/>
    </row>
    <row r="186" spans="1:16" s="90" customFormat="1" ht="38.25" hidden="1" customHeight="1">
      <c r="A186" s="348"/>
      <c r="B186" s="347"/>
      <c r="C186" s="98" t="s">
        <v>452</v>
      </c>
      <c r="D186" s="99">
        <f>'по комитетам'!E178</f>
        <v>0</v>
      </c>
      <c r="E186" s="99"/>
      <c r="F186" s="99">
        <f>'по комитетам'!G178</f>
        <v>0</v>
      </c>
      <c r="G186" s="99">
        <f>'по комитетам'!H178</f>
        <v>0</v>
      </c>
      <c r="H186" s="99"/>
      <c r="I186" s="99"/>
      <c r="J186" s="99"/>
      <c r="K186" s="170"/>
      <c r="L186" s="336"/>
      <c r="M186" s="335"/>
      <c r="N186" s="335"/>
      <c r="O186" s="335"/>
      <c r="P186" s="335"/>
    </row>
    <row r="187" spans="1:16" s="90" customFormat="1" ht="51" hidden="1" customHeight="1">
      <c r="A187" s="348"/>
      <c r="B187" s="347"/>
      <c r="C187" s="98" t="s">
        <v>456</v>
      </c>
      <c r="D187" s="99">
        <f>'по комитетам'!E179</f>
        <v>0</v>
      </c>
      <c r="E187" s="99"/>
      <c r="F187" s="99">
        <f>'по комитетам'!G179</f>
        <v>0</v>
      </c>
      <c r="G187" s="99">
        <f>'по комитетам'!H179</f>
        <v>0</v>
      </c>
      <c r="H187" s="99"/>
      <c r="I187" s="99"/>
      <c r="J187" s="99"/>
      <c r="K187" s="170"/>
      <c r="L187" s="336"/>
      <c r="M187" s="335"/>
      <c r="N187" s="335"/>
      <c r="O187" s="335"/>
      <c r="P187" s="335"/>
    </row>
    <row r="188" spans="1:16" s="90" customFormat="1" ht="35.25" hidden="1" customHeight="1">
      <c r="A188" s="348"/>
      <c r="B188" s="347"/>
      <c r="C188" s="98" t="s">
        <v>458</v>
      </c>
      <c r="D188" s="99">
        <f>'по комитетам'!E180</f>
        <v>0</v>
      </c>
      <c r="E188" s="99"/>
      <c r="F188" s="99">
        <f>'по комитетам'!G180</f>
        <v>0</v>
      </c>
      <c r="G188" s="99">
        <f>'по комитетам'!H180</f>
        <v>0</v>
      </c>
      <c r="H188" s="99"/>
      <c r="I188" s="99"/>
      <c r="J188" s="99"/>
      <c r="K188" s="170"/>
      <c r="L188" s="336"/>
      <c r="M188" s="335"/>
      <c r="N188" s="335"/>
      <c r="O188" s="335"/>
      <c r="P188" s="335"/>
    </row>
    <row r="189" spans="1:16" s="90" customFormat="1" ht="35.25" hidden="1" customHeight="1">
      <c r="A189" s="348"/>
      <c r="B189" s="347"/>
      <c r="C189" s="98" t="s">
        <v>460</v>
      </c>
      <c r="D189" s="99">
        <f>'по комитетам'!E181</f>
        <v>0</v>
      </c>
      <c r="E189" s="99"/>
      <c r="F189" s="99">
        <f>'по комитетам'!G181</f>
        <v>0</v>
      </c>
      <c r="G189" s="99">
        <f>'по комитетам'!H181</f>
        <v>0</v>
      </c>
      <c r="H189" s="99"/>
      <c r="I189" s="99"/>
      <c r="J189" s="99"/>
      <c r="K189" s="170"/>
      <c r="L189" s="336"/>
      <c r="M189" s="335"/>
      <c r="N189" s="335"/>
      <c r="O189" s="335"/>
      <c r="P189" s="335"/>
    </row>
    <row r="190" spans="1:16" s="90" customFormat="1" ht="35.25" hidden="1" customHeight="1">
      <c r="A190" s="348"/>
      <c r="B190" s="347"/>
      <c r="C190" s="98" t="s">
        <v>461</v>
      </c>
      <c r="D190" s="99">
        <f>'по комитетам'!E182</f>
        <v>0</v>
      </c>
      <c r="E190" s="99"/>
      <c r="F190" s="99">
        <f>'по комитетам'!G182</f>
        <v>0</v>
      </c>
      <c r="G190" s="99">
        <f>'по комитетам'!H182</f>
        <v>0</v>
      </c>
      <c r="H190" s="99"/>
      <c r="I190" s="99"/>
      <c r="J190" s="99"/>
      <c r="K190" s="170"/>
      <c r="L190" s="336"/>
      <c r="M190" s="335"/>
      <c r="N190" s="335"/>
      <c r="O190" s="335"/>
      <c r="P190" s="335"/>
    </row>
    <row r="191" spans="1:16" s="32" customFormat="1" ht="13.5" hidden="1" customHeight="1">
      <c r="A191" s="348"/>
      <c r="B191" s="347"/>
      <c r="C191" s="95" t="s">
        <v>135</v>
      </c>
      <c r="D191" s="96">
        <f>'по комитетам'!E183</f>
        <v>174000</v>
      </c>
      <c r="E191" s="96">
        <f>'по комитетам'!F183</f>
        <v>0</v>
      </c>
      <c r="F191" s="96">
        <f>'по комитетам'!G183</f>
        <v>0</v>
      </c>
      <c r="G191" s="96">
        <f>'по комитетам'!H183</f>
        <v>0</v>
      </c>
      <c r="H191" s="96"/>
      <c r="I191" s="96"/>
      <c r="J191" s="96"/>
      <c r="K191" s="170"/>
      <c r="L191" s="336"/>
      <c r="M191" s="335"/>
      <c r="N191" s="335"/>
      <c r="O191" s="335"/>
      <c r="P191" s="335"/>
    </row>
    <row r="192" spans="1:16" s="32" customFormat="1" ht="29.25" hidden="1" customHeight="1">
      <c r="A192" s="348"/>
      <c r="B192" s="347"/>
      <c r="C192" s="98" t="s">
        <v>73</v>
      </c>
      <c r="D192" s="99">
        <f>'по комитетам'!E184</f>
        <v>0</v>
      </c>
      <c r="E192" s="99">
        <f>'по комитетам'!F184</f>
        <v>0</v>
      </c>
      <c r="F192" s="99">
        <f>'по комитетам'!G184</f>
        <v>0</v>
      </c>
      <c r="G192" s="99">
        <f>'по комитетам'!H184</f>
        <v>0</v>
      </c>
      <c r="H192" s="99"/>
      <c r="I192" s="99"/>
      <c r="J192" s="99"/>
      <c r="K192" s="170"/>
      <c r="L192" s="336"/>
      <c r="M192" s="335"/>
      <c r="N192" s="335"/>
      <c r="O192" s="335"/>
      <c r="P192" s="335"/>
    </row>
    <row r="193" spans="1:16" s="32" customFormat="1" ht="29.25" hidden="1" customHeight="1">
      <c r="A193" s="348"/>
      <c r="B193" s="347"/>
      <c r="C193" s="98" t="s">
        <v>615</v>
      </c>
      <c r="D193" s="99">
        <f>'по комитетам'!E185</f>
        <v>174000</v>
      </c>
      <c r="E193" s="99">
        <f>'по комитетам'!F185</f>
        <v>0</v>
      </c>
      <c r="F193" s="99">
        <f>'по комитетам'!G185</f>
        <v>0</v>
      </c>
      <c r="G193" s="99">
        <f>'по комитетам'!H185</f>
        <v>0</v>
      </c>
      <c r="H193" s="99"/>
      <c r="I193" s="99"/>
      <c r="J193" s="99"/>
      <c r="K193" s="170"/>
      <c r="L193" s="336"/>
      <c r="M193" s="335"/>
      <c r="N193" s="335"/>
      <c r="O193" s="335"/>
      <c r="P193" s="335"/>
    </row>
    <row r="194" spans="1:16" s="32" customFormat="1" ht="35.25" hidden="1" customHeight="1">
      <c r="A194" s="348"/>
      <c r="B194" s="347"/>
      <c r="C194" s="98" t="s">
        <v>450</v>
      </c>
      <c r="D194" s="99">
        <f>'по комитетам'!E186</f>
        <v>0</v>
      </c>
      <c r="E194" s="99">
        <f>'по комитетам'!F188</f>
        <v>0</v>
      </c>
      <c r="F194" s="99">
        <f>'по комитетам'!G186</f>
        <v>0</v>
      </c>
      <c r="G194" s="99">
        <f>'по комитетам'!H186</f>
        <v>0</v>
      </c>
      <c r="H194" s="99"/>
      <c r="I194" s="99"/>
      <c r="J194" s="99"/>
      <c r="K194" s="170"/>
      <c r="L194" s="336"/>
      <c r="M194" s="335"/>
      <c r="N194" s="335"/>
      <c r="O194" s="335"/>
      <c r="P194" s="335"/>
    </row>
    <row r="195" spans="1:16" s="32" customFormat="1" ht="14.25" hidden="1" customHeight="1">
      <c r="A195" s="348"/>
      <c r="B195" s="347"/>
      <c r="C195" s="95" t="s">
        <v>221</v>
      </c>
      <c r="D195" s="99">
        <f>'по комитетам'!E187</f>
        <v>0</v>
      </c>
      <c r="E195" s="99">
        <f>SUM(E196:E199)</f>
        <v>0</v>
      </c>
      <c r="F195" s="99">
        <f>'по комитетам'!G187</f>
        <v>0</v>
      </c>
      <c r="G195" s="99">
        <f>'по комитетам'!H187</f>
        <v>0</v>
      </c>
      <c r="H195" s="99"/>
      <c r="I195" s="99"/>
      <c r="J195" s="99"/>
      <c r="K195" s="170"/>
      <c r="L195" s="336"/>
      <c r="M195" s="335"/>
      <c r="N195" s="335"/>
      <c r="O195" s="335"/>
      <c r="P195" s="335"/>
    </row>
    <row r="196" spans="1:16" s="32" customFormat="1" ht="38.25" hidden="1" customHeight="1">
      <c r="A196" s="348"/>
      <c r="B196" s="347"/>
      <c r="C196" s="98" t="s">
        <v>462</v>
      </c>
      <c r="D196" s="99">
        <f>'по комитетам'!E188</f>
        <v>0</v>
      </c>
      <c r="E196" s="99"/>
      <c r="F196" s="99">
        <f>'по комитетам'!G188</f>
        <v>0</v>
      </c>
      <c r="G196" s="99">
        <f>'по комитетам'!H188</f>
        <v>0</v>
      </c>
      <c r="H196" s="99"/>
      <c r="I196" s="99"/>
      <c r="J196" s="99"/>
      <c r="K196" s="170"/>
      <c r="L196" s="336"/>
      <c r="M196" s="335"/>
      <c r="N196" s="335"/>
      <c r="O196" s="335"/>
      <c r="P196" s="335"/>
    </row>
    <row r="197" spans="1:16" s="32" customFormat="1" ht="38.25" hidden="1" customHeight="1">
      <c r="A197" s="348"/>
      <c r="B197" s="347"/>
      <c r="C197" s="98" t="s">
        <v>463</v>
      </c>
      <c r="D197" s="99">
        <f>'по комитетам'!E189</f>
        <v>0</v>
      </c>
      <c r="E197" s="99"/>
      <c r="F197" s="99">
        <f>'по комитетам'!G189</f>
        <v>0</v>
      </c>
      <c r="G197" s="99">
        <f>'по комитетам'!H189</f>
        <v>0</v>
      </c>
      <c r="H197" s="99"/>
      <c r="I197" s="99"/>
      <c r="J197" s="99"/>
      <c r="K197" s="170"/>
      <c r="L197" s="336"/>
      <c r="M197" s="335"/>
      <c r="N197" s="335"/>
      <c r="O197" s="335"/>
      <c r="P197" s="335"/>
    </row>
    <row r="198" spans="1:16" s="32" customFormat="1" ht="35.25" hidden="1" customHeight="1">
      <c r="A198" s="348"/>
      <c r="B198" s="347"/>
      <c r="C198" s="98" t="s">
        <v>464</v>
      </c>
      <c r="D198" s="99">
        <f>'по комитетам'!E190</f>
        <v>0</v>
      </c>
      <c r="E198" s="99"/>
      <c r="F198" s="99">
        <f>'по комитетам'!G190</f>
        <v>0</v>
      </c>
      <c r="G198" s="99">
        <f>'по комитетам'!H190</f>
        <v>0</v>
      </c>
      <c r="H198" s="99"/>
      <c r="I198" s="99"/>
      <c r="J198" s="99"/>
      <c r="K198" s="170"/>
      <c r="L198" s="336"/>
      <c r="M198" s="335"/>
      <c r="N198" s="335"/>
      <c r="O198" s="335"/>
      <c r="P198" s="335"/>
    </row>
    <row r="199" spans="1:16" s="32" customFormat="1" ht="38.25" hidden="1" customHeight="1">
      <c r="A199" s="348"/>
      <c r="B199" s="347"/>
      <c r="C199" s="98" t="s">
        <v>465</v>
      </c>
      <c r="D199" s="99">
        <f>'по комитетам'!E191</f>
        <v>0</v>
      </c>
      <c r="E199" s="99"/>
      <c r="F199" s="99">
        <f>'по комитетам'!G191</f>
        <v>0</v>
      </c>
      <c r="G199" s="99">
        <f>'по комитетам'!H191</f>
        <v>0</v>
      </c>
      <c r="H199" s="99"/>
      <c r="I199" s="99"/>
      <c r="J199" s="99"/>
      <c r="K199" s="170"/>
      <c r="L199" s="336"/>
      <c r="M199" s="335"/>
      <c r="N199" s="335"/>
      <c r="O199" s="335"/>
      <c r="P199" s="335"/>
    </row>
    <row r="200" spans="1:16" s="32" customFormat="1" ht="15" hidden="1" customHeight="1">
      <c r="A200" s="348"/>
      <c r="B200" s="347"/>
      <c r="C200" s="95" t="s">
        <v>67</v>
      </c>
      <c r="D200" s="99">
        <f>'по комитетам'!E192</f>
        <v>1959439</v>
      </c>
      <c r="E200" s="99">
        <f>SUM(E201:E208)</f>
        <v>0</v>
      </c>
      <c r="F200" s="99">
        <f>'по комитетам'!G192</f>
        <v>0</v>
      </c>
      <c r="G200" s="99">
        <f>'по комитетам'!H192</f>
        <v>0</v>
      </c>
      <c r="H200" s="99"/>
      <c r="I200" s="99"/>
      <c r="J200" s="99"/>
      <c r="K200" s="170"/>
      <c r="L200" s="336"/>
      <c r="M200" s="335"/>
      <c r="N200" s="335"/>
      <c r="O200" s="335"/>
      <c r="P200" s="335"/>
    </row>
    <row r="201" spans="1:16" s="32" customFormat="1" ht="76.5" hidden="1" customHeight="1">
      <c r="A201" s="348"/>
      <c r="B201" s="347"/>
      <c r="C201" s="98" t="s">
        <v>488</v>
      </c>
      <c r="D201" s="99">
        <f>'по комитетам'!E193</f>
        <v>0</v>
      </c>
      <c r="E201" s="99"/>
      <c r="F201" s="99">
        <f>'по комитетам'!G193</f>
        <v>0</v>
      </c>
      <c r="G201" s="99">
        <f>'по комитетам'!H193</f>
        <v>0</v>
      </c>
      <c r="H201" s="99"/>
      <c r="I201" s="99"/>
      <c r="J201" s="99"/>
      <c r="K201" s="170"/>
      <c r="L201" s="336"/>
      <c r="M201" s="335"/>
      <c r="N201" s="335"/>
      <c r="O201" s="335"/>
      <c r="P201" s="335"/>
    </row>
    <row r="202" spans="1:16" s="32" customFormat="1" ht="51" hidden="1" customHeight="1">
      <c r="A202" s="348"/>
      <c r="B202" s="347"/>
      <c r="C202" s="98" t="s">
        <v>565</v>
      </c>
      <c r="D202" s="99">
        <f>'по комитетам'!E194</f>
        <v>0</v>
      </c>
      <c r="E202" s="99"/>
      <c r="F202" s="99">
        <f>'по комитетам'!G194</f>
        <v>0</v>
      </c>
      <c r="G202" s="99">
        <f>'по комитетам'!H194</f>
        <v>0</v>
      </c>
      <c r="H202" s="99"/>
      <c r="I202" s="99"/>
      <c r="J202" s="99"/>
      <c r="K202" s="170"/>
      <c r="L202" s="336"/>
      <c r="M202" s="335"/>
      <c r="N202" s="335"/>
      <c r="O202" s="335"/>
      <c r="P202" s="335"/>
    </row>
    <row r="203" spans="1:16" s="32" customFormat="1" ht="76.5" hidden="1" customHeight="1">
      <c r="A203" s="348"/>
      <c r="B203" s="347"/>
      <c r="C203" s="98" t="s">
        <v>566</v>
      </c>
      <c r="D203" s="99">
        <f>'по комитетам'!E195</f>
        <v>0</v>
      </c>
      <c r="E203" s="99"/>
      <c r="F203" s="99">
        <f>'по комитетам'!G195</f>
        <v>0</v>
      </c>
      <c r="G203" s="99">
        <f>'по комитетам'!H195</f>
        <v>0</v>
      </c>
      <c r="H203" s="99"/>
      <c r="I203" s="99"/>
      <c r="J203" s="99"/>
      <c r="K203" s="170"/>
      <c r="L203" s="336"/>
      <c r="M203" s="335"/>
      <c r="N203" s="335"/>
      <c r="O203" s="335"/>
      <c r="P203" s="335"/>
    </row>
    <row r="204" spans="1:16" s="32" customFormat="1" ht="51" hidden="1" customHeight="1">
      <c r="A204" s="348"/>
      <c r="B204" s="347"/>
      <c r="C204" s="98" t="s">
        <v>78</v>
      </c>
      <c r="D204" s="99">
        <f>'по комитетам'!E196</f>
        <v>0</v>
      </c>
      <c r="E204" s="99"/>
      <c r="F204" s="99">
        <f>'по комитетам'!G196</f>
        <v>0</v>
      </c>
      <c r="G204" s="99">
        <f>'по комитетам'!H196</f>
        <v>0</v>
      </c>
      <c r="H204" s="99"/>
      <c r="I204" s="99"/>
      <c r="J204" s="99"/>
      <c r="K204" s="170"/>
      <c r="L204" s="336"/>
      <c r="M204" s="335"/>
      <c r="N204" s="335"/>
      <c r="O204" s="335"/>
      <c r="P204" s="335"/>
    </row>
    <row r="205" spans="1:16" s="32" customFormat="1" ht="38.25" hidden="1" customHeight="1">
      <c r="A205" s="348"/>
      <c r="B205" s="347"/>
      <c r="C205" s="98" t="s">
        <v>567</v>
      </c>
      <c r="D205" s="99">
        <f>'по комитетам'!E197</f>
        <v>0</v>
      </c>
      <c r="E205" s="99"/>
      <c r="F205" s="99">
        <f>'по комитетам'!G197</f>
        <v>0</v>
      </c>
      <c r="G205" s="99">
        <f>'по комитетам'!H197</f>
        <v>0</v>
      </c>
      <c r="H205" s="99"/>
      <c r="I205" s="99"/>
      <c r="J205" s="99"/>
      <c r="K205" s="170"/>
      <c r="L205" s="336"/>
      <c r="M205" s="335"/>
      <c r="N205" s="335"/>
      <c r="O205" s="335"/>
      <c r="P205" s="335"/>
    </row>
    <row r="206" spans="1:16" s="32" customFormat="1" ht="63.75" hidden="1" customHeight="1">
      <c r="A206" s="348"/>
      <c r="B206" s="347"/>
      <c r="C206" s="98" t="s">
        <v>568</v>
      </c>
      <c r="D206" s="99">
        <f>'по комитетам'!E198</f>
        <v>0</v>
      </c>
      <c r="E206" s="99"/>
      <c r="F206" s="99">
        <f>'по комитетам'!G198</f>
        <v>0</v>
      </c>
      <c r="G206" s="99">
        <f>'по комитетам'!H198</f>
        <v>0</v>
      </c>
      <c r="H206" s="99"/>
      <c r="I206" s="99"/>
      <c r="J206" s="99"/>
      <c r="K206" s="170"/>
      <c r="L206" s="336"/>
      <c r="M206" s="335"/>
      <c r="N206" s="335"/>
      <c r="O206" s="335"/>
      <c r="P206" s="335"/>
    </row>
    <row r="207" spans="1:16" s="32" customFormat="1" ht="35.25" hidden="1" customHeight="1">
      <c r="A207" s="348"/>
      <c r="B207" s="347"/>
      <c r="C207" s="98" t="s">
        <v>616</v>
      </c>
      <c r="D207" s="99"/>
      <c r="E207" s="99">
        <f>'по комитетам'!F199</f>
        <v>0</v>
      </c>
      <c r="F207" s="99"/>
      <c r="G207" s="99"/>
      <c r="H207" s="99"/>
      <c r="I207" s="99"/>
      <c r="J207" s="99"/>
      <c r="K207" s="170"/>
      <c r="L207" s="336"/>
      <c r="M207" s="335"/>
      <c r="N207" s="335"/>
      <c r="O207" s="335"/>
      <c r="P207" s="335"/>
    </row>
    <row r="208" spans="1:16" s="32" customFormat="1" ht="35.25" hidden="1" customHeight="1">
      <c r="A208" s="348"/>
      <c r="B208" s="347"/>
      <c r="C208" s="98" t="s">
        <v>617</v>
      </c>
      <c r="D208" s="99">
        <f>'по комитетам'!E200</f>
        <v>1000000</v>
      </c>
      <c r="E208" s="99">
        <f>'по комитетам'!F200</f>
        <v>0</v>
      </c>
      <c r="F208" s="99">
        <f>'по комитетам'!G200</f>
        <v>0</v>
      </c>
      <c r="G208" s="99">
        <f>'по комитетам'!H200</f>
        <v>0</v>
      </c>
      <c r="H208" s="99"/>
      <c r="I208" s="99"/>
      <c r="J208" s="99"/>
      <c r="K208" s="170"/>
      <c r="L208" s="336"/>
      <c r="M208" s="335"/>
      <c r="N208" s="335"/>
      <c r="O208" s="335"/>
      <c r="P208" s="335"/>
    </row>
    <row r="209" spans="1:16" s="32" customFormat="1" ht="13.5" hidden="1" customHeight="1">
      <c r="A209" s="348"/>
      <c r="B209" s="347"/>
      <c r="C209" s="95" t="s">
        <v>68</v>
      </c>
      <c r="D209" s="99">
        <f>'СП МТ'!D182</f>
        <v>0</v>
      </c>
      <c r="E209" s="99">
        <f>'по комитетам'!F203</f>
        <v>0</v>
      </c>
      <c r="F209" s="99">
        <f>'по комитетам'!G201</f>
        <v>0</v>
      </c>
      <c r="G209" s="99">
        <f>'по комитетам'!H201</f>
        <v>0</v>
      </c>
      <c r="H209" s="99"/>
      <c r="I209" s="99"/>
      <c r="J209" s="99"/>
      <c r="K209" s="170"/>
      <c r="L209" s="336"/>
      <c r="M209" s="335"/>
      <c r="N209" s="335"/>
      <c r="O209" s="335"/>
      <c r="P209" s="335"/>
    </row>
    <row r="210" spans="1:16" s="32" customFormat="1" ht="35.25" hidden="1" customHeight="1">
      <c r="A210" s="348"/>
      <c r="B210" s="347"/>
      <c r="C210" s="98" t="s">
        <v>466</v>
      </c>
      <c r="D210" s="99">
        <f>'СП МТ'!D183</f>
        <v>0</v>
      </c>
      <c r="E210" s="99">
        <f>'по комитетам'!F204</f>
        <v>0</v>
      </c>
      <c r="F210" s="99">
        <f>'по комитетам'!G202</f>
        <v>0</v>
      </c>
      <c r="G210" s="99">
        <f>'по комитетам'!H202</f>
        <v>0</v>
      </c>
      <c r="H210" s="99"/>
      <c r="I210" s="99"/>
      <c r="J210" s="99"/>
      <c r="K210" s="170"/>
      <c r="L210" s="336"/>
      <c r="M210" s="335"/>
      <c r="N210" s="335"/>
      <c r="O210" s="335"/>
      <c r="P210" s="335"/>
    </row>
    <row r="211" spans="1:16" s="32" customFormat="1" ht="35.25" hidden="1" customHeight="1">
      <c r="A211" s="348"/>
      <c r="B211" s="347"/>
      <c r="C211" s="98" t="s">
        <v>467</v>
      </c>
      <c r="D211" s="99">
        <f>'СП МТ'!D184</f>
        <v>0</v>
      </c>
      <c r="E211" s="99">
        <f>'по комитетам'!F205</f>
        <v>0</v>
      </c>
      <c r="F211" s="99">
        <f>'по комитетам'!G203</f>
        <v>0</v>
      </c>
      <c r="G211" s="99">
        <f>'по комитетам'!H203</f>
        <v>0</v>
      </c>
      <c r="H211" s="99"/>
      <c r="I211" s="99"/>
      <c r="J211" s="99"/>
      <c r="K211" s="170"/>
      <c r="L211" s="336"/>
      <c r="M211" s="335"/>
      <c r="N211" s="335"/>
      <c r="O211" s="335"/>
      <c r="P211" s="335"/>
    </row>
    <row r="212" spans="1:16" s="32" customFormat="1" ht="35.25" hidden="1" customHeight="1">
      <c r="A212" s="348"/>
      <c r="B212" s="347"/>
      <c r="C212" s="98" t="s">
        <v>468</v>
      </c>
      <c r="D212" s="99">
        <f>'СП МТ'!D185</f>
        <v>0</v>
      </c>
      <c r="E212" s="99">
        <f>'по комитетам'!F206</f>
        <v>0</v>
      </c>
      <c r="F212" s="99">
        <f>'по комитетам'!G204</f>
        <v>0</v>
      </c>
      <c r="G212" s="99">
        <f>'по комитетам'!H204</f>
        <v>0</v>
      </c>
      <c r="H212" s="99"/>
      <c r="I212" s="99"/>
      <c r="J212" s="99"/>
      <c r="K212" s="170"/>
      <c r="L212" s="336"/>
      <c r="M212" s="335"/>
      <c r="N212" s="335"/>
      <c r="O212" s="335"/>
      <c r="P212" s="335"/>
    </row>
    <row r="213" spans="1:16" s="32" customFormat="1" ht="51" hidden="1" customHeight="1">
      <c r="A213" s="348"/>
      <c r="B213" s="347"/>
      <c r="C213" s="98" t="s">
        <v>469</v>
      </c>
      <c r="D213" s="99">
        <f>'СП МТ'!D186</f>
        <v>0</v>
      </c>
      <c r="E213" s="99">
        <f>'по комитетам'!F207</f>
        <v>0</v>
      </c>
      <c r="F213" s="99">
        <f>'по комитетам'!G205</f>
        <v>0</v>
      </c>
      <c r="G213" s="99">
        <f>'по комитетам'!H205</f>
        <v>0</v>
      </c>
      <c r="H213" s="99"/>
      <c r="I213" s="99"/>
      <c r="J213" s="99"/>
      <c r="K213" s="170"/>
      <c r="L213" s="336"/>
      <c r="M213" s="335"/>
      <c r="N213" s="335"/>
      <c r="O213" s="335"/>
      <c r="P213" s="335"/>
    </row>
    <row r="214" spans="1:16" s="32" customFormat="1" ht="38.25" hidden="1" customHeight="1">
      <c r="A214" s="348"/>
      <c r="B214" s="347"/>
      <c r="C214" s="98" t="s">
        <v>470</v>
      </c>
      <c r="D214" s="99">
        <f>'по комитетам'!E206</f>
        <v>0</v>
      </c>
      <c r="E214" s="99">
        <f>'по комитетам'!F208</f>
        <v>0</v>
      </c>
      <c r="F214" s="99">
        <f>'по комитетам'!G206</f>
        <v>0</v>
      </c>
      <c r="G214" s="99">
        <f>'по комитетам'!H206</f>
        <v>0</v>
      </c>
      <c r="H214" s="99"/>
      <c r="I214" s="99"/>
      <c r="J214" s="99"/>
      <c r="K214" s="170"/>
      <c r="L214" s="336"/>
      <c r="M214" s="335"/>
      <c r="N214" s="335"/>
      <c r="O214" s="335"/>
      <c r="P214" s="335"/>
    </row>
    <row r="215" spans="1:16" s="32" customFormat="1" ht="35.25" hidden="1" customHeight="1">
      <c r="A215" s="348"/>
      <c r="B215" s="347"/>
      <c r="C215" s="98" t="s">
        <v>471</v>
      </c>
      <c r="D215" s="99">
        <f>'по комитетам'!E207</f>
        <v>0</v>
      </c>
      <c r="E215" s="99">
        <f>'по комитетам'!F209</f>
        <v>0</v>
      </c>
      <c r="F215" s="99">
        <f>'по комитетам'!G207</f>
        <v>0</v>
      </c>
      <c r="G215" s="99">
        <f>'по комитетам'!H207</f>
        <v>0</v>
      </c>
      <c r="H215" s="99"/>
      <c r="I215" s="99"/>
      <c r="J215" s="99"/>
      <c r="K215" s="170"/>
      <c r="L215" s="336"/>
      <c r="M215" s="335"/>
      <c r="N215" s="335"/>
      <c r="O215" s="335"/>
      <c r="P215" s="335"/>
    </row>
    <row r="216" spans="1:16" s="32" customFormat="1" ht="35.25" hidden="1" customHeight="1">
      <c r="A216" s="348"/>
      <c r="B216" s="347"/>
      <c r="C216" s="98" t="s">
        <v>472</v>
      </c>
      <c r="D216" s="99">
        <f>'по комитетам'!E208</f>
        <v>0</v>
      </c>
      <c r="E216" s="99">
        <f>'по комитетам'!F210</f>
        <v>0</v>
      </c>
      <c r="F216" s="99">
        <f>'по комитетам'!G208</f>
        <v>0</v>
      </c>
      <c r="G216" s="99">
        <f>'по комитетам'!H208</f>
        <v>0</v>
      </c>
      <c r="H216" s="99"/>
      <c r="I216" s="99"/>
      <c r="J216" s="99"/>
      <c r="K216" s="170"/>
      <c r="L216" s="336"/>
      <c r="M216" s="335"/>
      <c r="N216" s="335"/>
      <c r="O216" s="335"/>
      <c r="P216" s="335"/>
    </row>
    <row r="217" spans="1:16" s="32" customFormat="1" ht="35.25" hidden="1" customHeight="1">
      <c r="A217" s="348"/>
      <c r="B217" s="347"/>
      <c r="C217" s="98" t="s">
        <v>473</v>
      </c>
      <c r="D217" s="99">
        <f>'по комитетам'!E209</f>
        <v>0</v>
      </c>
      <c r="E217" s="99">
        <f>'по комитетам'!F211</f>
        <v>0</v>
      </c>
      <c r="F217" s="99">
        <f>'по комитетам'!G209</f>
        <v>0</v>
      </c>
      <c r="G217" s="99">
        <f>'по комитетам'!H209</f>
        <v>0</v>
      </c>
      <c r="H217" s="99"/>
      <c r="I217" s="99"/>
      <c r="J217" s="99"/>
      <c r="K217" s="170"/>
      <c r="L217" s="336"/>
      <c r="M217" s="335"/>
      <c r="N217" s="335"/>
      <c r="O217" s="335"/>
      <c r="P217" s="335"/>
    </row>
    <row r="218" spans="1:16" s="32" customFormat="1" ht="35.25" hidden="1" customHeight="1">
      <c r="A218" s="348"/>
      <c r="B218" s="347"/>
      <c r="C218" s="98" t="s">
        <v>474</v>
      </c>
      <c r="D218" s="99">
        <f>'по комитетам'!E210</f>
        <v>0</v>
      </c>
      <c r="E218" s="99">
        <f>'по комитетам'!F212</f>
        <v>0</v>
      </c>
      <c r="F218" s="99">
        <f>'по комитетам'!G210</f>
        <v>0</v>
      </c>
      <c r="G218" s="99">
        <f>'по комитетам'!H210</f>
        <v>0</v>
      </c>
      <c r="H218" s="99"/>
      <c r="I218" s="99"/>
      <c r="J218" s="99"/>
      <c r="K218" s="170"/>
      <c r="L218" s="336"/>
      <c r="M218" s="335"/>
      <c r="N218" s="335"/>
      <c r="O218" s="335"/>
      <c r="P218" s="335"/>
    </row>
    <row r="219" spans="1:16" s="32" customFormat="1" ht="35.25" hidden="1" customHeight="1">
      <c r="A219" s="348"/>
      <c r="B219" s="347"/>
      <c r="C219" s="98" t="s">
        <v>475</v>
      </c>
      <c r="D219" s="99">
        <f>'по комитетам'!E211</f>
        <v>0</v>
      </c>
      <c r="E219" s="99">
        <f>'по комитетам'!F213</f>
        <v>0</v>
      </c>
      <c r="F219" s="99">
        <f>'по комитетам'!G211</f>
        <v>0</v>
      </c>
      <c r="G219" s="99">
        <f>'по комитетам'!H211</f>
        <v>0</v>
      </c>
      <c r="H219" s="99"/>
      <c r="I219" s="99"/>
      <c r="J219" s="99"/>
      <c r="K219" s="170"/>
      <c r="L219" s="336"/>
      <c r="M219" s="335"/>
      <c r="N219" s="335"/>
      <c r="O219" s="335"/>
      <c r="P219" s="335"/>
    </row>
    <row r="220" spans="1:16" s="32" customFormat="1" ht="35.25" hidden="1" customHeight="1">
      <c r="A220" s="348"/>
      <c r="B220" s="347"/>
      <c r="C220" s="98" t="s">
        <v>476</v>
      </c>
      <c r="D220" s="99">
        <f>'по комитетам'!E212</f>
        <v>0</v>
      </c>
      <c r="E220" s="99">
        <f>'по комитетам'!F214</f>
        <v>0</v>
      </c>
      <c r="F220" s="99">
        <f>'по комитетам'!G212</f>
        <v>0</v>
      </c>
      <c r="G220" s="99">
        <f>'по комитетам'!H212</f>
        <v>0</v>
      </c>
      <c r="H220" s="99"/>
      <c r="I220" s="99"/>
      <c r="J220" s="99"/>
      <c r="K220" s="170"/>
      <c r="L220" s="336"/>
      <c r="M220" s="335"/>
      <c r="N220" s="335"/>
      <c r="O220" s="335"/>
      <c r="P220" s="335"/>
    </row>
    <row r="221" spans="1:16" s="32" customFormat="1" ht="35.25" hidden="1" customHeight="1">
      <c r="A221" s="348"/>
      <c r="B221" s="347"/>
      <c r="C221" s="98" t="s">
        <v>477</v>
      </c>
      <c r="D221" s="99">
        <f>'по комитетам'!E213</f>
        <v>0</v>
      </c>
      <c r="E221" s="99">
        <f>'по комитетам'!F215</f>
        <v>0</v>
      </c>
      <c r="F221" s="99">
        <f>'по комитетам'!G213</f>
        <v>0</v>
      </c>
      <c r="G221" s="99">
        <f>'по комитетам'!H213</f>
        <v>0</v>
      </c>
      <c r="H221" s="99"/>
      <c r="I221" s="99"/>
      <c r="J221" s="99"/>
      <c r="K221" s="170"/>
      <c r="L221" s="336"/>
      <c r="M221" s="335"/>
      <c r="N221" s="335"/>
      <c r="O221" s="335"/>
      <c r="P221" s="335"/>
    </row>
    <row r="222" spans="1:16" s="32" customFormat="1" ht="16.5" hidden="1" customHeight="1">
      <c r="A222" s="348"/>
      <c r="B222" s="347"/>
      <c r="C222" s="95" t="s">
        <v>126</v>
      </c>
      <c r="D222" s="99">
        <f>'по комитетам'!E214</f>
        <v>0</v>
      </c>
      <c r="E222" s="99">
        <f>'по комитетам'!F216</f>
        <v>0</v>
      </c>
      <c r="F222" s="99">
        <f>'по комитетам'!G214</f>
        <v>0</v>
      </c>
      <c r="G222" s="99">
        <f>'по комитетам'!H214</f>
        <v>0</v>
      </c>
      <c r="H222" s="99"/>
      <c r="I222" s="99"/>
      <c r="J222" s="99"/>
      <c r="K222" s="170"/>
      <c r="L222" s="336"/>
      <c r="M222" s="335"/>
      <c r="N222" s="335"/>
      <c r="O222" s="335"/>
      <c r="P222" s="335"/>
    </row>
    <row r="223" spans="1:16" s="32" customFormat="1" ht="102" hidden="1" customHeight="1">
      <c r="A223" s="348"/>
      <c r="B223" s="347"/>
      <c r="C223" s="98" t="s">
        <v>487</v>
      </c>
      <c r="D223" s="99">
        <f>'по комитетам'!E215</f>
        <v>0</v>
      </c>
      <c r="E223" s="99">
        <f>'по комитетам'!F217</f>
        <v>0</v>
      </c>
      <c r="F223" s="99">
        <f>'по комитетам'!G215</f>
        <v>0</v>
      </c>
      <c r="G223" s="99">
        <f>'по комитетам'!H215</f>
        <v>0</v>
      </c>
      <c r="H223" s="99"/>
      <c r="I223" s="99"/>
      <c r="J223" s="99"/>
      <c r="K223" s="170"/>
      <c r="L223" s="336"/>
      <c r="M223" s="335"/>
      <c r="N223" s="335"/>
      <c r="O223" s="335"/>
      <c r="P223" s="335"/>
    </row>
    <row r="224" spans="1:16" s="32" customFormat="1" ht="114.75" hidden="1" customHeight="1">
      <c r="A224" s="348"/>
      <c r="B224" s="347"/>
      <c r="C224" s="98" t="s">
        <v>569</v>
      </c>
      <c r="D224" s="99">
        <f>'по комитетам'!E216</f>
        <v>0</v>
      </c>
      <c r="E224" s="99">
        <f>'по комитетам'!F218</f>
        <v>0</v>
      </c>
      <c r="F224" s="99">
        <f>'по комитетам'!G216</f>
        <v>0</v>
      </c>
      <c r="G224" s="99">
        <f>'по комитетам'!H216</f>
        <v>0</v>
      </c>
      <c r="H224" s="99"/>
      <c r="I224" s="99"/>
      <c r="J224" s="99"/>
      <c r="K224" s="170"/>
      <c r="L224" s="336"/>
      <c r="M224" s="335"/>
      <c r="N224" s="335"/>
      <c r="O224" s="335"/>
      <c r="P224" s="335"/>
    </row>
    <row r="225" spans="1:16" s="32" customFormat="1" ht="51" hidden="1" customHeight="1">
      <c r="A225" s="348"/>
      <c r="B225" s="347"/>
      <c r="C225" s="98" t="s">
        <v>187</v>
      </c>
      <c r="D225" s="99">
        <f>'по комитетам'!E217</f>
        <v>0</v>
      </c>
      <c r="E225" s="99">
        <f>'по комитетам'!F219</f>
        <v>0</v>
      </c>
      <c r="F225" s="99">
        <f>'по комитетам'!G217</f>
        <v>0</v>
      </c>
      <c r="G225" s="99">
        <f>'по комитетам'!H217</f>
        <v>0</v>
      </c>
      <c r="H225" s="99"/>
      <c r="I225" s="99"/>
      <c r="J225" s="99"/>
      <c r="K225" s="170"/>
      <c r="L225" s="336"/>
      <c r="M225" s="335"/>
      <c r="N225" s="335"/>
      <c r="O225" s="335"/>
      <c r="P225" s="335"/>
    </row>
    <row r="226" spans="1:16" s="32" customFormat="1" ht="63.75" hidden="1" customHeight="1">
      <c r="A226" s="348"/>
      <c r="B226" s="347"/>
      <c r="C226" s="98" t="s">
        <v>570</v>
      </c>
      <c r="D226" s="99">
        <f>'по комитетам'!E218</f>
        <v>0</v>
      </c>
      <c r="E226" s="99">
        <f>'по комитетам'!F220</f>
        <v>0</v>
      </c>
      <c r="F226" s="99">
        <f>'по комитетам'!G218</f>
        <v>0</v>
      </c>
      <c r="G226" s="99">
        <f>'по комитетам'!H218</f>
        <v>0</v>
      </c>
      <c r="H226" s="99"/>
      <c r="I226" s="99"/>
      <c r="J226" s="99"/>
      <c r="K226" s="170"/>
      <c r="L226" s="336"/>
      <c r="M226" s="335"/>
      <c r="N226" s="335"/>
      <c r="O226" s="335"/>
      <c r="P226" s="335"/>
    </row>
    <row r="227" spans="1:16" s="32" customFormat="1" ht="89.25" hidden="1" customHeight="1">
      <c r="A227" s="348"/>
      <c r="B227" s="347"/>
      <c r="C227" s="98" t="s">
        <v>571</v>
      </c>
      <c r="D227" s="99">
        <f>'по комитетам'!E219</f>
        <v>0</v>
      </c>
      <c r="E227" s="99">
        <f>'по комитетам'!F221</f>
        <v>0</v>
      </c>
      <c r="F227" s="99">
        <f>'по комитетам'!G219</f>
        <v>0</v>
      </c>
      <c r="G227" s="99">
        <f>'по комитетам'!H219</f>
        <v>0</v>
      </c>
      <c r="H227" s="99"/>
      <c r="I227" s="99"/>
      <c r="J227" s="99"/>
      <c r="K227" s="170"/>
      <c r="L227" s="336"/>
      <c r="M227" s="335"/>
      <c r="N227" s="335"/>
      <c r="O227" s="335"/>
      <c r="P227" s="335"/>
    </row>
    <row r="228" spans="1:16" s="32" customFormat="1" ht="63.75" hidden="1" customHeight="1">
      <c r="A228" s="348"/>
      <c r="B228" s="347"/>
      <c r="C228" s="98" t="s">
        <v>572</v>
      </c>
      <c r="D228" s="99">
        <f>'по комитетам'!E220</f>
        <v>0</v>
      </c>
      <c r="E228" s="99">
        <f>'по комитетам'!F222</f>
        <v>0</v>
      </c>
      <c r="F228" s="99">
        <f>'по комитетам'!G220</f>
        <v>0</v>
      </c>
      <c r="G228" s="99">
        <f>'по комитетам'!H220</f>
        <v>0</v>
      </c>
      <c r="H228" s="99"/>
      <c r="I228" s="99"/>
      <c r="J228" s="99"/>
      <c r="K228" s="170"/>
      <c r="L228" s="336"/>
      <c r="M228" s="335"/>
      <c r="N228" s="335"/>
      <c r="O228" s="335"/>
      <c r="P228" s="335"/>
    </row>
    <row r="229" spans="1:16" s="32" customFormat="1" ht="38.25" hidden="1" customHeight="1">
      <c r="A229" s="348"/>
      <c r="B229" s="347"/>
      <c r="C229" s="98" t="s">
        <v>573</v>
      </c>
      <c r="D229" s="99">
        <f>'по комитетам'!E221</f>
        <v>0</v>
      </c>
      <c r="E229" s="99">
        <f>'по комитетам'!F223</f>
        <v>0</v>
      </c>
      <c r="F229" s="99">
        <f>'по комитетам'!G221</f>
        <v>0</v>
      </c>
      <c r="G229" s="99">
        <f>'по комитетам'!H221</f>
        <v>0</v>
      </c>
      <c r="H229" s="99"/>
      <c r="I229" s="99"/>
      <c r="J229" s="99"/>
      <c r="K229" s="170"/>
      <c r="L229" s="336"/>
      <c r="M229" s="335"/>
      <c r="N229" s="335"/>
      <c r="O229" s="335"/>
      <c r="P229" s="335"/>
    </row>
    <row r="230" spans="1:16" s="32" customFormat="1" ht="51" hidden="1" customHeight="1">
      <c r="A230" s="348"/>
      <c r="B230" s="347"/>
      <c r="C230" s="98" t="s">
        <v>191</v>
      </c>
      <c r="D230" s="99">
        <f>'по комитетам'!E222</f>
        <v>0</v>
      </c>
      <c r="E230" s="99">
        <f>'по комитетам'!F224</f>
        <v>0</v>
      </c>
      <c r="F230" s="99">
        <f>'по комитетам'!G222</f>
        <v>0</v>
      </c>
      <c r="G230" s="99">
        <f>'по комитетам'!H222</f>
        <v>0</v>
      </c>
      <c r="H230" s="99"/>
      <c r="I230" s="99"/>
      <c r="J230" s="99"/>
      <c r="K230" s="170"/>
      <c r="L230" s="336"/>
      <c r="M230" s="335"/>
      <c r="N230" s="335"/>
      <c r="O230" s="335"/>
      <c r="P230" s="335"/>
    </row>
    <row r="231" spans="1:16" s="32" customFormat="1" ht="102" hidden="1" customHeight="1">
      <c r="A231" s="348"/>
      <c r="B231" s="347"/>
      <c r="C231" s="98" t="s">
        <v>574</v>
      </c>
      <c r="D231" s="99">
        <f>'по комитетам'!E223</f>
        <v>0</v>
      </c>
      <c r="E231" s="99">
        <f>'по комитетам'!F225</f>
        <v>0</v>
      </c>
      <c r="F231" s="99">
        <f>'по комитетам'!G223</f>
        <v>0</v>
      </c>
      <c r="G231" s="99">
        <f>'по комитетам'!H223</f>
        <v>0</v>
      </c>
      <c r="H231" s="99"/>
      <c r="I231" s="99"/>
      <c r="J231" s="99"/>
      <c r="K231" s="170"/>
      <c r="L231" s="336"/>
      <c r="M231" s="335"/>
      <c r="N231" s="335"/>
      <c r="O231" s="335"/>
      <c r="P231" s="335"/>
    </row>
    <row r="232" spans="1:16" s="32" customFormat="1" ht="38.25" hidden="1" customHeight="1">
      <c r="A232" s="348"/>
      <c r="B232" s="347"/>
      <c r="C232" s="98" t="s">
        <v>575</v>
      </c>
      <c r="D232" s="99">
        <f>'по комитетам'!E224</f>
        <v>0</v>
      </c>
      <c r="E232" s="99">
        <f>'по комитетам'!F226</f>
        <v>0</v>
      </c>
      <c r="F232" s="99">
        <f>'по комитетам'!G224</f>
        <v>0</v>
      </c>
      <c r="G232" s="99">
        <f>'по комитетам'!H224</f>
        <v>0</v>
      </c>
      <c r="H232" s="99"/>
      <c r="I232" s="99"/>
      <c r="J232" s="99"/>
      <c r="K232" s="170"/>
      <c r="L232" s="336"/>
      <c r="M232" s="335"/>
      <c r="N232" s="335"/>
      <c r="O232" s="335"/>
      <c r="P232" s="335"/>
    </row>
    <row r="233" spans="1:16" s="32" customFormat="1" ht="35.25" hidden="1" customHeight="1">
      <c r="A233" s="348"/>
      <c r="B233" s="347"/>
      <c r="C233" s="98" t="s">
        <v>576</v>
      </c>
      <c r="D233" s="99">
        <f>'по комитетам'!E225</f>
        <v>0</v>
      </c>
      <c r="E233" s="99">
        <f>'по комитетам'!F227</f>
        <v>0</v>
      </c>
      <c r="F233" s="99">
        <f>'по комитетам'!G225</f>
        <v>0</v>
      </c>
      <c r="G233" s="99">
        <f>'по комитетам'!H225</f>
        <v>0</v>
      </c>
      <c r="H233" s="99"/>
      <c r="I233" s="99"/>
      <c r="J233" s="99"/>
      <c r="K233" s="170"/>
      <c r="L233" s="336"/>
      <c r="M233" s="335"/>
      <c r="N233" s="335"/>
      <c r="O233" s="335"/>
      <c r="P233" s="335"/>
    </row>
    <row r="234" spans="1:16" s="32" customFormat="1" ht="76.5" hidden="1" customHeight="1">
      <c r="A234" s="348"/>
      <c r="B234" s="347"/>
      <c r="C234" s="98" t="s">
        <v>577</v>
      </c>
      <c r="D234" s="99">
        <f>'по комитетам'!E226</f>
        <v>0</v>
      </c>
      <c r="E234" s="99">
        <f>'по комитетам'!F228</f>
        <v>0</v>
      </c>
      <c r="F234" s="99">
        <f>'по комитетам'!G226</f>
        <v>0</v>
      </c>
      <c r="G234" s="99">
        <f>'по комитетам'!H226</f>
        <v>0</v>
      </c>
      <c r="H234" s="99"/>
      <c r="I234" s="99"/>
      <c r="J234" s="99"/>
      <c r="K234" s="170"/>
      <c r="L234" s="336"/>
      <c r="M234" s="335"/>
      <c r="N234" s="335"/>
      <c r="O234" s="335"/>
      <c r="P234" s="335"/>
    </row>
    <row r="235" spans="1:16" s="32" customFormat="1" ht="35.25" hidden="1" customHeight="1">
      <c r="A235" s="348"/>
      <c r="B235" s="347"/>
      <c r="C235" s="98" t="s">
        <v>578</v>
      </c>
      <c r="D235" s="99">
        <f>'по комитетам'!E227</f>
        <v>0</v>
      </c>
      <c r="E235" s="99">
        <f>'по комитетам'!F229</f>
        <v>0</v>
      </c>
      <c r="F235" s="99">
        <f>'по комитетам'!G227</f>
        <v>0</v>
      </c>
      <c r="G235" s="99">
        <f>'по комитетам'!H227</f>
        <v>0</v>
      </c>
      <c r="H235" s="99"/>
      <c r="I235" s="99"/>
      <c r="J235" s="99"/>
      <c r="K235" s="170"/>
      <c r="L235" s="336"/>
      <c r="M235" s="335"/>
      <c r="N235" s="335"/>
      <c r="O235" s="335"/>
      <c r="P235" s="335"/>
    </row>
    <row r="236" spans="1:16" s="32" customFormat="1" ht="102" hidden="1" customHeight="1">
      <c r="A236" s="348"/>
      <c r="B236" s="347"/>
      <c r="C236" s="98" t="s">
        <v>579</v>
      </c>
      <c r="D236" s="99">
        <f>'по комитетам'!E228</f>
        <v>0</v>
      </c>
      <c r="E236" s="99">
        <f>'по комитетам'!F230</f>
        <v>0</v>
      </c>
      <c r="F236" s="99">
        <f>'по комитетам'!G228</f>
        <v>0</v>
      </c>
      <c r="G236" s="99">
        <f>'по комитетам'!H228</f>
        <v>0</v>
      </c>
      <c r="H236" s="99"/>
      <c r="I236" s="99"/>
      <c r="J236" s="99"/>
      <c r="K236" s="170"/>
      <c r="L236" s="336"/>
      <c r="M236" s="335"/>
      <c r="N236" s="335"/>
      <c r="O236" s="335"/>
      <c r="P236" s="335"/>
    </row>
    <row r="237" spans="1:16" s="32" customFormat="1" ht="76.5">
      <c r="A237" s="348"/>
      <c r="B237" s="347" t="s">
        <v>44</v>
      </c>
      <c r="C237" s="98" t="s">
        <v>39</v>
      </c>
      <c r="D237" s="99">
        <v>90887838</v>
      </c>
      <c r="E237" s="99"/>
      <c r="F237" s="100"/>
      <c r="G237" s="100"/>
      <c r="H237" s="100"/>
      <c r="I237" s="100"/>
      <c r="J237" s="100"/>
      <c r="K237" s="170"/>
      <c r="L237" s="336"/>
      <c r="M237" s="335"/>
      <c r="N237" s="335"/>
      <c r="O237" s="335"/>
      <c r="P237" s="335"/>
    </row>
    <row r="238" spans="1:16" s="32" customFormat="1" ht="18" hidden="1" customHeight="1">
      <c r="A238" s="348"/>
      <c r="B238" s="347"/>
      <c r="C238" s="95" t="s">
        <v>56</v>
      </c>
      <c r="D238" s="99">
        <f>'по комитетам'!E232</f>
        <v>685132</v>
      </c>
      <c r="E238" s="99">
        <f>'по комитетам'!F232</f>
        <v>0</v>
      </c>
      <c r="F238" s="100"/>
      <c r="G238" s="100"/>
      <c r="H238" s="100">
        <v>2499146</v>
      </c>
      <c r="I238" s="100"/>
      <c r="J238" s="100"/>
      <c r="K238" s="170"/>
      <c r="L238" s="336"/>
      <c r="M238" s="335"/>
      <c r="N238" s="335"/>
      <c r="O238" s="335"/>
      <c r="P238" s="335"/>
    </row>
    <row r="239" spans="1:16" s="32" customFormat="1" ht="63.75" hidden="1" customHeight="1">
      <c r="A239" s="348"/>
      <c r="B239" s="347"/>
      <c r="C239" s="98" t="s">
        <v>71</v>
      </c>
      <c r="D239" s="99">
        <f>'по комитетам'!E233</f>
        <v>685132</v>
      </c>
      <c r="E239" s="99">
        <f>'по комитетам'!F233</f>
        <v>0</v>
      </c>
      <c r="F239" s="100"/>
      <c r="G239" s="100"/>
      <c r="H239" s="100">
        <v>1962326</v>
      </c>
      <c r="I239" s="100"/>
      <c r="J239" s="100"/>
      <c r="K239" s="170"/>
      <c r="L239" s="336"/>
      <c r="M239" s="335"/>
      <c r="N239" s="335"/>
      <c r="O239" s="335"/>
      <c r="P239" s="335"/>
    </row>
    <row r="240" spans="1:16" s="32" customFormat="1" ht="17.25" hidden="1" customHeight="1">
      <c r="A240" s="348"/>
      <c r="B240" s="347"/>
      <c r="C240" s="95" t="s">
        <v>57</v>
      </c>
      <c r="D240" s="99">
        <f>'по комитетам'!E234</f>
        <v>0</v>
      </c>
      <c r="E240" s="99">
        <f>'по комитетам'!F234</f>
        <v>0</v>
      </c>
      <c r="F240" s="100"/>
      <c r="G240" s="100"/>
      <c r="H240" s="100">
        <v>536820</v>
      </c>
      <c r="I240" s="100"/>
      <c r="J240" s="100"/>
      <c r="K240" s="170"/>
      <c r="L240" s="336"/>
      <c r="M240" s="335"/>
      <c r="N240" s="335"/>
      <c r="O240" s="335"/>
      <c r="P240" s="335"/>
    </row>
    <row r="241" spans="1:16" s="32" customFormat="1" ht="35.25" hidden="1" customHeight="1">
      <c r="A241" s="348"/>
      <c r="B241" s="347"/>
      <c r="C241" s="98" t="s">
        <v>142</v>
      </c>
      <c r="D241" s="99">
        <f>'по комитетам'!E235</f>
        <v>0</v>
      </c>
      <c r="E241" s="99">
        <f>'по комитетам'!F235</f>
        <v>0</v>
      </c>
      <c r="F241" s="99"/>
      <c r="G241" s="99"/>
      <c r="H241" s="99">
        <v>0</v>
      </c>
      <c r="I241" s="99"/>
      <c r="J241" s="99"/>
      <c r="K241" s="170"/>
      <c r="L241" s="336"/>
      <c r="M241" s="335"/>
      <c r="N241" s="335"/>
      <c r="O241" s="335"/>
      <c r="P241" s="335"/>
    </row>
    <row r="242" spans="1:16" s="32" customFormat="1" ht="38.25" hidden="1" customHeight="1">
      <c r="A242" s="348"/>
      <c r="B242" s="347"/>
      <c r="C242" s="98" t="s">
        <v>515</v>
      </c>
      <c r="D242" s="99">
        <f>'по комитетам'!E236</f>
        <v>0</v>
      </c>
      <c r="E242" s="99">
        <f>'по комитетам'!F236</f>
        <v>0</v>
      </c>
      <c r="F242" s="99"/>
      <c r="G242" s="99"/>
      <c r="H242" s="99">
        <v>1195108</v>
      </c>
      <c r="I242" s="99"/>
      <c r="J242" s="99"/>
      <c r="K242" s="170"/>
      <c r="L242" s="336"/>
      <c r="M242" s="335"/>
      <c r="N242" s="335"/>
      <c r="O242" s="335"/>
      <c r="P242" s="335"/>
    </row>
    <row r="243" spans="1:16" s="32" customFormat="1" ht="38.25" hidden="1" customHeight="1">
      <c r="A243" s="348"/>
      <c r="B243" s="347"/>
      <c r="C243" s="98" t="s">
        <v>516</v>
      </c>
      <c r="D243" s="99">
        <f>'по комитетам'!E237</f>
        <v>0</v>
      </c>
      <c r="E243" s="99">
        <f>'по комитетам'!F237</f>
        <v>0</v>
      </c>
      <c r="F243" s="99"/>
      <c r="G243" s="99"/>
      <c r="H243" s="99">
        <v>787757</v>
      </c>
      <c r="I243" s="99"/>
      <c r="J243" s="99"/>
      <c r="K243" s="170"/>
      <c r="L243" s="336"/>
      <c r="M243" s="335"/>
      <c r="N243" s="335"/>
      <c r="O243" s="335"/>
      <c r="P243" s="335"/>
    </row>
    <row r="244" spans="1:16" s="32" customFormat="1" ht="38.25" hidden="1" customHeight="1">
      <c r="A244" s="348"/>
      <c r="B244" s="347"/>
      <c r="C244" s="98" t="s">
        <v>517</v>
      </c>
      <c r="D244" s="99">
        <f>'по комитетам'!E238</f>
        <v>0</v>
      </c>
      <c r="E244" s="99">
        <f>'по комитетам'!F238</f>
        <v>0</v>
      </c>
      <c r="F244" s="99"/>
      <c r="G244" s="99"/>
      <c r="H244" s="99">
        <v>2200000</v>
      </c>
      <c r="I244" s="99"/>
      <c r="J244" s="99"/>
      <c r="K244" s="170"/>
      <c r="L244" s="336"/>
      <c r="M244" s="335"/>
      <c r="N244" s="335"/>
      <c r="O244" s="335"/>
      <c r="P244" s="335"/>
    </row>
    <row r="245" spans="1:16" s="32" customFormat="1" ht="44.25" hidden="1" customHeight="1">
      <c r="A245" s="348"/>
      <c r="B245" s="347"/>
      <c r="C245" s="98" t="s">
        <v>394</v>
      </c>
      <c r="D245" s="99">
        <f>'по комитетам'!E239</f>
        <v>0</v>
      </c>
      <c r="E245" s="99">
        <f>'по комитетам'!F239</f>
        <v>0</v>
      </c>
      <c r="F245" s="99"/>
      <c r="G245" s="99"/>
      <c r="H245" s="99">
        <v>4000000</v>
      </c>
      <c r="I245" s="99"/>
      <c r="J245" s="99"/>
      <c r="K245" s="170"/>
      <c r="L245" s="336"/>
      <c r="M245" s="335"/>
      <c r="N245" s="335"/>
      <c r="O245" s="335"/>
      <c r="P245" s="335"/>
    </row>
    <row r="246" spans="1:16" s="32" customFormat="1" ht="27.75" hidden="1" customHeight="1">
      <c r="A246" s="348"/>
      <c r="B246" s="347"/>
      <c r="C246" s="98" t="s">
        <v>143</v>
      </c>
      <c r="D246" s="99">
        <f>'по комитетам'!E240</f>
        <v>0</v>
      </c>
      <c r="E246" s="99">
        <f>'по комитетам'!F240</f>
        <v>0</v>
      </c>
      <c r="F246" s="99"/>
      <c r="G246" s="99"/>
      <c r="H246" s="99">
        <v>0</v>
      </c>
      <c r="I246" s="99"/>
      <c r="J246" s="99"/>
      <c r="K246" s="170"/>
      <c r="L246" s="336"/>
      <c r="M246" s="335"/>
      <c r="N246" s="335"/>
      <c r="O246" s="335"/>
      <c r="P246" s="335"/>
    </row>
    <row r="247" spans="1:16" s="32" customFormat="1" ht="20.25" hidden="1" customHeight="1">
      <c r="A247" s="348"/>
      <c r="B247" s="347"/>
      <c r="C247" s="95" t="s">
        <v>58</v>
      </c>
      <c r="D247" s="99">
        <f>'по комитетам'!E241</f>
        <v>2600000</v>
      </c>
      <c r="E247" s="99">
        <f>'по комитетам'!F241</f>
        <v>0</v>
      </c>
      <c r="F247" s="99"/>
      <c r="G247" s="99"/>
      <c r="H247" s="99">
        <v>10100000</v>
      </c>
      <c r="I247" s="99"/>
      <c r="J247" s="99"/>
      <c r="K247" s="170"/>
      <c r="L247" s="336"/>
      <c r="M247" s="335"/>
      <c r="N247" s="335"/>
      <c r="O247" s="335"/>
      <c r="P247" s="335"/>
    </row>
    <row r="248" spans="1:16" s="32" customFormat="1" ht="29.25" hidden="1" customHeight="1">
      <c r="A248" s="348"/>
      <c r="B248" s="347"/>
      <c r="C248" s="98" t="s">
        <v>144</v>
      </c>
      <c r="D248" s="99">
        <f>'по комитетам'!E242</f>
        <v>0</v>
      </c>
      <c r="E248" s="99">
        <f>'по комитетам'!F242</f>
        <v>0</v>
      </c>
      <c r="F248" s="99"/>
      <c r="G248" s="99"/>
      <c r="H248" s="99">
        <v>0</v>
      </c>
      <c r="I248" s="99"/>
      <c r="J248" s="99"/>
      <c r="K248" s="170"/>
      <c r="L248" s="336"/>
      <c r="M248" s="335"/>
      <c r="N248" s="335"/>
      <c r="O248" s="335"/>
      <c r="P248" s="335"/>
    </row>
    <row r="249" spans="1:16" s="32" customFormat="1" ht="38.25" hidden="1" customHeight="1">
      <c r="A249" s="348"/>
      <c r="B249" s="347"/>
      <c r="C249" s="98" t="s">
        <v>145</v>
      </c>
      <c r="D249" s="99">
        <f>'по комитетам'!E243</f>
        <v>0</v>
      </c>
      <c r="E249" s="99">
        <f>'по комитетам'!F243</f>
        <v>0</v>
      </c>
      <c r="F249" s="99"/>
      <c r="G249" s="99"/>
      <c r="H249" s="99">
        <v>0</v>
      </c>
      <c r="I249" s="99"/>
      <c r="J249" s="99"/>
      <c r="K249" s="170"/>
      <c r="L249" s="336"/>
      <c r="M249" s="335"/>
      <c r="N249" s="335"/>
      <c r="O249" s="335"/>
      <c r="P249" s="335"/>
    </row>
    <row r="250" spans="1:16" s="32" customFormat="1" ht="38.25" hidden="1" customHeight="1">
      <c r="A250" s="348"/>
      <c r="B250" s="347"/>
      <c r="C250" s="98" t="s">
        <v>518</v>
      </c>
      <c r="D250" s="99">
        <f>'по комитетам'!E244</f>
        <v>2600000</v>
      </c>
      <c r="E250" s="99">
        <f>'по комитетам'!F244</f>
        <v>0</v>
      </c>
      <c r="F250" s="99"/>
      <c r="G250" s="99"/>
      <c r="H250" s="99">
        <v>6600000</v>
      </c>
      <c r="I250" s="99"/>
      <c r="J250" s="99"/>
      <c r="K250" s="170"/>
      <c r="L250" s="336"/>
      <c r="M250" s="335"/>
      <c r="N250" s="335"/>
      <c r="O250" s="335"/>
      <c r="P250" s="335"/>
    </row>
    <row r="251" spans="1:16" s="32" customFormat="1" ht="38.25" hidden="1" customHeight="1">
      <c r="A251" s="348"/>
      <c r="B251" s="347"/>
      <c r="C251" s="98" t="s">
        <v>147</v>
      </c>
      <c r="D251" s="99">
        <f>'по комитетам'!E245</f>
        <v>0</v>
      </c>
      <c r="E251" s="99">
        <f>'по комитетам'!F245</f>
        <v>0</v>
      </c>
      <c r="F251" s="99"/>
      <c r="G251" s="99"/>
      <c r="H251" s="99">
        <v>0</v>
      </c>
      <c r="I251" s="99"/>
      <c r="J251" s="99"/>
      <c r="K251" s="170"/>
      <c r="L251" s="336"/>
      <c r="M251" s="335"/>
      <c r="N251" s="335"/>
      <c r="O251" s="335"/>
      <c r="P251" s="335"/>
    </row>
    <row r="252" spans="1:16" s="32" customFormat="1" ht="35.25" hidden="1" customHeight="1">
      <c r="A252" s="348"/>
      <c r="B252" s="347"/>
      <c r="C252" s="98" t="s">
        <v>127</v>
      </c>
      <c r="D252" s="99">
        <f>'по комитетам'!E246</f>
        <v>0</v>
      </c>
      <c r="E252" s="99">
        <f>'по комитетам'!F246</f>
        <v>0</v>
      </c>
      <c r="F252" s="99"/>
      <c r="G252" s="99"/>
      <c r="H252" s="99">
        <v>3500000</v>
      </c>
      <c r="I252" s="99"/>
      <c r="J252" s="99"/>
      <c r="K252" s="170"/>
      <c r="L252" s="336"/>
      <c r="M252" s="335"/>
      <c r="N252" s="335"/>
      <c r="O252" s="335"/>
      <c r="P252" s="335"/>
    </row>
    <row r="253" spans="1:16" s="32" customFormat="1" ht="17.25" hidden="1" customHeight="1">
      <c r="A253" s="348"/>
      <c r="B253" s="347"/>
      <c r="C253" s="95" t="s">
        <v>59</v>
      </c>
      <c r="D253" s="99">
        <f>'по комитетам'!E247</f>
        <v>0</v>
      </c>
      <c r="E253" s="99">
        <f>'по комитетам'!F247</f>
        <v>0</v>
      </c>
      <c r="F253" s="99"/>
      <c r="G253" s="99"/>
      <c r="H253" s="99">
        <v>0</v>
      </c>
      <c r="I253" s="99"/>
      <c r="J253" s="99"/>
      <c r="K253" s="170"/>
      <c r="L253" s="336"/>
      <c r="M253" s="335"/>
      <c r="N253" s="335"/>
      <c r="O253" s="335"/>
      <c r="P253" s="335"/>
    </row>
    <row r="254" spans="1:16" s="32" customFormat="1" ht="51" hidden="1" customHeight="1">
      <c r="A254" s="348"/>
      <c r="B254" s="347"/>
      <c r="C254" s="98" t="s">
        <v>148</v>
      </c>
      <c r="D254" s="99">
        <f>'по комитетам'!E248</f>
        <v>0</v>
      </c>
      <c r="E254" s="99">
        <f>'по комитетам'!F248</f>
        <v>0</v>
      </c>
      <c r="F254" s="99"/>
      <c r="G254" s="99"/>
      <c r="H254" s="99">
        <v>0</v>
      </c>
      <c r="I254" s="99"/>
      <c r="J254" s="99"/>
      <c r="K254" s="170"/>
      <c r="L254" s="336"/>
      <c r="M254" s="335"/>
      <c r="N254" s="335"/>
      <c r="O254" s="335"/>
      <c r="P254" s="335"/>
    </row>
    <row r="255" spans="1:16" s="32" customFormat="1" ht="38.25" hidden="1" customHeight="1">
      <c r="A255" s="348"/>
      <c r="B255" s="347"/>
      <c r="C255" s="98" t="s">
        <v>149</v>
      </c>
      <c r="D255" s="99">
        <f>'по комитетам'!E249</f>
        <v>0</v>
      </c>
      <c r="E255" s="99">
        <f>'по комитетам'!F249</f>
        <v>0</v>
      </c>
      <c r="F255" s="99"/>
      <c r="G255" s="99"/>
      <c r="H255" s="99">
        <v>0</v>
      </c>
      <c r="I255" s="99"/>
      <c r="J255" s="99"/>
      <c r="K255" s="170"/>
      <c r="L255" s="336"/>
      <c r="M255" s="335"/>
      <c r="N255" s="335"/>
      <c r="O255" s="335"/>
      <c r="P255" s="335"/>
    </row>
    <row r="256" spans="1:16" s="32" customFormat="1" ht="13.5" hidden="1" customHeight="1">
      <c r="A256" s="348"/>
      <c r="B256" s="347"/>
      <c r="C256" s="95" t="s">
        <v>72</v>
      </c>
      <c r="D256" s="99"/>
      <c r="E256" s="99">
        <f>'по комитетам'!F250</f>
        <v>0</v>
      </c>
      <c r="F256" s="99"/>
      <c r="G256" s="99"/>
      <c r="H256" s="99">
        <v>0</v>
      </c>
      <c r="I256" s="99"/>
      <c r="J256" s="99"/>
      <c r="K256" s="170"/>
      <c r="L256" s="336"/>
      <c r="M256" s="335"/>
      <c r="N256" s="335"/>
      <c r="O256" s="335"/>
      <c r="P256" s="335"/>
    </row>
    <row r="257" spans="1:16" s="32" customFormat="1" ht="38.25" hidden="1" customHeight="1">
      <c r="A257" s="348"/>
      <c r="B257" s="347"/>
      <c r="C257" s="98" t="s">
        <v>150</v>
      </c>
      <c r="D257" s="99">
        <f>'по комитетам'!E251</f>
        <v>0</v>
      </c>
      <c r="E257" s="99">
        <f>'по комитетам'!F251</f>
        <v>0</v>
      </c>
      <c r="F257" s="99"/>
      <c r="G257" s="99"/>
      <c r="H257" s="99">
        <v>0</v>
      </c>
      <c r="I257" s="99"/>
      <c r="J257" s="99"/>
      <c r="K257" s="170"/>
      <c r="L257" s="336"/>
      <c r="M257" s="335"/>
      <c r="N257" s="335"/>
      <c r="O257" s="335"/>
      <c r="P257" s="335"/>
    </row>
    <row r="258" spans="1:16" s="32" customFormat="1" ht="51" hidden="1" customHeight="1">
      <c r="A258" s="348"/>
      <c r="B258" s="347"/>
      <c r="C258" s="98" t="s">
        <v>128</v>
      </c>
      <c r="D258" s="99">
        <f>'по комитетам'!E252</f>
        <v>0</v>
      </c>
      <c r="E258" s="99">
        <f>'по комитетам'!F252</f>
        <v>0</v>
      </c>
      <c r="F258" s="99"/>
      <c r="G258" s="99"/>
      <c r="H258" s="99">
        <v>0</v>
      </c>
      <c r="I258" s="99"/>
      <c r="J258" s="99"/>
      <c r="K258" s="170"/>
      <c r="L258" s="336"/>
      <c r="M258" s="335"/>
      <c r="N258" s="335"/>
      <c r="O258" s="335"/>
      <c r="P258" s="335"/>
    </row>
    <row r="259" spans="1:16" s="32" customFormat="1" ht="18" hidden="1" customHeight="1">
      <c r="A259" s="348"/>
      <c r="B259" s="347"/>
      <c r="C259" s="95" t="s">
        <v>61</v>
      </c>
      <c r="D259" s="99">
        <f>'по комитетам'!E253</f>
        <v>11848993</v>
      </c>
      <c r="E259" s="99">
        <f>'по комитетам'!F253</f>
        <v>0</v>
      </c>
      <c r="F259" s="99"/>
      <c r="G259" s="99"/>
      <c r="H259" s="99">
        <v>4745740</v>
      </c>
      <c r="I259" s="99"/>
      <c r="J259" s="99"/>
      <c r="K259" s="170"/>
      <c r="L259" s="336"/>
      <c r="M259" s="335"/>
      <c r="N259" s="335"/>
      <c r="O259" s="335"/>
      <c r="P259" s="335"/>
    </row>
    <row r="260" spans="1:16" s="32" customFormat="1" ht="27.75" hidden="1" customHeight="1">
      <c r="A260" s="348"/>
      <c r="B260" s="347"/>
      <c r="C260" s="98" t="s">
        <v>151</v>
      </c>
      <c r="D260" s="99">
        <f>'по комитетам'!E254</f>
        <v>3921530</v>
      </c>
      <c r="E260" s="99">
        <f>'по комитетам'!F254</f>
        <v>0</v>
      </c>
      <c r="F260" s="99"/>
      <c r="G260" s="99"/>
      <c r="H260" s="99">
        <v>2000000</v>
      </c>
      <c r="I260" s="99"/>
      <c r="J260" s="99"/>
      <c r="K260" s="170"/>
      <c r="L260" s="336"/>
      <c r="M260" s="335"/>
      <c r="N260" s="335"/>
      <c r="O260" s="335"/>
      <c r="P260" s="335"/>
    </row>
    <row r="261" spans="1:16" s="32" customFormat="1" ht="27.75" hidden="1" customHeight="1">
      <c r="A261" s="348"/>
      <c r="B261" s="347"/>
      <c r="C261" s="98" t="s">
        <v>152</v>
      </c>
      <c r="D261" s="99">
        <f>'по комитетам'!E257</f>
        <v>7927463</v>
      </c>
      <c r="E261" s="99">
        <f>'по комитетам'!F257</f>
        <v>0</v>
      </c>
      <c r="F261" s="99"/>
      <c r="G261" s="99"/>
      <c r="H261" s="99">
        <v>1515740</v>
      </c>
      <c r="I261" s="99"/>
      <c r="J261" s="99"/>
      <c r="K261" s="170"/>
      <c r="L261" s="336"/>
      <c r="M261" s="335"/>
      <c r="N261" s="335"/>
      <c r="O261" s="335"/>
      <c r="P261" s="335"/>
    </row>
    <row r="262" spans="1:16" s="32" customFormat="1" ht="16.5" hidden="1" customHeight="1">
      <c r="A262" s="348"/>
      <c r="B262" s="347"/>
      <c r="C262" s="95" t="s">
        <v>62</v>
      </c>
      <c r="D262" s="99">
        <f>'по комитетам'!E258</f>
        <v>1293954</v>
      </c>
      <c r="E262" s="99">
        <f>'по комитетам'!F258</f>
        <v>0</v>
      </c>
      <c r="F262" s="99"/>
      <c r="G262" s="99"/>
      <c r="H262" s="99">
        <v>2775800</v>
      </c>
      <c r="I262" s="99"/>
      <c r="J262" s="99"/>
      <c r="K262" s="170"/>
      <c r="L262" s="336"/>
      <c r="M262" s="335"/>
      <c r="N262" s="335"/>
      <c r="O262" s="335"/>
      <c r="P262" s="335"/>
    </row>
    <row r="263" spans="1:16" s="32" customFormat="1" ht="27" hidden="1" customHeight="1">
      <c r="A263" s="348"/>
      <c r="B263" s="347"/>
      <c r="C263" s="98" t="s">
        <v>417</v>
      </c>
      <c r="D263" s="99">
        <f>'по комитетам'!E259</f>
        <v>1293954</v>
      </c>
      <c r="E263" s="99">
        <f>'по комитетам'!F259</f>
        <v>0</v>
      </c>
      <c r="F263" s="99"/>
      <c r="G263" s="99"/>
      <c r="H263" s="99">
        <v>1200000</v>
      </c>
      <c r="I263" s="99"/>
      <c r="J263" s="99"/>
      <c r="K263" s="170"/>
      <c r="L263" s="336"/>
      <c r="M263" s="335"/>
      <c r="N263" s="335"/>
      <c r="O263" s="335"/>
      <c r="P263" s="335"/>
    </row>
    <row r="264" spans="1:16" s="32" customFormat="1" ht="30" hidden="1" customHeight="1">
      <c r="A264" s="348"/>
      <c r="B264" s="347"/>
      <c r="C264" s="98" t="s">
        <v>418</v>
      </c>
      <c r="D264" s="99">
        <f>'по комитетам'!E260</f>
        <v>0</v>
      </c>
      <c r="E264" s="99">
        <f>'по комитетам'!F260</f>
        <v>0</v>
      </c>
      <c r="F264" s="99"/>
      <c r="G264" s="99"/>
      <c r="H264" s="99">
        <v>1575800</v>
      </c>
      <c r="I264" s="99"/>
      <c r="J264" s="99"/>
      <c r="K264" s="170"/>
      <c r="L264" s="336"/>
      <c r="M264" s="335"/>
      <c r="N264" s="335"/>
      <c r="O264" s="335"/>
      <c r="P264" s="335"/>
    </row>
    <row r="265" spans="1:16" s="32" customFormat="1" ht="38.25" hidden="1" customHeight="1">
      <c r="A265" s="348"/>
      <c r="B265" s="347"/>
      <c r="C265" s="98" t="s">
        <v>153</v>
      </c>
      <c r="D265" s="99">
        <f>'по комитетам'!E261</f>
        <v>0</v>
      </c>
      <c r="E265" s="99">
        <f>'по комитетам'!F261</f>
        <v>0</v>
      </c>
      <c r="F265" s="99"/>
      <c r="G265" s="99"/>
      <c r="H265" s="99">
        <v>0</v>
      </c>
      <c r="I265" s="99"/>
      <c r="J265" s="99"/>
      <c r="K265" s="170"/>
      <c r="L265" s="336"/>
      <c r="M265" s="335"/>
      <c r="N265" s="335"/>
      <c r="O265" s="335"/>
      <c r="P265" s="335"/>
    </row>
    <row r="266" spans="1:16" s="32" customFormat="1" ht="38.25" hidden="1" customHeight="1">
      <c r="A266" s="348"/>
      <c r="B266" s="347"/>
      <c r="C266" s="98" t="s">
        <v>154</v>
      </c>
      <c r="D266" s="99">
        <f>'по комитетам'!E262</f>
        <v>0</v>
      </c>
      <c r="E266" s="99">
        <f>'по комитетам'!F262</f>
        <v>0</v>
      </c>
      <c r="F266" s="99"/>
      <c r="G266" s="99"/>
      <c r="H266" s="99">
        <v>0</v>
      </c>
      <c r="I266" s="99"/>
      <c r="J266" s="99"/>
      <c r="K266" s="170"/>
      <c r="L266" s="336"/>
      <c r="M266" s="335"/>
      <c r="N266" s="335"/>
      <c r="O266" s="335"/>
      <c r="P266" s="335"/>
    </row>
    <row r="267" spans="1:16" s="32" customFormat="1" ht="51" hidden="1" customHeight="1">
      <c r="A267" s="348"/>
      <c r="B267" s="347"/>
      <c r="C267" s="98" t="s">
        <v>155</v>
      </c>
      <c r="D267" s="99">
        <f>'по комитетам'!E263</f>
        <v>0</v>
      </c>
      <c r="E267" s="99">
        <f>'по комитетам'!F263</f>
        <v>0</v>
      </c>
      <c r="F267" s="99"/>
      <c r="G267" s="99"/>
      <c r="H267" s="99">
        <v>0</v>
      </c>
      <c r="I267" s="99"/>
      <c r="J267" s="99"/>
      <c r="K267" s="170"/>
      <c r="L267" s="336"/>
      <c r="M267" s="335"/>
      <c r="N267" s="335"/>
      <c r="O267" s="335"/>
      <c r="P267" s="335"/>
    </row>
    <row r="268" spans="1:16" s="32" customFormat="1" ht="26.25" hidden="1" customHeight="1">
      <c r="A268" s="348"/>
      <c r="B268" s="347"/>
      <c r="C268" s="98" t="s">
        <v>156</v>
      </c>
      <c r="D268" s="99">
        <f>'по комитетам'!E264</f>
        <v>0</v>
      </c>
      <c r="E268" s="99">
        <f>'по комитетам'!F264</f>
        <v>0</v>
      </c>
      <c r="F268" s="99"/>
      <c r="G268" s="99"/>
      <c r="H268" s="99">
        <v>0</v>
      </c>
      <c r="I268" s="99"/>
      <c r="J268" s="99"/>
      <c r="K268" s="170"/>
      <c r="L268" s="336"/>
      <c r="M268" s="335"/>
      <c r="N268" s="335"/>
      <c r="O268" s="335"/>
      <c r="P268" s="335"/>
    </row>
    <row r="269" spans="1:16" s="32" customFormat="1" ht="51" hidden="1" customHeight="1">
      <c r="A269" s="348"/>
      <c r="B269" s="347"/>
      <c r="C269" s="98" t="s">
        <v>129</v>
      </c>
      <c r="D269" s="99">
        <f>'по комитетам'!E265</f>
        <v>0</v>
      </c>
      <c r="E269" s="99">
        <f>'по комитетам'!F265</f>
        <v>0</v>
      </c>
      <c r="F269" s="99"/>
      <c r="G269" s="99"/>
      <c r="H269" s="99">
        <v>0</v>
      </c>
      <c r="I269" s="99"/>
      <c r="J269" s="99"/>
      <c r="K269" s="170"/>
      <c r="L269" s="336"/>
      <c r="M269" s="335"/>
      <c r="N269" s="335"/>
      <c r="O269" s="335"/>
      <c r="P269" s="335"/>
    </row>
    <row r="270" spans="1:16" s="32" customFormat="1" ht="28.5" hidden="1" customHeight="1">
      <c r="A270" s="348"/>
      <c r="B270" s="347"/>
      <c r="C270" s="98" t="s">
        <v>157</v>
      </c>
      <c r="D270" s="99">
        <f>'по комитетам'!E266</f>
        <v>0</v>
      </c>
      <c r="E270" s="99">
        <f>'по комитетам'!F266</f>
        <v>0</v>
      </c>
      <c r="F270" s="99"/>
      <c r="G270" s="99"/>
      <c r="H270" s="99">
        <v>0</v>
      </c>
      <c r="I270" s="99"/>
      <c r="J270" s="99"/>
      <c r="K270" s="170"/>
      <c r="L270" s="336"/>
      <c r="M270" s="335"/>
      <c r="N270" s="335"/>
      <c r="O270" s="335"/>
      <c r="P270" s="335"/>
    </row>
    <row r="271" spans="1:16" s="32" customFormat="1" ht="27.75" hidden="1" customHeight="1">
      <c r="A271" s="348"/>
      <c r="B271" s="347"/>
      <c r="C271" s="98" t="s">
        <v>158</v>
      </c>
      <c r="D271" s="99">
        <f>'по комитетам'!E267</f>
        <v>0</v>
      </c>
      <c r="E271" s="99">
        <f>'по комитетам'!F267</f>
        <v>0</v>
      </c>
      <c r="F271" s="99"/>
      <c r="G271" s="99"/>
      <c r="H271" s="99">
        <v>0</v>
      </c>
      <c r="I271" s="99"/>
      <c r="J271" s="99"/>
      <c r="K271" s="170"/>
      <c r="L271" s="336"/>
      <c r="M271" s="335"/>
      <c r="N271" s="335"/>
      <c r="O271" s="335"/>
      <c r="P271" s="335"/>
    </row>
    <row r="272" spans="1:16" s="32" customFormat="1" ht="15.75" hidden="1" customHeight="1">
      <c r="A272" s="348"/>
      <c r="B272" s="347"/>
      <c r="C272" s="98" t="s">
        <v>159</v>
      </c>
      <c r="D272" s="99">
        <f>'по комитетам'!E268</f>
        <v>0</v>
      </c>
      <c r="E272" s="99">
        <f>'по комитетам'!F268</f>
        <v>0</v>
      </c>
      <c r="F272" s="99"/>
      <c r="G272" s="99"/>
      <c r="H272" s="99">
        <v>0</v>
      </c>
      <c r="I272" s="99"/>
      <c r="J272" s="99"/>
      <c r="K272" s="170"/>
      <c r="L272" s="336"/>
      <c r="M272" s="335"/>
      <c r="N272" s="335"/>
      <c r="O272" s="335"/>
      <c r="P272" s="335"/>
    </row>
    <row r="273" spans="1:16" s="32" customFormat="1" ht="16.5" hidden="1" customHeight="1">
      <c r="A273" s="348"/>
      <c r="B273" s="347"/>
      <c r="C273" s="95" t="s">
        <v>74</v>
      </c>
      <c r="D273" s="99">
        <f>'по комитетам'!E269</f>
        <v>0</v>
      </c>
      <c r="E273" s="99">
        <f>'по комитетам'!F269</f>
        <v>0</v>
      </c>
      <c r="F273" s="99"/>
      <c r="G273" s="99"/>
      <c r="H273" s="99">
        <v>0</v>
      </c>
      <c r="I273" s="99"/>
      <c r="J273" s="99"/>
      <c r="K273" s="170"/>
      <c r="L273" s="336"/>
      <c r="M273" s="335"/>
      <c r="N273" s="335"/>
      <c r="O273" s="335"/>
      <c r="P273" s="335"/>
    </row>
    <row r="274" spans="1:16" s="32" customFormat="1" ht="38.25" hidden="1" customHeight="1">
      <c r="A274" s="348"/>
      <c r="B274" s="347"/>
      <c r="C274" s="98" t="s">
        <v>160</v>
      </c>
      <c r="D274" s="99">
        <f>'по комитетам'!E270</f>
        <v>0</v>
      </c>
      <c r="E274" s="99">
        <f>'по комитетам'!F270</f>
        <v>0</v>
      </c>
      <c r="F274" s="99"/>
      <c r="G274" s="99"/>
      <c r="H274" s="99">
        <v>0</v>
      </c>
      <c r="I274" s="99"/>
      <c r="J274" s="99"/>
      <c r="K274" s="170"/>
      <c r="L274" s="336"/>
      <c r="M274" s="335"/>
      <c r="N274" s="335"/>
      <c r="O274" s="335"/>
      <c r="P274" s="335"/>
    </row>
    <row r="275" spans="1:16" s="32" customFormat="1" ht="38.25" hidden="1" customHeight="1">
      <c r="A275" s="348"/>
      <c r="B275" s="347"/>
      <c r="C275" s="98" t="s">
        <v>161</v>
      </c>
      <c r="D275" s="99">
        <f>'по комитетам'!E271</f>
        <v>0</v>
      </c>
      <c r="E275" s="99">
        <f>'по комитетам'!F271</f>
        <v>0</v>
      </c>
      <c r="F275" s="99"/>
      <c r="G275" s="99"/>
      <c r="H275" s="99">
        <v>0</v>
      </c>
      <c r="I275" s="99"/>
      <c r="J275" s="99"/>
      <c r="K275" s="170"/>
      <c r="L275" s="336"/>
      <c r="M275" s="335"/>
      <c r="N275" s="335"/>
      <c r="O275" s="335"/>
      <c r="P275" s="335"/>
    </row>
    <row r="276" spans="1:16" s="32" customFormat="1" ht="15" hidden="1" customHeight="1">
      <c r="A276" s="348"/>
      <c r="B276" s="347"/>
      <c r="C276" s="95" t="s">
        <v>63</v>
      </c>
      <c r="D276" s="99">
        <f>'по комитетам'!E272</f>
        <v>2170961</v>
      </c>
      <c r="E276" s="99">
        <f>'по комитетам'!F272</f>
        <v>0</v>
      </c>
      <c r="F276" s="99"/>
      <c r="G276" s="99"/>
      <c r="H276" s="99">
        <v>220270</v>
      </c>
      <c r="I276" s="99"/>
      <c r="J276" s="99"/>
      <c r="K276" s="170"/>
      <c r="L276" s="336"/>
      <c r="M276" s="335"/>
      <c r="N276" s="335"/>
      <c r="O276" s="335"/>
      <c r="P276" s="335"/>
    </row>
    <row r="277" spans="1:16" s="32" customFormat="1" ht="38.25" hidden="1" customHeight="1">
      <c r="A277" s="348"/>
      <c r="B277" s="347"/>
      <c r="C277" s="98" t="s">
        <v>429</v>
      </c>
      <c r="D277" s="99">
        <f>'по комитетам'!E273</f>
        <v>842306</v>
      </c>
      <c r="E277" s="99">
        <f>'по комитетам'!F273</f>
        <v>0</v>
      </c>
      <c r="F277" s="99"/>
      <c r="G277" s="99"/>
      <c r="H277" s="99">
        <v>0</v>
      </c>
      <c r="I277" s="99"/>
      <c r="J277" s="99"/>
      <c r="K277" s="170"/>
      <c r="L277" s="336"/>
      <c r="M277" s="335"/>
      <c r="N277" s="335"/>
      <c r="O277" s="335"/>
      <c r="P277" s="335"/>
    </row>
    <row r="278" spans="1:16" s="32" customFormat="1" ht="38.25" hidden="1" customHeight="1">
      <c r="A278" s="348"/>
      <c r="B278" s="347"/>
      <c r="C278" s="98" t="s">
        <v>434</v>
      </c>
      <c r="D278" s="99">
        <f>'по комитетам'!E274</f>
        <v>570269</v>
      </c>
      <c r="E278" s="99">
        <f>'по комитетам'!F274</f>
        <v>0</v>
      </c>
      <c r="F278" s="99"/>
      <c r="G278" s="99"/>
      <c r="H278" s="99">
        <v>220270</v>
      </c>
      <c r="I278" s="99"/>
      <c r="J278" s="99"/>
      <c r="K278" s="170"/>
      <c r="L278" s="336"/>
      <c r="M278" s="335"/>
      <c r="N278" s="335"/>
      <c r="O278" s="335"/>
      <c r="P278" s="335"/>
    </row>
    <row r="279" spans="1:16" s="32" customFormat="1" ht="42.75" hidden="1" customHeight="1">
      <c r="A279" s="348"/>
      <c r="B279" s="347"/>
      <c r="C279" s="98" t="s">
        <v>131</v>
      </c>
      <c r="D279" s="99">
        <f>'по комитетам'!E275</f>
        <v>0</v>
      </c>
      <c r="E279" s="99">
        <f>'по комитетам'!F275</f>
        <v>0</v>
      </c>
      <c r="F279" s="99"/>
      <c r="G279" s="99"/>
      <c r="H279" s="99">
        <v>0</v>
      </c>
      <c r="I279" s="99"/>
      <c r="J279" s="99"/>
      <c r="K279" s="170"/>
      <c r="L279" s="336"/>
      <c r="M279" s="335"/>
      <c r="N279" s="335"/>
      <c r="O279" s="335"/>
      <c r="P279" s="335"/>
    </row>
    <row r="280" spans="1:16" s="32" customFormat="1" ht="63.75" hidden="1" customHeight="1">
      <c r="A280" s="348"/>
      <c r="B280" s="347"/>
      <c r="C280" s="98" t="s">
        <v>75</v>
      </c>
      <c r="D280" s="99">
        <f>'по комитетам'!E276</f>
        <v>758386</v>
      </c>
      <c r="E280" s="99">
        <f>'по комитетам'!F276</f>
        <v>0</v>
      </c>
      <c r="F280" s="99"/>
      <c r="G280" s="99"/>
      <c r="H280" s="99">
        <v>0</v>
      </c>
      <c r="I280" s="99"/>
      <c r="J280" s="99"/>
      <c r="K280" s="170"/>
      <c r="L280" s="336"/>
      <c r="M280" s="335"/>
      <c r="N280" s="335"/>
      <c r="O280" s="335"/>
      <c r="P280" s="335"/>
    </row>
    <row r="281" spans="1:16" s="32" customFormat="1" ht="63.75" hidden="1" customHeight="1">
      <c r="A281" s="348"/>
      <c r="B281" s="347"/>
      <c r="C281" s="98" t="s">
        <v>162</v>
      </c>
      <c r="D281" s="99">
        <f>'по комитетам'!E277</f>
        <v>0</v>
      </c>
      <c r="E281" s="99">
        <f>'по комитетам'!F277</f>
        <v>0</v>
      </c>
      <c r="F281" s="99"/>
      <c r="G281" s="99"/>
      <c r="H281" s="99">
        <v>0</v>
      </c>
      <c r="I281" s="99"/>
      <c r="J281" s="99"/>
      <c r="K281" s="170"/>
      <c r="L281" s="336"/>
      <c r="M281" s="335"/>
      <c r="N281" s="335"/>
      <c r="O281" s="335"/>
      <c r="P281" s="335"/>
    </row>
    <row r="282" spans="1:16" s="32" customFormat="1" ht="38.25" hidden="1" customHeight="1">
      <c r="A282" s="348"/>
      <c r="B282" s="347"/>
      <c r="C282" s="98" t="s">
        <v>163</v>
      </c>
      <c r="D282" s="99">
        <f>'по комитетам'!E278</f>
        <v>0</v>
      </c>
      <c r="E282" s="99">
        <f>'по комитетам'!F278</f>
        <v>0</v>
      </c>
      <c r="F282" s="99"/>
      <c r="G282" s="99"/>
      <c r="H282" s="99">
        <v>0</v>
      </c>
      <c r="I282" s="99"/>
      <c r="J282" s="99"/>
      <c r="K282" s="170"/>
      <c r="L282" s="336"/>
      <c r="M282" s="335"/>
      <c r="N282" s="335"/>
      <c r="O282" s="335"/>
      <c r="P282" s="335"/>
    </row>
    <row r="283" spans="1:16" s="32" customFormat="1" ht="29.25" hidden="1" customHeight="1">
      <c r="A283" s="348"/>
      <c r="B283" s="347"/>
      <c r="C283" s="98" t="s">
        <v>130</v>
      </c>
      <c r="D283" s="99">
        <f>'по комитетам'!E281</f>
        <v>0</v>
      </c>
      <c r="E283" s="99">
        <f>'по комитетам'!F281</f>
        <v>0</v>
      </c>
      <c r="F283" s="99"/>
      <c r="G283" s="99"/>
      <c r="H283" s="99">
        <v>0</v>
      </c>
      <c r="I283" s="99"/>
      <c r="J283" s="99"/>
      <c r="K283" s="170"/>
      <c r="L283" s="336"/>
      <c r="M283" s="335"/>
      <c r="N283" s="335"/>
      <c r="O283" s="335"/>
      <c r="P283" s="335"/>
    </row>
    <row r="284" spans="1:16" s="32" customFormat="1" ht="12.75" hidden="1" customHeight="1">
      <c r="A284" s="348"/>
      <c r="B284" s="347"/>
      <c r="C284" s="95" t="s">
        <v>64</v>
      </c>
      <c r="D284" s="99">
        <f>'по комитетам'!E282</f>
        <v>7100000</v>
      </c>
      <c r="E284" s="99">
        <f>'по комитетам'!F282</f>
        <v>0</v>
      </c>
      <c r="F284" s="99"/>
      <c r="G284" s="99"/>
      <c r="H284" s="99">
        <v>21232924</v>
      </c>
      <c r="I284" s="99"/>
      <c r="J284" s="99"/>
      <c r="K284" s="170"/>
      <c r="L284" s="336"/>
      <c r="M284" s="335"/>
      <c r="N284" s="335"/>
      <c r="O284" s="335"/>
      <c r="P284" s="335"/>
    </row>
    <row r="285" spans="1:16" s="32" customFormat="1" ht="45" hidden="1" customHeight="1">
      <c r="A285" s="348"/>
      <c r="B285" s="347"/>
      <c r="C285" s="98" t="s">
        <v>593</v>
      </c>
      <c r="D285" s="99">
        <f>'по комитетам'!E283</f>
        <v>0</v>
      </c>
      <c r="E285" s="99">
        <f>'по комитетам'!F283</f>
        <v>0</v>
      </c>
      <c r="F285" s="99"/>
      <c r="G285" s="99"/>
      <c r="H285" s="99">
        <v>1636626</v>
      </c>
      <c r="I285" s="99"/>
      <c r="J285" s="99"/>
      <c r="K285" s="170"/>
      <c r="L285" s="336"/>
      <c r="M285" s="335"/>
      <c r="N285" s="335"/>
      <c r="O285" s="335"/>
      <c r="P285" s="335"/>
    </row>
    <row r="286" spans="1:16" s="32" customFormat="1" ht="38.25" hidden="1" customHeight="1">
      <c r="A286" s="348"/>
      <c r="B286" s="347"/>
      <c r="C286" s="98" t="s">
        <v>629</v>
      </c>
      <c r="D286" s="99">
        <f>'по комитетам'!E284</f>
        <v>7100000</v>
      </c>
      <c r="E286" s="99">
        <f>'по комитетам'!F284</f>
        <v>0</v>
      </c>
      <c r="F286" s="99"/>
      <c r="G286" s="99"/>
      <c r="H286" s="99">
        <v>9714627</v>
      </c>
      <c r="I286" s="99"/>
      <c r="J286" s="99"/>
      <c r="K286" s="170"/>
      <c r="L286" s="336"/>
      <c r="M286" s="335"/>
      <c r="N286" s="335"/>
      <c r="O286" s="335"/>
      <c r="P286" s="335"/>
    </row>
    <row r="287" spans="1:16" s="32" customFormat="1" ht="38.25" hidden="1" customHeight="1">
      <c r="A287" s="348"/>
      <c r="B287" s="347"/>
      <c r="C287" s="98" t="s">
        <v>132</v>
      </c>
      <c r="D287" s="99">
        <f>'по комитетам'!E285</f>
        <v>0</v>
      </c>
      <c r="E287" s="99">
        <f>'по комитетам'!F285</f>
        <v>0</v>
      </c>
      <c r="F287" s="99"/>
      <c r="G287" s="99"/>
      <c r="H287" s="99">
        <v>0</v>
      </c>
      <c r="I287" s="99"/>
      <c r="J287" s="99"/>
      <c r="K287" s="170"/>
      <c r="L287" s="336"/>
      <c r="M287" s="335"/>
      <c r="N287" s="335"/>
      <c r="O287" s="335"/>
      <c r="P287" s="335"/>
    </row>
    <row r="288" spans="1:16" s="32" customFormat="1" ht="38.25" hidden="1" customHeight="1">
      <c r="A288" s="348"/>
      <c r="B288" s="347"/>
      <c r="C288" s="98" t="s">
        <v>519</v>
      </c>
      <c r="D288" s="99">
        <f>'по комитетам'!E286</f>
        <v>0</v>
      </c>
      <c r="E288" s="99">
        <f>'по комитетам'!F286</f>
        <v>0</v>
      </c>
      <c r="F288" s="99"/>
      <c r="G288" s="99"/>
      <c r="H288" s="99">
        <v>2781671</v>
      </c>
      <c r="I288" s="99"/>
      <c r="J288" s="99"/>
      <c r="K288" s="170"/>
      <c r="L288" s="336"/>
      <c r="M288" s="335"/>
      <c r="N288" s="335"/>
      <c r="O288" s="335"/>
      <c r="P288" s="335"/>
    </row>
    <row r="289" spans="1:16" s="32" customFormat="1" ht="76.5" hidden="1" customHeight="1">
      <c r="A289" s="348"/>
      <c r="B289" s="347"/>
      <c r="C289" s="98" t="s">
        <v>520</v>
      </c>
      <c r="D289" s="99">
        <f>'по комитетам'!E287</f>
        <v>0</v>
      </c>
      <c r="E289" s="99">
        <f>'по комитетам'!F287</f>
        <v>0</v>
      </c>
      <c r="F289" s="99"/>
      <c r="G289" s="99"/>
      <c r="H289" s="99">
        <v>6000000</v>
      </c>
      <c r="I289" s="99"/>
      <c r="J289" s="99"/>
      <c r="K289" s="170"/>
      <c r="L289" s="336"/>
      <c r="M289" s="335"/>
      <c r="N289" s="335"/>
      <c r="O289" s="335"/>
      <c r="P289" s="335"/>
    </row>
    <row r="290" spans="1:16" s="32" customFormat="1" ht="35.25" hidden="1" customHeight="1">
      <c r="A290" s="348"/>
      <c r="B290" s="347"/>
      <c r="C290" s="98" t="s">
        <v>521</v>
      </c>
      <c r="D290" s="99">
        <f>'по комитетам'!E288</f>
        <v>0</v>
      </c>
      <c r="E290" s="99">
        <f>'по комитетам'!F288</f>
        <v>0</v>
      </c>
      <c r="F290" s="99"/>
      <c r="G290" s="99"/>
      <c r="H290" s="99">
        <v>0</v>
      </c>
      <c r="I290" s="99"/>
      <c r="J290" s="99"/>
      <c r="K290" s="170"/>
      <c r="L290" s="336"/>
      <c r="M290" s="335"/>
      <c r="N290" s="335"/>
      <c r="O290" s="335"/>
      <c r="P290" s="335"/>
    </row>
    <row r="291" spans="1:16" s="32" customFormat="1" ht="38.25" hidden="1" customHeight="1">
      <c r="A291" s="348"/>
      <c r="B291" s="347"/>
      <c r="C291" s="98" t="s">
        <v>165</v>
      </c>
      <c r="D291" s="99">
        <f>'по комитетам'!E289</f>
        <v>0</v>
      </c>
      <c r="E291" s="99">
        <f>'по комитетам'!F289</f>
        <v>0</v>
      </c>
      <c r="F291" s="99"/>
      <c r="G291" s="99"/>
      <c r="H291" s="99">
        <v>1100000</v>
      </c>
      <c r="I291" s="99"/>
      <c r="J291" s="99"/>
      <c r="K291" s="170"/>
      <c r="L291" s="336"/>
      <c r="M291" s="335"/>
      <c r="N291" s="335"/>
      <c r="O291" s="335"/>
      <c r="P291" s="335"/>
    </row>
    <row r="292" spans="1:16" s="32" customFormat="1" ht="19.5" hidden="1" customHeight="1">
      <c r="A292" s="348"/>
      <c r="B292" s="347"/>
      <c r="C292" s="95" t="s">
        <v>83</v>
      </c>
      <c r="D292" s="99">
        <f>'по комитетам'!E290</f>
        <v>1651692</v>
      </c>
      <c r="E292" s="99">
        <f>'по комитетам'!F290</f>
        <v>0</v>
      </c>
      <c r="F292" s="99"/>
      <c r="G292" s="99"/>
      <c r="H292" s="99">
        <v>2575000</v>
      </c>
      <c r="I292" s="99"/>
      <c r="J292" s="99"/>
      <c r="K292" s="170"/>
      <c r="L292" s="336"/>
      <c r="M292" s="335"/>
      <c r="N292" s="335"/>
      <c r="O292" s="335"/>
      <c r="P292" s="335"/>
    </row>
    <row r="293" spans="1:16" s="32" customFormat="1" ht="38.25" hidden="1" customHeight="1">
      <c r="A293" s="348"/>
      <c r="B293" s="347"/>
      <c r="C293" s="98" t="s">
        <v>522</v>
      </c>
      <c r="D293" s="99">
        <f>'по комитетам'!E291</f>
        <v>1651692</v>
      </c>
      <c r="E293" s="99">
        <f>'по комитетам'!F291</f>
        <v>0</v>
      </c>
      <c r="F293" s="99"/>
      <c r="G293" s="99"/>
      <c r="H293" s="99">
        <v>0</v>
      </c>
      <c r="I293" s="99"/>
      <c r="J293" s="99"/>
      <c r="K293" s="170"/>
      <c r="L293" s="336"/>
      <c r="M293" s="335"/>
      <c r="N293" s="335"/>
      <c r="O293" s="335"/>
      <c r="P293" s="335"/>
    </row>
    <row r="294" spans="1:16" s="32" customFormat="1" ht="37.5" hidden="1" customHeight="1">
      <c r="A294" s="348"/>
      <c r="B294" s="347"/>
      <c r="C294" s="98" t="s">
        <v>523</v>
      </c>
      <c r="D294" s="99">
        <f>'по комитетам'!E292</f>
        <v>0</v>
      </c>
      <c r="E294" s="99">
        <f>'по комитетам'!F292</f>
        <v>0</v>
      </c>
      <c r="F294" s="99"/>
      <c r="G294" s="99"/>
      <c r="H294" s="99">
        <v>2575000</v>
      </c>
      <c r="I294" s="99"/>
      <c r="J294" s="99"/>
      <c r="K294" s="170"/>
      <c r="L294" s="336"/>
      <c r="M294" s="335"/>
      <c r="N294" s="335"/>
      <c r="O294" s="335"/>
      <c r="P294" s="335"/>
    </row>
    <row r="295" spans="1:16" s="32" customFormat="1" ht="21" hidden="1" customHeight="1">
      <c r="A295" s="348"/>
      <c r="B295" s="347"/>
      <c r="C295" s="95" t="s">
        <v>60</v>
      </c>
      <c r="D295" s="99">
        <f>'по комитетам'!E293</f>
        <v>0</v>
      </c>
      <c r="E295" s="99">
        <f>'по комитетам'!F293</f>
        <v>0</v>
      </c>
      <c r="F295" s="99"/>
      <c r="G295" s="99"/>
      <c r="H295" s="99">
        <v>1329715</v>
      </c>
      <c r="I295" s="99"/>
      <c r="J295" s="99"/>
      <c r="K295" s="170"/>
      <c r="L295" s="336"/>
      <c r="M295" s="335"/>
      <c r="N295" s="335"/>
      <c r="O295" s="335"/>
      <c r="P295" s="335"/>
    </row>
    <row r="296" spans="1:16" s="32" customFormat="1" ht="35.25" hidden="1" customHeight="1">
      <c r="A296" s="348"/>
      <c r="B296" s="347"/>
      <c r="C296" s="98" t="s">
        <v>486</v>
      </c>
      <c r="D296" s="99">
        <f>'по комитетам'!E294</f>
        <v>0</v>
      </c>
      <c r="E296" s="99">
        <f>'по комитетам'!F294</f>
        <v>0</v>
      </c>
      <c r="F296" s="99"/>
      <c r="G296" s="99"/>
      <c r="H296" s="99">
        <v>0</v>
      </c>
      <c r="I296" s="99"/>
      <c r="J296" s="99"/>
      <c r="K296" s="170"/>
      <c r="L296" s="336"/>
      <c r="M296" s="335"/>
      <c r="N296" s="335"/>
      <c r="O296" s="335"/>
      <c r="P296" s="335"/>
    </row>
    <row r="297" spans="1:16" s="32" customFormat="1" ht="38.25" hidden="1" customHeight="1">
      <c r="A297" s="348"/>
      <c r="B297" s="347"/>
      <c r="C297" s="98" t="s">
        <v>627</v>
      </c>
      <c r="D297" s="99">
        <f>'по комитетам'!E295</f>
        <v>0</v>
      </c>
      <c r="E297" s="99">
        <f>'по комитетам'!F295</f>
        <v>0</v>
      </c>
      <c r="F297" s="99"/>
      <c r="G297" s="99"/>
      <c r="H297" s="99">
        <v>0</v>
      </c>
      <c r="I297" s="99"/>
      <c r="J297" s="99"/>
      <c r="K297" s="170"/>
      <c r="L297" s="336"/>
      <c r="M297" s="335"/>
      <c r="N297" s="335"/>
      <c r="O297" s="335"/>
      <c r="P297" s="335"/>
    </row>
    <row r="298" spans="1:16" s="32" customFormat="1" ht="20.25" hidden="1" customHeight="1">
      <c r="A298" s="348"/>
      <c r="B298" s="347"/>
      <c r="C298" s="95" t="s">
        <v>65</v>
      </c>
      <c r="D298" s="99">
        <f>'по комитетам'!E296</f>
        <v>0</v>
      </c>
      <c r="E298" s="99">
        <f>'по комитетам'!F296</f>
        <v>0</v>
      </c>
      <c r="F298" s="99"/>
      <c r="G298" s="99"/>
      <c r="H298" s="99">
        <v>325959</v>
      </c>
      <c r="I298" s="99"/>
      <c r="J298" s="99"/>
      <c r="K298" s="170"/>
      <c r="L298" s="336"/>
      <c r="M298" s="335"/>
      <c r="N298" s="335"/>
      <c r="O298" s="335"/>
      <c r="P298" s="335"/>
    </row>
    <row r="299" spans="1:16" s="32" customFormat="1" ht="51" hidden="1" customHeight="1">
      <c r="A299" s="348"/>
      <c r="B299" s="347"/>
      <c r="C299" s="98" t="s">
        <v>166</v>
      </c>
      <c r="D299" s="99">
        <f>'по комитетам'!E297</f>
        <v>0</v>
      </c>
      <c r="E299" s="99">
        <f>'по комитетам'!F297</f>
        <v>0</v>
      </c>
      <c r="F299" s="99"/>
      <c r="G299" s="99"/>
      <c r="H299" s="99">
        <v>1500000</v>
      </c>
      <c r="I299" s="99"/>
      <c r="J299" s="99"/>
      <c r="K299" s="170"/>
      <c r="L299" s="336"/>
      <c r="M299" s="335"/>
      <c r="N299" s="335"/>
      <c r="O299" s="335"/>
      <c r="P299" s="335"/>
    </row>
    <row r="300" spans="1:16" s="32" customFormat="1" ht="13.5" hidden="1" customHeight="1">
      <c r="A300" s="348"/>
      <c r="B300" s="347"/>
      <c r="C300" s="95" t="s">
        <v>76</v>
      </c>
      <c r="D300" s="99">
        <f>'по комитетам'!E298</f>
        <v>2734075</v>
      </c>
      <c r="E300" s="99">
        <f>'по комитетам'!F298</f>
        <v>0</v>
      </c>
      <c r="F300" s="99"/>
      <c r="G300" s="99"/>
      <c r="H300" s="99">
        <v>3500000</v>
      </c>
      <c r="I300" s="99"/>
      <c r="J300" s="99"/>
      <c r="K300" s="170"/>
      <c r="L300" s="336"/>
      <c r="M300" s="335"/>
      <c r="N300" s="335"/>
      <c r="O300" s="335"/>
      <c r="P300" s="335"/>
    </row>
    <row r="301" spans="1:16" s="32" customFormat="1" ht="38.25" hidden="1" customHeight="1">
      <c r="A301" s="348"/>
      <c r="B301" s="347"/>
      <c r="C301" s="98" t="s">
        <v>524</v>
      </c>
      <c r="D301" s="99">
        <f>'по комитетам'!E299</f>
        <v>0</v>
      </c>
      <c r="E301" s="99">
        <f>'по комитетам'!F299</f>
        <v>0</v>
      </c>
      <c r="F301" s="99"/>
      <c r="G301" s="99"/>
      <c r="H301" s="99">
        <v>14000000</v>
      </c>
      <c r="I301" s="99"/>
      <c r="J301" s="99"/>
      <c r="K301" s="170"/>
      <c r="L301" s="336"/>
      <c r="M301" s="335"/>
      <c r="N301" s="335"/>
      <c r="O301" s="335"/>
      <c r="P301" s="335"/>
    </row>
    <row r="302" spans="1:16" s="32" customFormat="1" ht="38.25" hidden="1" customHeight="1">
      <c r="A302" s="348"/>
      <c r="B302" s="347"/>
      <c r="C302" s="98" t="s">
        <v>618</v>
      </c>
      <c r="D302" s="99">
        <f>'по комитетам'!E300</f>
        <v>50000</v>
      </c>
      <c r="E302" s="99">
        <f>'по комитетам'!F300</f>
        <v>0</v>
      </c>
      <c r="F302" s="99"/>
      <c r="G302" s="99"/>
      <c r="H302" s="99">
        <v>8000000</v>
      </c>
      <c r="I302" s="99"/>
      <c r="J302" s="99"/>
      <c r="K302" s="170"/>
      <c r="L302" s="336"/>
      <c r="M302" s="335"/>
      <c r="N302" s="335"/>
      <c r="O302" s="335"/>
      <c r="P302" s="335"/>
    </row>
    <row r="303" spans="1:16" s="32" customFormat="1" ht="38.25" hidden="1" customHeight="1">
      <c r="A303" s="348"/>
      <c r="B303" s="347"/>
      <c r="C303" s="98" t="s">
        <v>594</v>
      </c>
      <c r="D303" s="99">
        <f>'по комитетам'!E301</f>
        <v>1100000</v>
      </c>
      <c r="E303" s="99">
        <f>'по комитетам'!F301</f>
        <v>0</v>
      </c>
      <c r="F303" s="99"/>
      <c r="G303" s="99"/>
      <c r="H303" s="99">
        <v>3000000</v>
      </c>
      <c r="I303" s="99"/>
      <c r="J303" s="99"/>
      <c r="K303" s="170"/>
      <c r="L303" s="336"/>
      <c r="M303" s="335"/>
      <c r="N303" s="335"/>
      <c r="O303" s="335"/>
      <c r="P303" s="335"/>
    </row>
    <row r="304" spans="1:16" s="32" customFormat="1" ht="38.25" hidden="1" customHeight="1">
      <c r="A304" s="348"/>
      <c r="B304" s="347"/>
      <c r="C304" s="98" t="s">
        <v>167</v>
      </c>
      <c r="D304" s="99">
        <f>'по комитетам'!E302</f>
        <v>1584075</v>
      </c>
      <c r="E304" s="99">
        <f>'по комитетам'!F302</f>
        <v>0</v>
      </c>
      <c r="F304" s="99"/>
      <c r="G304" s="99"/>
      <c r="H304" s="99">
        <v>3000000</v>
      </c>
      <c r="I304" s="99"/>
      <c r="J304" s="99"/>
      <c r="K304" s="170"/>
      <c r="L304" s="336"/>
      <c r="M304" s="335"/>
      <c r="N304" s="335"/>
      <c r="O304" s="335"/>
      <c r="P304" s="335"/>
    </row>
    <row r="305" spans="1:16" s="32" customFormat="1" ht="18.75" hidden="1" customHeight="1">
      <c r="A305" s="348"/>
      <c r="B305" s="347"/>
      <c r="C305" s="95" t="s">
        <v>67</v>
      </c>
      <c r="D305" s="99">
        <f>'по комитетам'!E303</f>
        <v>7735315</v>
      </c>
      <c r="E305" s="99">
        <f>'по комитетам'!F303</f>
        <v>0</v>
      </c>
      <c r="F305" s="99"/>
      <c r="G305" s="99"/>
      <c r="H305" s="99">
        <v>6900000</v>
      </c>
      <c r="I305" s="99"/>
      <c r="J305" s="99"/>
      <c r="K305" s="170"/>
      <c r="L305" s="336"/>
      <c r="M305" s="335"/>
      <c r="N305" s="335"/>
      <c r="O305" s="335"/>
      <c r="P305" s="335"/>
    </row>
    <row r="306" spans="1:16" s="32" customFormat="1" ht="63.75" hidden="1" customHeight="1">
      <c r="A306" s="348"/>
      <c r="B306" s="347"/>
      <c r="C306" s="98" t="s">
        <v>168</v>
      </c>
      <c r="D306" s="99">
        <f>'по комитетам'!E304</f>
        <v>2000000</v>
      </c>
      <c r="E306" s="99">
        <f>'по комитетам'!F304</f>
        <v>0</v>
      </c>
      <c r="F306" s="99"/>
      <c r="G306" s="99"/>
      <c r="H306" s="99">
        <v>1000000</v>
      </c>
      <c r="I306" s="99"/>
      <c r="J306" s="99"/>
      <c r="K306" s="170"/>
      <c r="L306" s="336"/>
      <c r="M306" s="335"/>
      <c r="N306" s="335"/>
      <c r="O306" s="335"/>
      <c r="P306" s="335"/>
    </row>
    <row r="307" spans="1:16" s="32" customFormat="1" ht="63.75" hidden="1" customHeight="1">
      <c r="A307" s="348"/>
      <c r="B307" s="347"/>
      <c r="C307" s="98" t="s">
        <v>169</v>
      </c>
      <c r="D307" s="99">
        <f>'по комитетам'!E305</f>
        <v>0</v>
      </c>
      <c r="E307" s="99">
        <f>'по комитетам'!F305</f>
        <v>0</v>
      </c>
      <c r="F307" s="99"/>
      <c r="G307" s="99"/>
      <c r="H307" s="99">
        <v>3400000</v>
      </c>
      <c r="I307" s="99"/>
      <c r="J307" s="99"/>
      <c r="K307" s="170"/>
      <c r="L307" s="336"/>
      <c r="M307" s="335"/>
      <c r="N307" s="335"/>
      <c r="O307" s="335"/>
      <c r="P307" s="335"/>
    </row>
    <row r="308" spans="1:16" s="32" customFormat="1" ht="38.25" hidden="1" customHeight="1">
      <c r="A308" s="348"/>
      <c r="B308" s="347"/>
      <c r="C308" s="98" t="s">
        <v>170</v>
      </c>
      <c r="D308" s="99">
        <f>'по комитетам'!E306</f>
        <v>0</v>
      </c>
      <c r="E308" s="99">
        <f>'по комитетам'!F306</f>
        <v>0</v>
      </c>
      <c r="F308" s="99"/>
      <c r="G308" s="99"/>
      <c r="H308" s="99">
        <v>2000000</v>
      </c>
      <c r="I308" s="99"/>
      <c r="J308" s="99"/>
      <c r="K308" s="170"/>
      <c r="L308" s="336"/>
      <c r="M308" s="335"/>
      <c r="N308" s="335"/>
      <c r="O308" s="335"/>
      <c r="P308" s="335"/>
    </row>
    <row r="309" spans="1:16" s="32" customFormat="1" ht="51" hidden="1" customHeight="1">
      <c r="A309" s="348"/>
      <c r="B309" s="347"/>
      <c r="C309" s="98" t="s">
        <v>171</v>
      </c>
      <c r="D309" s="99">
        <f>'по комитетам'!E307</f>
        <v>0</v>
      </c>
      <c r="E309" s="99">
        <f>'по комитетам'!F307</f>
        <v>0</v>
      </c>
      <c r="F309" s="99"/>
      <c r="G309" s="99"/>
      <c r="H309" s="99">
        <v>0</v>
      </c>
      <c r="I309" s="99"/>
      <c r="J309" s="99"/>
      <c r="K309" s="170"/>
      <c r="L309" s="336"/>
      <c r="M309" s="335"/>
      <c r="N309" s="335"/>
      <c r="O309" s="335"/>
      <c r="P309" s="335"/>
    </row>
    <row r="310" spans="1:16" s="32" customFormat="1" ht="38.25" hidden="1" customHeight="1">
      <c r="A310" s="348"/>
      <c r="B310" s="347"/>
      <c r="C310" s="98" t="s">
        <v>172</v>
      </c>
      <c r="D310" s="99">
        <f>'по комитетам'!E308</f>
        <v>0</v>
      </c>
      <c r="E310" s="99">
        <f>'по комитетам'!F308</f>
        <v>0</v>
      </c>
      <c r="F310" s="99"/>
      <c r="G310" s="99"/>
      <c r="H310" s="99">
        <v>0</v>
      </c>
      <c r="I310" s="99"/>
      <c r="J310" s="99"/>
      <c r="K310" s="170"/>
      <c r="L310" s="336"/>
      <c r="M310" s="335"/>
      <c r="N310" s="335"/>
      <c r="O310" s="335"/>
      <c r="P310" s="335"/>
    </row>
    <row r="311" spans="1:16" s="32" customFormat="1" ht="51" hidden="1" customHeight="1">
      <c r="A311" s="348"/>
      <c r="B311" s="347"/>
      <c r="C311" s="98" t="s">
        <v>136</v>
      </c>
      <c r="D311" s="99">
        <f>'по комитетам'!E309</f>
        <v>639059</v>
      </c>
      <c r="E311" s="99">
        <f>'по комитетам'!F309</f>
        <v>0</v>
      </c>
      <c r="F311" s="99"/>
      <c r="G311" s="99"/>
      <c r="H311" s="99">
        <v>500000</v>
      </c>
      <c r="I311" s="99"/>
      <c r="J311" s="99"/>
      <c r="K311" s="170"/>
      <c r="L311" s="336"/>
      <c r="M311" s="335"/>
      <c r="N311" s="335"/>
      <c r="O311" s="335"/>
      <c r="P311" s="335"/>
    </row>
    <row r="312" spans="1:16" s="32" customFormat="1" ht="89.25" hidden="1" customHeight="1">
      <c r="A312" s="348"/>
      <c r="B312" s="347"/>
      <c r="C312" s="98" t="s">
        <v>137</v>
      </c>
      <c r="D312" s="99">
        <f>'по комитетам'!E310</f>
        <v>0</v>
      </c>
      <c r="E312" s="99">
        <f>'по комитетам'!F310</f>
        <v>0</v>
      </c>
      <c r="F312" s="99"/>
      <c r="G312" s="99"/>
      <c r="H312" s="99">
        <v>0</v>
      </c>
      <c r="I312" s="99"/>
      <c r="J312" s="99"/>
      <c r="K312" s="170"/>
      <c r="L312" s="336"/>
      <c r="M312" s="335"/>
      <c r="N312" s="335"/>
      <c r="O312" s="335"/>
      <c r="P312" s="335"/>
    </row>
    <row r="313" spans="1:16" s="32" customFormat="1" ht="89.25" hidden="1" customHeight="1">
      <c r="A313" s="348"/>
      <c r="B313" s="347"/>
      <c r="C313" s="98" t="s">
        <v>173</v>
      </c>
      <c r="D313" s="99">
        <f>'по комитетам'!E311</f>
        <v>0</v>
      </c>
      <c r="E313" s="99">
        <f>'по комитетам'!F311</f>
        <v>0</v>
      </c>
      <c r="F313" s="99"/>
      <c r="G313" s="99"/>
      <c r="H313" s="99">
        <v>0</v>
      </c>
      <c r="I313" s="99"/>
      <c r="J313" s="99"/>
      <c r="K313" s="170"/>
      <c r="L313" s="336"/>
      <c r="M313" s="335"/>
      <c r="N313" s="335"/>
      <c r="O313" s="335"/>
      <c r="P313" s="335"/>
    </row>
    <row r="314" spans="1:16" s="32" customFormat="1" ht="76.5" hidden="1" customHeight="1">
      <c r="A314" s="348"/>
      <c r="B314" s="347"/>
      <c r="C314" s="98" t="s">
        <v>77</v>
      </c>
      <c r="D314" s="99">
        <f>'по комитетам'!E312</f>
        <v>0</v>
      </c>
      <c r="E314" s="99">
        <f>'по комитетам'!F312</f>
        <v>0</v>
      </c>
      <c r="F314" s="99"/>
      <c r="G314" s="99"/>
      <c r="H314" s="99">
        <v>0</v>
      </c>
      <c r="I314" s="99"/>
      <c r="J314" s="99"/>
      <c r="K314" s="170"/>
      <c r="L314" s="336"/>
      <c r="M314" s="335"/>
      <c r="N314" s="335"/>
      <c r="O314" s="335"/>
      <c r="P314" s="335"/>
    </row>
    <row r="315" spans="1:16" s="32" customFormat="1" ht="25.5" hidden="1" customHeight="1">
      <c r="A315" s="348"/>
      <c r="B315" s="347"/>
      <c r="C315" s="98" t="s">
        <v>597</v>
      </c>
      <c r="D315" s="99">
        <f>'по комитетам'!E313</f>
        <v>400000</v>
      </c>
      <c r="E315" s="99">
        <f>'по комитетам'!F313</f>
        <v>0</v>
      </c>
      <c r="F315" s="99"/>
      <c r="G315" s="99"/>
      <c r="H315" s="99">
        <v>0</v>
      </c>
      <c r="I315" s="99"/>
      <c r="J315" s="99"/>
      <c r="K315" s="170"/>
      <c r="L315" s="336"/>
      <c r="M315" s="335"/>
      <c r="N315" s="335"/>
      <c r="O315" s="335"/>
      <c r="P315" s="335"/>
    </row>
    <row r="316" spans="1:16" s="32" customFormat="1" ht="25.5" hidden="1" customHeight="1">
      <c r="A316" s="348"/>
      <c r="B316" s="347"/>
      <c r="C316" s="98" t="s">
        <v>566</v>
      </c>
      <c r="D316" s="99">
        <f>'по комитетам'!E314</f>
        <v>2011146</v>
      </c>
      <c r="E316" s="99">
        <f>'по комитетам'!F314</f>
        <v>0</v>
      </c>
      <c r="F316" s="99"/>
      <c r="G316" s="99"/>
      <c r="H316" s="99">
        <v>0</v>
      </c>
      <c r="I316" s="99"/>
      <c r="J316" s="99"/>
      <c r="K316" s="170"/>
      <c r="L316" s="336"/>
      <c r="M316" s="335"/>
      <c r="N316" s="335"/>
      <c r="O316" s="335"/>
      <c r="P316" s="335"/>
    </row>
    <row r="317" spans="1:16" s="32" customFormat="1" ht="25.5" hidden="1" customHeight="1">
      <c r="A317" s="348"/>
      <c r="B317" s="347"/>
      <c r="C317" s="98" t="s">
        <v>598</v>
      </c>
      <c r="D317" s="99">
        <f>'по комитетам'!E315</f>
        <v>626110</v>
      </c>
      <c r="E317" s="99">
        <f>'по комитетам'!F315</f>
        <v>0</v>
      </c>
      <c r="F317" s="99"/>
      <c r="G317" s="99"/>
      <c r="H317" s="99">
        <v>0</v>
      </c>
      <c r="I317" s="99"/>
      <c r="J317" s="99"/>
      <c r="K317" s="170"/>
      <c r="L317" s="336"/>
      <c r="M317" s="335"/>
      <c r="N317" s="335"/>
      <c r="O317" s="335"/>
      <c r="P317" s="335"/>
    </row>
    <row r="318" spans="1:16" s="32" customFormat="1" ht="25.5" hidden="1" customHeight="1">
      <c r="A318" s="348"/>
      <c r="B318" s="347"/>
      <c r="C318" s="98" t="s">
        <v>568</v>
      </c>
      <c r="D318" s="99">
        <f>'по комитетам'!E316</f>
        <v>2000000</v>
      </c>
      <c r="E318" s="99">
        <f>'по комитетам'!F316</f>
        <v>0</v>
      </c>
      <c r="F318" s="99"/>
      <c r="G318" s="99"/>
      <c r="H318" s="99">
        <v>0</v>
      </c>
      <c r="I318" s="99"/>
      <c r="J318" s="99"/>
      <c r="K318" s="170"/>
      <c r="L318" s="336"/>
      <c r="M318" s="335"/>
      <c r="N318" s="335"/>
      <c r="O318" s="335"/>
      <c r="P318" s="335"/>
    </row>
    <row r="319" spans="1:16" s="32" customFormat="1" ht="51" hidden="1" customHeight="1">
      <c r="A319" s="348"/>
      <c r="B319" s="347"/>
      <c r="C319" s="98" t="s">
        <v>78</v>
      </c>
      <c r="D319" s="99">
        <f>'по комитетам'!E317</f>
        <v>59000</v>
      </c>
      <c r="E319" s="99">
        <f>'по комитетам'!F317</f>
        <v>0</v>
      </c>
      <c r="F319" s="99"/>
      <c r="G319" s="99"/>
      <c r="H319" s="99">
        <v>0</v>
      </c>
      <c r="I319" s="99"/>
      <c r="J319" s="99"/>
      <c r="K319" s="170"/>
      <c r="L319" s="336"/>
      <c r="M319" s="335"/>
      <c r="N319" s="335"/>
      <c r="O319" s="335"/>
      <c r="P319" s="335"/>
    </row>
    <row r="320" spans="1:16" s="32" customFormat="1" ht="16.5" hidden="1" customHeight="1">
      <c r="A320" s="348"/>
      <c r="B320" s="347"/>
      <c r="C320" s="95" t="s">
        <v>68</v>
      </c>
      <c r="D320" s="99">
        <f>'по комитетам'!E318</f>
        <v>9821281</v>
      </c>
      <c r="E320" s="99">
        <f>'по комитетам'!F318</f>
        <v>0</v>
      </c>
      <c r="F320" s="99"/>
      <c r="G320" s="99"/>
      <c r="H320" s="99">
        <v>17616553</v>
      </c>
      <c r="I320" s="99"/>
      <c r="J320" s="99"/>
      <c r="K320" s="170"/>
      <c r="L320" s="336"/>
      <c r="M320" s="335"/>
      <c r="N320" s="335"/>
      <c r="O320" s="335"/>
      <c r="P320" s="335"/>
    </row>
    <row r="321" spans="1:16" s="32" customFormat="1" ht="35.25" hidden="1" customHeight="1">
      <c r="A321" s="348"/>
      <c r="B321" s="347"/>
      <c r="C321" s="98" t="s">
        <v>468</v>
      </c>
      <c r="D321" s="99">
        <f>'по комитетам'!E319</f>
        <v>1851016</v>
      </c>
      <c r="E321" s="99">
        <f>'по комитетам'!F319</f>
        <v>0</v>
      </c>
      <c r="F321" s="99"/>
      <c r="G321" s="99"/>
      <c r="H321" s="99">
        <v>2179200</v>
      </c>
      <c r="I321" s="99"/>
      <c r="J321" s="99"/>
      <c r="K321" s="170"/>
      <c r="L321" s="336"/>
      <c r="M321" s="335"/>
      <c r="N321" s="335"/>
      <c r="O321" s="335"/>
      <c r="P321" s="335"/>
    </row>
    <row r="322" spans="1:16" s="32" customFormat="1" ht="28.5" hidden="1" customHeight="1">
      <c r="A322" s="348"/>
      <c r="B322" s="347"/>
      <c r="C322" s="98" t="s">
        <v>526</v>
      </c>
      <c r="D322" s="99">
        <f>'по комитетам'!E320</f>
        <v>0</v>
      </c>
      <c r="E322" s="99">
        <f>'по комитетам'!F320</f>
        <v>0</v>
      </c>
      <c r="F322" s="99"/>
      <c r="G322" s="99"/>
      <c r="H322" s="99">
        <v>837353</v>
      </c>
      <c r="I322" s="99"/>
      <c r="J322" s="99"/>
      <c r="K322" s="170"/>
      <c r="L322" s="336"/>
      <c r="M322" s="335"/>
      <c r="N322" s="335"/>
      <c r="O322" s="335"/>
      <c r="P322" s="335"/>
    </row>
    <row r="323" spans="1:16" s="32" customFormat="1" ht="35.25" hidden="1" customHeight="1">
      <c r="A323" s="348"/>
      <c r="B323" s="347"/>
      <c r="C323" s="98" t="s">
        <v>174</v>
      </c>
      <c r="D323" s="99">
        <f>'по комитетам'!E321</f>
        <v>3919950</v>
      </c>
      <c r="E323" s="99">
        <f>'по комитетам'!F321</f>
        <v>0</v>
      </c>
      <c r="F323" s="99"/>
      <c r="G323" s="99"/>
      <c r="H323" s="99">
        <v>2000000</v>
      </c>
      <c r="I323" s="99"/>
      <c r="J323" s="99"/>
      <c r="K323" s="170"/>
      <c r="L323" s="336"/>
      <c r="M323" s="335"/>
      <c r="N323" s="335"/>
      <c r="O323" s="335"/>
      <c r="P323" s="335"/>
    </row>
    <row r="324" spans="1:16" s="32" customFormat="1" ht="51" hidden="1" customHeight="1">
      <c r="A324" s="348"/>
      <c r="B324" s="347"/>
      <c r="C324" s="98" t="s">
        <v>624</v>
      </c>
      <c r="D324" s="99">
        <f>'по комитетам'!E322</f>
        <v>0</v>
      </c>
      <c r="E324" s="99">
        <f>'по комитетам'!F322</f>
        <v>0</v>
      </c>
      <c r="F324" s="99"/>
      <c r="G324" s="99"/>
      <c r="H324" s="99">
        <v>0</v>
      </c>
      <c r="I324" s="99"/>
      <c r="J324" s="99"/>
      <c r="K324" s="170"/>
      <c r="L324" s="336"/>
      <c r="M324" s="335"/>
      <c r="N324" s="335"/>
      <c r="O324" s="335"/>
      <c r="P324" s="335"/>
    </row>
    <row r="325" spans="1:16" s="32" customFormat="1" ht="51" hidden="1" customHeight="1">
      <c r="A325" s="348"/>
      <c r="B325" s="347"/>
      <c r="C325" s="98" t="s">
        <v>625</v>
      </c>
      <c r="D325" s="99">
        <f>'по комитетам'!E323</f>
        <v>0</v>
      </c>
      <c r="E325" s="99">
        <f>'по комитетам'!F323</f>
        <v>0</v>
      </c>
      <c r="F325" s="99"/>
      <c r="G325" s="99"/>
      <c r="H325" s="99">
        <v>0</v>
      </c>
      <c r="I325" s="99"/>
      <c r="J325" s="99"/>
      <c r="K325" s="170"/>
      <c r="L325" s="336"/>
      <c r="M325" s="335"/>
      <c r="N325" s="335"/>
      <c r="O325" s="335"/>
      <c r="P325" s="335"/>
    </row>
    <row r="326" spans="1:16" s="32" customFormat="1" ht="51" hidden="1" customHeight="1">
      <c r="A326" s="348"/>
      <c r="B326" s="347"/>
      <c r="C326" s="98" t="s">
        <v>626</v>
      </c>
      <c r="D326" s="99">
        <f>'по комитетам'!E324</f>
        <v>0</v>
      </c>
      <c r="E326" s="99">
        <f>'по комитетам'!F324</f>
        <v>0</v>
      </c>
      <c r="F326" s="99"/>
      <c r="G326" s="99"/>
      <c r="H326" s="99" t="s">
        <v>660</v>
      </c>
      <c r="I326" s="99"/>
      <c r="J326" s="99"/>
      <c r="K326" s="170"/>
      <c r="L326" s="336"/>
      <c r="M326" s="335"/>
      <c r="N326" s="335"/>
      <c r="O326" s="335"/>
      <c r="P326" s="335"/>
    </row>
    <row r="327" spans="1:16" s="32" customFormat="1" ht="35.25" hidden="1" customHeight="1">
      <c r="A327" s="348"/>
      <c r="B327" s="347"/>
      <c r="C327" s="98" t="s">
        <v>175</v>
      </c>
      <c r="D327" s="99">
        <f>'по комитетам'!E325</f>
        <v>4050315</v>
      </c>
      <c r="E327" s="99">
        <f>'по комитетам'!F325</f>
        <v>0</v>
      </c>
      <c r="F327" s="99"/>
      <c r="G327" s="99"/>
      <c r="H327" s="99">
        <v>1850000</v>
      </c>
      <c r="I327" s="99"/>
      <c r="J327" s="99"/>
      <c r="K327" s="170"/>
      <c r="L327" s="336"/>
      <c r="M327" s="335"/>
      <c r="N327" s="335"/>
      <c r="O327" s="335"/>
      <c r="P327" s="335"/>
    </row>
    <row r="328" spans="1:16" s="32" customFormat="1" ht="15" hidden="1" customHeight="1">
      <c r="A328" s="348"/>
      <c r="B328" s="347"/>
      <c r="C328" s="95" t="s">
        <v>126</v>
      </c>
      <c r="D328" s="99">
        <f>'по комитетам'!E326</f>
        <v>13974449</v>
      </c>
      <c r="E328" s="99">
        <f>'по комитетам'!F326</f>
        <v>0</v>
      </c>
      <c r="F328" s="99"/>
      <c r="G328" s="99"/>
      <c r="H328" s="99">
        <v>1500000</v>
      </c>
      <c r="I328" s="99"/>
      <c r="J328" s="99"/>
      <c r="K328" s="170"/>
      <c r="L328" s="336"/>
      <c r="M328" s="335"/>
      <c r="N328" s="335"/>
      <c r="O328" s="335"/>
      <c r="P328" s="335"/>
    </row>
    <row r="329" spans="1:16" s="32" customFormat="1" ht="114.75" hidden="1" customHeight="1">
      <c r="A329" s="348"/>
      <c r="B329" s="347"/>
      <c r="C329" s="98" t="s">
        <v>599</v>
      </c>
      <c r="D329" s="99">
        <f>'по комитетам'!E327</f>
        <v>2000000</v>
      </c>
      <c r="E329" s="99">
        <f>'по комитетам'!F327</f>
        <v>0</v>
      </c>
      <c r="F329" s="99"/>
      <c r="G329" s="99"/>
      <c r="H329" s="99">
        <v>500000</v>
      </c>
      <c r="I329" s="99"/>
      <c r="J329" s="99"/>
      <c r="K329" s="170"/>
      <c r="L329" s="336"/>
      <c r="M329" s="335"/>
      <c r="N329" s="335"/>
      <c r="O329" s="335"/>
      <c r="P329" s="335"/>
    </row>
    <row r="330" spans="1:16" s="32" customFormat="1" ht="102" hidden="1" customHeight="1">
      <c r="A330" s="348"/>
      <c r="B330" s="347"/>
      <c r="C330" s="98" t="s">
        <v>487</v>
      </c>
      <c r="D330" s="99">
        <f>'по комитетам'!E328</f>
        <v>1000000</v>
      </c>
      <c r="E330" s="99">
        <f>'по комитетам'!F328</f>
        <v>0</v>
      </c>
      <c r="F330" s="99"/>
      <c r="G330" s="99"/>
      <c r="H330" s="99">
        <v>2750000</v>
      </c>
      <c r="I330" s="99"/>
      <c r="J330" s="99"/>
      <c r="K330" s="170"/>
      <c r="L330" s="336"/>
      <c r="M330" s="335"/>
      <c r="N330" s="335"/>
      <c r="O330" s="335"/>
      <c r="P330" s="335"/>
    </row>
    <row r="331" spans="1:16" s="32" customFormat="1" ht="35.25" hidden="1" customHeight="1">
      <c r="A331" s="348"/>
      <c r="B331" s="347"/>
      <c r="C331" s="98" t="s">
        <v>600</v>
      </c>
      <c r="D331" s="99">
        <f>'по комитетам'!E329</f>
        <v>1132832</v>
      </c>
      <c r="E331" s="99">
        <f>'по комитетам'!F329</f>
        <v>0</v>
      </c>
      <c r="F331" s="99"/>
      <c r="G331" s="99"/>
      <c r="H331" s="99">
        <v>3000000</v>
      </c>
      <c r="I331" s="99"/>
      <c r="J331" s="99"/>
      <c r="K331" s="170"/>
      <c r="L331" s="336"/>
      <c r="M331" s="335"/>
      <c r="N331" s="335"/>
      <c r="O331" s="335"/>
      <c r="P331" s="335"/>
    </row>
    <row r="332" spans="1:16" s="32" customFormat="1" ht="35.25" hidden="1" customHeight="1">
      <c r="A332" s="348"/>
      <c r="B332" s="347"/>
      <c r="C332" s="98" t="s">
        <v>176</v>
      </c>
      <c r="D332" s="99">
        <f>'по комитетам'!E330</f>
        <v>0</v>
      </c>
      <c r="E332" s="99">
        <f>'по комитетам'!F330</f>
        <v>0</v>
      </c>
      <c r="F332" s="99"/>
      <c r="G332" s="99"/>
      <c r="H332" s="99">
        <v>38984836</v>
      </c>
      <c r="I332" s="99"/>
      <c r="J332" s="99"/>
      <c r="K332" s="170"/>
      <c r="L332" s="336"/>
      <c r="M332" s="335"/>
      <c r="N332" s="335"/>
      <c r="O332" s="335"/>
      <c r="P332" s="335"/>
    </row>
    <row r="333" spans="1:16" s="32" customFormat="1" ht="81" hidden="1" customHeight="1">
      <c r="A333" s="348"/>
      <c r="B333" s="347"/>
      <c r="C333" s="98" t="s">
        <v>177</v>
      </c>
      <c r="D333" s="99">
        <f>'по комитетам'!E331</f>
        <v>167865</v>
      </c>
      <c r="E333" s="99">
        <f>'по комитетам'!F331</f>
        <v>0</v>
      </c>
      <c r="F333" s="99"/>
      <c r="G333" s="99"/>
      <c r="H333" s="99">
        <v>2984836</v>
      </c>
      <c r="I333" s="99"/>
      <c r="J333" s="99"/>
      <c r="K333" s="170"/>
      <c r="L333" s="336"/>
      <c r="M333" s="335"/>
      <c r="N333" s="335"/>
      <c r="O333" s="335"/>
      <c r="P333" s="335"/>
    </row>
    <row r="334" spans="1:16" s="32" customFormat="1" ht="38.25" hidden="1" customHeight="1">
      <c r="A334" s="348"/>
      <c r="B334" s="347"/>
      <c r="C334" s="98" t="s">
        <v>138</v>
      </c>
      <c r="D334" s="99">
        <f>'по комитетам'!E332</f>
        <v>0</v>
      </c>
      <c r="E334" s="99">
        <f>'по комитетам'!F332</f>
        <v>0</v>
      </c>
      <c r="F334" s="99"/>
      <c r="G334" s="99"/>
      <c r="H334" s="99">
        <v>0</v>
      </c>
      <c r="I334" s="99"/>
      <c r="J334" s="99"/>
      <c r="K334" s="170"/>
      <c r="L334" s="336"/>
      <c r="M334" s="335"/>
      <c r="N334" s="335"/>
      <c r="O334" s="335"/>
      <c r="P334" s="335"/>
    </row>
    <row r="335" spans="1:16" s="32" customFormat="1" ht="35.25" hidden="1" customHeight="1">
      <c r="A335" s="348"/>
      <c r="B335" s="347"/>
      <c r="C335" s="98" t="s">
        <v>178</v>
      </c>
      <c r="D335" s="99">
        <f>'по комитетам'!E333</f>
        <v>0</v>
      </c>
      <c r="E335" s="99">
        <f>'по комитетам'!F333</f>
        <v>0</v>
      </c>
      <c r="F335" s="99"/>
      <c r="G335" s="99"/>
      <c r="H335" s="99">
        <v>0</v>
      </c>
      <c r="I335" s="99"/>
      <c r="J335" s="99"/>
      <c r="K335" s="170"/>
      <c r="L335" s="336"/>
      <c r="M335" s="335"/>
      <c r="N335" s="335"/>
      <c r="O335" s="335"/>
      <c r="P335" s="335"/>
    </row>
    <row r="336" spans="1:16" s="32" customFormat="1" ht="38.25" hidden="1" customHeight="1">
      <c r="A336" s="348"/>
      <c r="B336" s="347"/>
      <c r="C336" s="98" t="s">
        <v>179</v>
      </c>
      <c r="D336" s="99">
        <f>'по комитетам'!E334</f>
        <v>0</v>
      </c>
      <c r="E336" s="99">
        <f>'по комитетам'!F334</f>
        <v>0</v>
      </c>
      <c r="F336" s="99"/>
      <c r="G336" s="99"/>
      <c r="H336" s="99">
        <v>0</v>
      </c>
      <c r="I336" s="99"/>
      <c r="J336" s="99"/>
      <c r="K336" s="170"/>
      <c r="L336" s="336"/>
      <c r="M336" s="335"/>
      <c r="N336" s="335"/>
      <c r="O336" s="335"/>
      <c r="P336" s="335"/>
    </row>
    <row r="337" spans="1:16" s="32" customFormat="1" ht="38.25" hidden="1" customHeight="1">
      <c r="A337" s="348"/>
      <c r="B337" s="347"/>
      <c r="C337" s="98" t="s">
        <v>180</v>
      </c>
      <c r="D337" s="99">
        <f>'по комитетам'!E335</f>
        <v>0</v>
      </c>
      <c r="E337" s="99">
        <f>'по комитетам'!F335</f>
        <v>0</v>
      </c>
      <c r="F337" s="99"/>
      <c r="G337" s="99"/>
      <c r="H337" s="99">
        <v>0</v>
      </c>
      <c r="I337" s="99"/>
      <c r="J337" s="99"/>
      <c r="K337" s="170"/>
      <c r="L337" s="336"/>
      <c r="M337" s="335"/>
      <c r="N337" s="335"/>
      <c r="O337" s="335"/>
      <c r="P337" s="335"/>
    </row>
    <row r="338" spans="1:16" s="32" customFormat="1" ht="51" hidden="1" customHeight="1">
      <c r="A338" s="348"/>
      <c r="B338" s="347"/>
      <c r="C338" s="98" t="s">
        <v>181</v>
      </c>
      <c r="D338" s="99">
        <f>'по комитетам'!E336</f>
        <v>0</v>
      </c>
      <c r="E338" s="99">
        <f>'по комитетам'!F336</f>
        <v>0</v>
      </c>
      <c r="F338" s="99"/>
      <c r="G338" s="99"/>
      <c r="H338" s="99">
        <v>0</v>
      </c>
      <c r="I338" s="99"/>
      <c r="J338" s="99"/>
      <c r="K338" s="170"/>
      <c r="L338" s="336"/>
      <c r="M338" s="335"/>
      <c r="N338" s="335"/>
      <c r="O338" s="335"/>
      <c r="P338" s="335"/>
    </row>
    <row r="339" spans="1:16" s="32" customFormat="1" ht="127.5" hidden="1" customHeight="1">
      <c r="A339" s="348"/>
      <c r="B339" s="347"/>
      <c r="C339" s="98" t="s">
        <v>139</v>
      </c>
      <c r="D339" s="99">
        <f>'по комитетам'!E337</f>
        <v>0</v>
      </c>
      <c r="E339" s="99">
        <f>'по комитетам'!F337</f>
        <v>0</v>
      </c>
      <c r="F339" s="99"/>
      <c r="G339" s="99"/>
      <c r="H339" s="99">
        <v>0</v>
      </c>
      <c r="I339" s="99"/>
      <c r="J339" s="99"/>
      <c r="K339" s="170"/>
      <c r="L339" s="336"/>
      <c r="M339" s="335"/>
      <c r="N339" s="335"/>
      <c r="O339" s="335"/>
      <c r="P339" s="335"/>
    </row>
    <row r="340" spans="1:16" s="32" customFormat="1" ht="51" hidden="1" customHeight="1">
      <c r="A340" s="348"/>
      <c r="B340" s="347"/>
      <c r="C340" s="98" t="s">
        <v>182</v>
      </c>
      <c r="D340" s="99">
        <f>'по комитетам'!E338</f>
        <v>0</v>
      </c>
      <c r="E340" s="99">
        <f>'по комитетам'!F338</f>
        <v>0</v>
      </c>
      <c r="F340" s="99"/>
      <c r="G340" s="99"/>
      <c r="H340" s="99">
        <v>0</v>
      </c>
      <c r="I340" s="99"/>
      <c r="J340" s="99"/>
      <c r="K340" s="170"/>
      <c r="L340" s="336"/>
      <c r="M340" s="335"/>
      <c r="N340" s="335"/>
      <c r="O340" s="335"/>
      <c r="P340" s="335"/>
    </row>
    <row r="341" spans="1:16" s="32" customFormat="1" ht="28.5" hidden="1" customHeight="1">
      <c r="A341" s="348"/>
      <c r="B341" s="347"/>
      <c r="C341" s="98" t="s">
        <v>79</v>
      </c>
      <c r="D341" s="99">
        <f>'по комитетам'!E339</f>
        <v>0</v>
      </c>
      <c r="E341" s="99">
        <f>'по комитетам'!F339</f>
        <v>0</v>
      </c>
      <c r="F341" s="99"/>
      <c r="G341" s="99"/>
      <c r="H341" s="99">
        <v>0</v>
      </c>
      <c r="I341" s="99"/>
      <c r="J341" s="99"/>
      <c r="K341" s="170"/>
      <c r="L341" s="336"/>
      <c r="M341" s="335"/>
      <c r="N341" s="335"/>
      <c r="O341" s="335"/>
      <c r="P341" s="335"/>
    </row>
    <row r="342" spans="1:16" s="32" customFormat="1" ht="76.5" hidden="1" customHeight="1">
      <c r="A342" s="348"/>
      <c r="B342" s="347"/>
      <c r="C342" s="98" t="s">
        <v>140</v>
      </c>
      <c r="D342" s="99">
        <f>'по комитетам'!E340</f>
        <v>4436269</v>
      </c>
      <c r="E342" s="99">
        <f>'по комитетам'!F340</f>
        <v>0</v>
      </c>
      <c r="F342" s="99"/>
      <c r="G342" s="99"/>
      <c r="H342" s="99">
        <v>18000000</v>
      </c>
      <c r="I342" s="99"/>
      <c r="J342" s="99"/>
      <c r="K342" s="170"/>
      <c r="L342" s="336"/>
      <c r="M342" s="335"/>
      <c r="N342" s="335"/>
      <c r="O342" s="335"/>
      <c r="P342" s="335"/>
    </row>
    <row r="343" spans="1:16" s="32" customFormat="1" ht="38.25" hidden="1" customHeight="1">
      <c r="A343" s="348"/>
      <c r="B343" s="347"/>
      <c r="C343" s="98" t="s">
        <v>183</v>
      </c>
      <c r="D343" s="99">
        <f>'по комитетам'!E341</f>
        <v>0</v>
      </c>
      <c r="E343" s="99">
        <f>'по комитетам'!F341</f>
        <v>0</v>
      </c>
      <c r="F343" s="99"/>
      <c r="G343" s="99"/>
      <c r="H343" s="99">
        <v>0</v>
      </c>
      <c r="I343" s="99"/>
      <c r="J343" s="99"/>
      <c r="K343" s="170"/>
      <c r="L343" s="336"/>
      <c r="M343" s="335"/>
      <c r="N343" s="335"/>
      <c r="O343" s="335"/>
      <c r="P343" s="335"/>
    </row>
    <row r="344" spans="1:16" s="32" customFormat="1" ht="63.75" hidden="1" customHeight="1">
      <c r="A344" s="348"/>
      <c r="B344" s="347"/>
      <c r="C344" s="98" t="s">
        <v>141</v>
      </c>
      <c r="D344" s="99">
        <f>'по комитетам'!E342</f>
        <v>0</v>
      </c>
      <c r="E344" s="99">
        <f>'по комитетам'!F342</f>
        <v>0</v>
      </c>
      <c r="F344" s="99"/>
      <c r="G344" s="99"/>
      <c r="H344" s="99">
        <v>5000000</v>
      </c>
      <c r="I344" s="99"/>
      <c r="J344" s="99"/>
      <c r="K344" s="170"/>
      <c r="L344" s="336"/>
      <c r="M344" s="335"/>
      <c r="N344" s="335"/>
      <c r="O344" s="335"/>
      <c r="P344" s="335"/>
    </row>
    <row r="345" spans="1:16" s="32" customFormat="1" ht="38.25" hidden="1" customHeight="1">
      <c r="A345" s="348"/>
      <c r="B345" s="347"/>
      <c r="C345" s="98" t="s">
        <v>80</v>
      </c>
      <c r="D345" s="99">
        <f>'по комитетам'!E343</f>
        <v>0</v>
      </c>
      <c r="E345" s="99">
        <f>'по комитетам'!F343</f>
        <v>0</v>
      </c>
      <c r="F345" s="99"/>
      <c r="G345" s="99"/>
      <c r="H345" s="99">
        <v>0</v>
      </c>
      <c r="I345" s="99"/>
      <c r="J345" s="99"/>
      <c r="K345" s="170"/>
      <c r="L345" s="336"/>
      <c r="M345" s="335"/>
      <c r="N345" s="335"/>
      <c r="O345" s="335"/>
      <c r="P345" s="335"/>
    </row>
    <row r="346" spans="1:16" s="32" customFormat="1" ht="63.75" hidden="1" customHeight="1">
      <c r="A346" s="348"/>
      <c r="B346" s="347"/>
      <c r="C346" s="98" t="s">
        <v>184</v>
      </c>
      <c r="D346" s="99">
        <f>'по комитетам'!E344</f>
        <v>0</v>
      </c>
      <c r="E346" s="99">
        <f>'по комитетам'!F344</f>
        <v>0</v>
      </c>
      <c r="F346" s="99"/>
      <c r="G346" s="99"/>
      <c r="H346" s="99">
        <v>5000000</v>
      </c>
      <c r="I346" s="99"/>
      <c r="J346" s="99"/>
      <c r="K346" s="170"/>
      <c r="L346" s="336"/>
      <c r="M346" s="335"/>
      <c r="N346" s="335"/>
      <c r="O346" s="335"/>
      <c r="P346" s="335"/>
    </row>
    <row r="347" spans="1:16" s="32" customFormat="1" ht="38.25" hidden="1" customHeight="1">
      <c r="A347" s="348"/>
      <c r="B347" s="347"/>
      <c r="C347" s="98" t="s">
        <v>185</v>
      </c>
      <c r="D347" s="99">
        <f>'по комитетам'!E345</f>
        <v>1200000</v>
      </c>
      <c r="E347" s="99">
        <f>'по комитетам'!F345</f>
        <v>0</v>
      </c>
      <c r="F347" s="99"/>
      <c r="G347" s="99"/>
      <c r="H347" s="99">
        <v>8000000</v>
      </c>
      <c r="I347" s="99"/>
      <c r="J347" s="99"/>
      <c r="K347" s="170"/>
      <c r="L347" s="336"/>
      <c r="M347" s="335"/>
      <c r="N347" s="335"/>
      <c r="O347" s="335"/>
      <c r="P347" s="335"/>
    </row>
    <row r="348" spans="1:16" s="32" customFormat="1" ht="35.25" hidden="1" customHeight="1">
      <c r="A348" s="348"/>
      <c r="B348" s="347"/>
      <c r="C348" s="98" t="s">
        <v>186</v>
      </c>
      <c r="D348" s="99">
        <f>'по комитетам'!E346</f>
        <v>0</v>
      </c>
      <c r="E348" s="99">
        <f>'по комитетам'!F346</f>
        <v>0</v>
      </c>
      <c r="F348" s="99"/>
      <c r="G348" s="99"/>
      <c r="H348" s="99">
        <v>0</v>
      </c>
      <c r="I348" s="99"/>
      <c r="J348" s="99"/>
      <c r="K348" s="170"/>
      <c r="L348" s="336"/>
      <c r="M348" s="335"/>
      <c r="N348" s="335"/>
      <c r="O348" s="335"/>
      <c r="P348" s="335"/>
    </row>
    <row r="349" spans="1:16" s="32" customFormat="1" ht="51" hidden="1" customHeight="1">
      <c r="A349" s="348"/>
      <c r="B349" s="347"/>
      <c r="C349" s="98" t="s">
        <v>187</v>
      </c>
      <c r="D349" s="99">
        <f>'по комитетам'!E347</f>
        <v>1100000</v>
      </c>
      <c r="E349" s="99">
        <f>'по комитетам'!F347</f>
        <v>0</v>
      </c>
      <c r="F349" s="99"/>
      <c r="G349" s="99"/>
      <c r="H349" s="99">
        <v>1100000</v>
      </c>
      <c r="I349" s="99"/>
      <c r="J349" s="99"/>
      <c r="K349" s="170"/>
      <c r="L349" s="336"/>
      <c r="M349" s="335"/>
      <c r="N349" s="335"/>
      <c r="O349" s="335"/>
      <c r="P349" s="335"/>
    </row>
    <row r="350" spans="1:16" s="32" customFormat="1" ht="35.25" hidden="1" customHeight="1">
      <c r="A350" s="348"/>
      <c r="B350" s="347"/>
      <c r="C350" s="98" t="s">
        <v>188</v>
      </c>
      <c r="D350" s="99">
        <f>'по комитетам'!E348</f>
        <v>0</v>
      </c>
      <c r="E350" s="99">
        <f>'по комитетам'!F348</f>
        <v>0</v>
      </c>
      <c r="F350" s="99"/>
      <c r="G350" s="99"/>
      <c r="H350" s="99">
        <v>0</v>
      </c>
      <c r="I350" s="99"/>
      <c r="J350" s="99"/>
      <c r="K350" s="170"/>
      <c r="L350" s="336"/>
      <c r="M350" s="335"/>
      <c r="N350" s="335"/>
      <c r="O350" s="335"/>
      <c r="P350" s="335"/>
    </row>
    <row r="351" spans="1:16" s="32" customFormat="1" ht="35.25" hidden="1" customHeight="1">
      <c r="A351" s="348"/>
      <c r="B351" s="347"/>
      <c r="C351" s="98" t="s">
        <v>189</v>
      </c>
      <c r="D351" s="99">
        <f>'по комитетам'!E349</f>
        <v>0</v>
      </c>
      <c r="E351" s="99">
        <f>'по комитетам'!F349</f>
        <v>0</v>
      </c>
      <c r="F351" s="99"/>
      <c r="G351" s="99"/>
      <c r="H351" s="99">
        <v>0</v>
      </c>
      <c r="I351" s="99"/>
      <c r="J351" s="99"/>
      <c r="K351" s="170"/>
      <c r="L351" s="336"/>
      <c r="M351" s="335"/>
      <c r="N351" s="335"/>
      <c r="O351" s="335"/>
      <c r="P351" s="335"/>
    </row>
    <row r="352" spans="1:16" s="32" customFormat="1" ht="35.25" hidden="1" customHeight="1">
      <c r="A352" s="348"/>
      <c r="B352" s="347"/>
      <c r="C352" s="98" t="s">
        <v>190</v>
      </c>
      <c r="D352" s="99">
        <f>'по комитетам'!E350</f>
        <v>0</v>
      </c>
      <c r="E352" s="99">
        <f>'по комитетам'!F350</f>
        <v>0</v>
      </c>
      <c r="F352" s="99"/>
      <c r="G352" s="99"/>
      <c r="H352" s="99">
        <v>0</v>
      </c>
      <c r="I352" s="99"/>
      <c r="J352" s="99"/>
      <c r="K352" s="170"/>
      <c r="L352" s="336"/>
      <c r="M352" s="335"/>
      <c r="N352" s="335"/>
      <c r="O352" s="335"/>
      <c r="P352" s="335"/>
    </row>
    <row r="353" spans="1:16" s="32" customFormat="1" ht="51" hidden="1" customHeight="1">
      <c r="A353" s="348"/>
      <c r="B353" s="347"/>
      <c r="C353" s="98" t="s">
        <v>191</v>
      </c>
      <c r="D353" s="99">
        <f>'по комитетам'!E351</f>
        <v>1000000</v>
      </c>
      <c r="E353" s="99">
        <f>'по комитетам'!F351</f>
        <v>0</v>
      </c>
      <c r="F353" s="99"/>
      <c r="G353" s="99"/>
      <c r="H353" s="99">
        <v>1000000</v>
      </c>
      <c r="I353" s="99"/>
      <c r="J353" s="99"/>
      <c r="K353" s="170"/>
      <c r="L353" s="336"/>
      <c r="M353" s="335"/>
      <c r="N353" s="335"/>
      <c r="O353" s="335"/>
      <c r="P353" s="335"/>
    </row>
    <row r="354" spans="1:16" s="32" customFormat="1" ht="63.75" hidden="1" customHeight="1">
      <c r="A354" s="348"/>
      <c r="B354" s="347"/>
      <c r="C354" s="98" t="s">
        <v>192</v>
      </c>
      <c r="D354" s="99">
        <f>'по комитетам'!E352</f>
        <v>0</v>
      </c>
      <c r="E354" s="99">
        <f>'по комитетам'!F352</f>
        <v>0</v>
      </c>
      <c r="F354" s="99"/>
      <c r="G354" s="99"/>
      <c r="H354" s="99">
        <v>0</v>
      </c>
      <c r="I354" s="99"/>
      <c r="J354" s="99"/>
      <c r="K354" s="170"/>
      <c r="L354" s="336"/>
      <c r="M354" s="335"/>
      <c r="N354" s="335"/>
      <c r="O354" s="335"/>
      <c r="P354" s="335"/>
    </row>
    <row r="355" spans="1:16" s="32" customFormat="1" ht="57.75" hidden="1" customHeight="1">
      <c r="A355" s="348"/>
      <c r="B355" s="347"/>
      <c r="C355" s="98" t="s">
        <v>193</v>
      </c>
      <c r="D355" s="99">
        <f>'по комитетам'!E353</f>
        <v>0</v>
      </c>
      <c r="E355" s="99">
        <f>'по комитетам'!F353</f>
        <v>0</v>
      </c>
      <c r="F355" s="99"/>
      <c r="G355" s="99"/>
      <c r="H355" s="99">
        <v>0</v>
      </c>
      <c r="I355" s="99"/>
      <c r="J355" s="99"/>
      <c r="K355" s="170"/>
      <c r="L355" s="336"/>
      <c r="M355" s="335"/>
      <c r="N355" s="335"/>
      <c r="O355" s="335"/>
      <c r="P355" s="335"/>
    </row>
    <row r="356" spans="1:16" s="32" customFormat="1" ht="57.75" hidden="1" customHeight="1">
      <c r="A356" s="348"/>
      <c r="B356" s="347"/>
      <c r="C356" s="98" t="s">
        <v>622</v>
      </c>
      <c r="D356" s="99">
        <f>'по комитетам'!E354</f>
        <v>0</v>
      </c>
      <c r="E356" s="99">
        <f>'по комитетам'!F354</f>
        <v>0</v>
      </c>
      <c r="F356" s="99"/>
      <c r="G356" s="99"/>
      <c r="H356" s="99">
        <v>0</v>
      </c>
      <c r="I356" s="99"/>
      <c r="J356" s="99"/>
      <c r="K356" s="170"/>
      <c r="L356" s="336"/>
      <c r="M356" s="335"/>
      <c r="N356" s="335"/>
      <c r="O356" s="335"/>
      <c r="P356" s="335"/>
    </row>
    <row r="357" spans="1:16" s="32" customFormat="1" ht="57.75" hidden="1" customHeight="1">
      <c r="A357" s="348"/>
      <c r="B357" s="347"/>
      <c r="C357" s="98" t="s">
        <v>623</v>
      </c>
      <c r="D357" s="99">
        <f>'по комитетам'!E355</f>
        <v>0</v>
      </c>
      <c r="E357" s="99">
        <f>'по комитетам'!F355</f>
        <v>0</v>
      </c>
      <c r="F357" s="99"/>
      <c r="G357" s="99"/>
      <c r="H357" s="99">
        <v>0</v>
      </c>
      <c r="I357" s="99"/>
      <c r="J357" s="99"/>
      <c r="K357" s="170"/>
      <c r="L357" s="336"/>
      <c r="M357" s="335"/>
      <c r="N357" s="335"/>
      <c r="O357" s="335"/>
      <c r="P357" s="335"/>
    </row>
    <row r="358" spans="1:16" s="32" customFormat="1" ht="38.25" hidden="1" customHeight="1">
      <c r="A358" s="348"/>
      <c r="B358" s="347"/>
      <c r="C358" s="98" t="s">
        <v>194</v>
      </c>
      <c r="D358" s="99">
        <f>'по комитетам'!E356</f>
        <v>1937483</v>
      </c>
      <c r="E358" s="99">
        <f>'по комитетам'!F356</f>
        <v>0</v>
      </c>
      <c r="F358" s="99"/>
      <c r="G358" s="99"/>
      <c r="H358" s="99">
        <v>1937483</v>
      </c>
      <c r="I358" s="99"/>
      <c r="J358" s="99"/>
      <c r="K358" s="170"/>
      <c r="L358" s="336"/>
      <c r="M358" s="335"/>
      <c r="N358" s="335"/>
      <c r="O358" s="335"/>
      <c r="P358" s="335"/>
    </row>
    <row r="359" spans="1:16" s="32" customFormat="1" ht="38.25" hidden="1" customHeight="1">
      <c r="A359" s="348"/>
      <c r="B359" s="347"/>
      <c r="C359" s="98" t="s">
        <v>195</v>
      </c>
      <c r="D359" s="99">
        <f>'по комитетам'!E357</f>
        <v>0</v>
      </c>
      <c r="E359" s="99">
        <f>'по комитетам'!F357</f>
        <v>0</v>
      </c>
      <c r="F359" s="99"/>
      <c r="G359" s="99"/>
      <c r="H359" s="99">
        <v>0</v>
      </c>
      <c r="I359" s="99"/>
      <c r="J359" s="99"/>
      <c r="K359" s="170"/>
      <c r="L359" s="336"/>
      <c r="M359" s="335"/>
      <c r="N359" s="335"/>
      <c r="O359" s="335"/>
      <c r="P359" s="335"/>
    </row>
    <row r="360" spans="1:16" s="32" customFormat="1" ht="18.75" hidden="1" customHeight="1">
      <c r="A360" s="348"/>
      <c r="B360" s="347"/>
      <c r="C360" s="95" t="s">
        <v>133</v>
      </c>
      <c r="D360" s="99">
        <f>'по комитетам'!E358</f>
        <v>7313612</v>
      </c>
      <c r="E360" s="99">
        <f>'по комитетам'!F358</f>
        <v>0</v>
      </c>
      <c r="F360" s="99"/>
      <c r="G360" s="99"/>
      <c r="H360" s="99">
        <v>14832111</v>
      </c>
      <c r="I360" s="99"/>
      <c r="J360" s="99"/>
      <c r="K360" s="170"/>
      <c r="L360" s="336"/>
      <c r="M360" s="335"/>
      <c r="N360" s="335"/>
      <c r="O360" s="335"/>
      <c r="P360" s="335"/>
    </row>
    <row r="361" spans="1:16" s="32" customFormat="1" ht="41.25" hidden="1" customHeight="1">
      <c r="A361" s="348"/>
      <c r="B361" s="347"/>
      <c r="C361" s="98" t="s">
        <v>134</v>
      </c>
      <c r="D361" s="99">
        <f>'по комитетам'!E359</f>
        <v>0</v>
      </c>
      <c r="E361" s="99">
        <f>'по комитетам'!F359</f>
        <v>0</v>
      </c>
      <c r="F361" s="99"/>
      <c r="G361" s="99"/>
      <c r="H361" s="99">
        <v>0</v>
      </c>
      <c r="I361" s="99"/>
      <c r="J361" s="99"/>
      <c r="K361" s="170"/>
      <c r="L361" s="336"/>
      <c r="M361" s="335"/>
      <c r="N361" s="335"/>
      <c r="O361" s="335"/>
      <c r="P361" s="335"/>
    </row>
    <row r="362" spans="1:16" s="32" customFormat="1" ht="38.25" hidden="1" customHeight="1">
      <c r="A362" s="348"/>
      <c r="B362" s="347"/>
      <c r="C362" s="98" t="s">
        <v>452</v>
      </c>
      <c r="D362" s="99">
        <f>'по комитетам'!E360</f>
        <v>1541051</v>
      </c>
      <c r="E362" s="99">
        <f>'по комитетам'!F360</f>
        <v>0</v>
      </c>
      <c r="F362" s="99"/>
      <c r="G362" s="99"/>
      <c r="H362" s="99">
        <v>1541051</v>
      </c>
      <c r="I362" s="99"/>
      <c r="J362" s="99"/>
      <c r="K362" s="170"/>
      <c r="L362" s="336"/>
      <c r="M362" s="335"/>
      <c r="N362" s="335"/>
      <c r="O362" s="335"/>
      <c r="P362" s="335"/>
    </row>
    <row r="363" spans="1:16" s="32" customFormat="1" ht="41.25" hidden="1" customHeight="1">
      <c r="A363" s="348"/>
      <c r="B363" s="347"/>
      <c r="C363" s="98" t="s">
        <v>595</v>
      </c>
      <c r="D363" s="99">
        <f>'по комитетам'!E361</f>
        <v>1181237</v>
      </c>
      <c r="E363" s="99">
        <f>'по комитетам'!F361</f>
        <v>0</v>
      </c>
      <c r="F363" s="99"/>
      <c r="G363" s="99"/>
      <c r="H363" s="99">
        <v>1181237</v>
      </c>
      <c r="I363" s="99"/>
      <c r="J363" s="99"/>
      <c r="K363" s="170"/>
      <c r="L363" s="336"/>
      <c r="M363" s="335"/>
      <c r="N363" s="335"/>
      <c r="O363" s="335"/>
      <c r="P363" s="335"/>
    </row>
    <row r="364" spans="1:16" s="32" customFormat="1" ht="25.5" hidden="1" customHeight="1">
      <c r="A364" s="348"/>
      <c r="B364" s="347"/>
      <c r="C364" s="98" t="s">
        <v>458</v>
      </c>
      <c r="D364" s="99">
        <f>'по комитетам'!E362</f>
        <v>402143</v>
      </c>
      <c r="E364" s="99">
        <f>'по комитетам'!F362</f>
        <v>0</v>
      </c>
      <c r="F364" s="99"/>
      <c r="G364" s="99"/>
      <c r="H364" s="99">
        <v>402143</v>
      </c>
      <c r="I364" s="99"/>
      <c r="J364" s="99"/>
      <c r="K364" s="170"/>
      <c r="L364" s="336"/>
      <c r="M364" s="335"/>
      <c r="N364" s="335"/>
      <c r="O364" s="335"/>
      <c r="P364" s="335"/>
    </row>
    <row r="365" spans="1:16" s="32" customFormat="1" ht="25.5" hidden="1" customHeight="1">
      <c r="A365" s="348"/>
      <c r="B365" s="347"/>
      <c r="C365" s="98" t="s">
        <v>460</v>
      </c>
      <c r="D365" s="99">
        <f>'по комитетам'!E363</f>
        <v>468965</v>
      </c>
      <c r="E365" s="99">
        <f>'по комитетам'!F363</f>
        <v>0</v>
      </c>
      <c r="F365" s="99"/>
      <c r="G365" s="99"/>
      <c r="H365" s="99">
        <v>468965</v>
      </c>
      <c r="I365" s="99"/>
      <c r="J365" s="99"/>
      <c r="K365" s="170"/>
      <c r="L365" s="336"/>
      <c r="M365" s="335"/>
      <c r="N365" s="335"/>
      <c r="O365" s="335"/>
      <c r="P365" s="335"/>
    </row>
    <row r="366" spans="1:16" s="32" customFormat="1" ht="27.75" hidden="1" customHeight="1">
      <c r="A366" s="348"/>
      <c r="B366" s="347"/>
      <c r="C366" s="98" t="s">
        <v>461</v>
      </c>
      <c r="D366" s="99">
        <f>'по комитетам'!E364</f>
        <v>450466</v>
      </c>
      <c r="E366" s="99">
        <f>'по комитетам'!F364</f>
        <v>0</v>
      </c>
      <c r="F366" s="99"/>
      <c r="G366" s="99"/>
      <c r="H366" s="99">
        <v>3021109</v>
      </c>
      <c r="I366" s="99"/>
      <c r="J366" s="99"/>
      <c r="K366" s="170"/>
      <c r="L366" s="336"/>
      <c r="M366" s="335"/>
      <c r="N366" s="335"/>
      <c r="O366" s="335"/>
      <c r="P366" s="335"/>
    </row>
    <row r="367" spans="1:16" s="32" customFormat="1" ht="63.75" hidden="1" customHeight="1">
      <c r="A367" s="348"/>
      <c r="B367" s="347"/>
      <c r="C367" s="98" t="s">
        <v>596</v>
      </c>
      <c r="D367" s="99">
        <f>'по комитетам'!E365</f>
        <v>3269750</v>
      </c>
      <c r="E367" s="99">
        <f>'по комитетам'!F365</f>
        <v>0</v>
      </c>
      <c r="F367" s="99"/>
      <c r="G367" s="99"/>
      <c r="H367" s="99">
        <v>6100000</v>
      </c>
      <c r="I367" s="99"/>
      <c r="J367" s="99"/>
      <c r="K367" s="170"/>
      <c r="L367" s="336"/>
      <c r="M367" s="335"/>
      <c r="N367" s="335"/>
      <c r="O367" s="335"/>
      <c r="P367" s="335"/>
    </row>
    <row r="368" spans="1:16" s="32" customFormat="1" ht="63.75" hidden="1" customHeight="1">
      <c r="A368" s="348"/>
      <c r="B368" s="347"/>
      <c r="C368" s="98" t="s">
        <v>605</v>
      </c>
      <c r="D368" s="99">
        <f>'по комитетам'!E366</f>
        <v>0</v>
      </c>
      <c r="E368" s="99">
        <f>'по комитетам'!F366</f>
        <v>0</v>
      </c>
      <c r="F368" s="99"/>
      <c r="G368" s="99"/>
      <c r="H368" s="99">
        <v>2005227</v>
      </c>
      <c r="I368" s="99"/>
      <c r="J368" s="99"/>
      <c r="K368" s="170"/>
      <c r="L368" s="336"/>
      <c r="M368" s="335"/>
      <c r="N368" s="335"/>
      <c r="O368" s="335"/>
      <c r="P368" s="335"/>
    </row>
    <row r="369" spans="1:17" s="32" customFormat="1" ht="63.75" hidden="1" customHeight="1">
      <c r="A369" s="348"/>
      <c r="B369" s="347"/>
      <c r="C369" s="98" t="s">
        <v>606</v>
      </c>
      <c r="D369" s="99">
        <f>'по комитетам'!E367</f>
        <v>0</v>
      </c>
      <c r="E369" s="99">
        <f>'по комитетам'!F367</f>
        <v>0</v>
      </c>
      <c r="F369" s="99"/>
      <c r="G369" s="99"/>
      <c r="H369" s="99">
        <v>2296394</v>
      </c>
      <c r="I369" s="99"/>
      <c r="J369" s="99"/>
      <c r="K369" s="170"/>
      <c r="L369" s="336"/>
      <c r="M369" s="335"/>
      <c r="N369" s="335"/>
      <c r="O369" s="335"/>
      <c r="P369" s="335"/>
    </row>
    <row r="370" spans="1:17" s="32" customFormat="1" ht="63.75" hidden="1" customHeight="1">
      <c r="A370" s="348"/>
      <c r="B370" s="347"/>
      <c r="C370" s="98" t="s">
        <v>607</v>
      </c>
      <c r="D370" s="99">
        <f>'по комитетам'!E368</f>
        <v>0</v>
      </c>
      <c r="E370" s="99">
        <f>'по комитетам'!F368</f>
        <v>0</v>
      </c>
      <c r="F370" s="99"/>
      <c r="G370" s="99"/>
      <c r="H370" s="99">
        <v>649084</v>
      </c>
      <c r="I370" s="99"/>
      <c r="J370" s="99"/>
      <c r="K370" s="170"/>
      <c r="L370" s="336"/>
      <c r="M370" s="335"/>
      <c r="N370" s="335"/>
      <c r="O370" s="335"/>
      <c r="P370" s="335"/>
    </row>
    <row r="371" spans="1:17" s="32" customFormat="1" ht="63.75" hidden="1" customHeight="1">
      <c r="A371" s="348"/>
      <c r="B371" s="347"/>
      <c r="C371" s="98" t="s">
        <v>608</v>
      </c>
      <c r="D371" s="99">
        <f>'по комитетам'!E369</f>
        <v>0</v>
      </c>
      <c r="E371" s="99">
        <f>'по комитетам'!F369</f>
        <v>0</v>
      </c>
      <c r="F371" s="99"/>
      <c r="G371" s="99"/>
      <c r="H371" s="99">
        <v>559482</v>
      </c>
      <c r="I371" s="99"/>
      <c r="J371" s="99"/>
      <c r="K371" s="170"/>
      <c r="L371" s="336"/>
      <c r="M371" s="335"/>
      <c r="N371" s="335"/>
      <c r="O371" s="335"/>
      <c r="P371" s="335"/>
    </row>
    <row r="372" spans="1:17" s="32" customFormat="1" ht="76.5" hidden="1" customHeight="1">
      <c r="A372" s="348"/>
      <c r="B372" s="347"/>
      <c r="C372" s="98" t="s">
        <v>609</v>
      </c>
      <c r="D372" s="99">
        <f>'по комитетам'!E370</f>
        <v>0</v>
      </c>
      <c r="E372" s="99">
        <f>'по комитетам'!F370</f>
        <v>0</v>
      </c>
      <c r="F372" s="99"/>
      <c r="G372" s="99"/>
      <c r="H372" s="99">
        <v>200815</v>
      </c>
      <c r="I372" s="99"/>
      <c r="J372" s="99"/>
      <c r="K372" s="170"/>
      <c r="L372" s="336"/>
      <c r="M372" s="335"/>
      <c r="N372" s="335"/>
      <c r="O372" s="335"/>
      <c r="P372" s="335"/>
    </row>
    <row r="373" spans="1:17" s="32" customFormat="1" ht="19.5" hidden="1" customHeight="1">
      <c r="A373" s="348"/>
      <c r="B373" s="347"/>
      <c r="C373" s="98" t="s">
        <v>196</v>
      </c>
      <c r="D373" s="99"/>
      <c r="E373" s="99"/>
      <c r="F373" s="99"/>
      <c r="G373" s="99"/>
      <c r="H373" s="99"/>
      <c r="I373" s="99"/>
      <c r="J373" s="99"/>
      <c r="K373" s="170"/>
      <c r="L373" s="336"/>
      <c r="M373" s="335"/>
      <c r="N373" s="335"/>
      <c r="O373" s="335"/>
      <c r="P373" s="335"/>
    </row>
    <row r="374" spans="1:17" s="32" customFormat="1" ht="14.25" hidden="1" customHeight="1">
      <c r="A374" s="348"/>
      <c r="B374" s="347"/>
      <c r="C374" s="95" t="s">
        <v>135</v>
      </c>
      <c r="D374" s="99">
        <f>'по комитетам'!E372</f>
        <v>9462203</v>
      </c>
      <c r="E374" s="99">
        <f>'по комитетам'!F372</f>
        <v>0</v>
      </c>
      <c r="F374" s="99"/>
      <c r="G374" s="99"/>
      <c r="H374" s="99">
        <v>1126339</v>
      </c>
      <c r="I374" s="99"/>
      <c r="J374" s="99"/>
      <c r="K374" s="170"/>
      <c r="L374" s="336"/>
      <c r="M374" s="335"/>
      <c r="N374" s="335"/>
      <c r="O374" s="335"/>
      <c r="P374" s="335"/>
    </row>
    <row r="375" spans="1:17" s="32" customFormat="1" ht="51" hidden="1" customHeight="1">
      <c r="A375" s="348"/>
      <c r="B375" s="347"/>
      <c r="C375" s="98" t="s">
        <v>525</v>
      </c>
      <c r="D375" s="99">
        <f>'по комитетам'!E373</f>
        <v>0</v>
      </c>
      <c r="E375" s="99">
        <f>'по комитетам'!F373</f>
        <v>0</v>
      </c>
      <c r="F375" s="99"/>
      <c r="G375" s="99"/>
      <c r="H375" s="99">
        <v>1126339</v>
      </c>
      <c r="I375" s="99"/>
      <c r="J375" s="99"/>
      <c r="K375" s="170"/>
      <c r="L375" s="336"/>
      <c r="M375" s="335"/>
      <c r="N375" s="335"/>
      <c r="O375" s="335"/>
      <c r="P375" s="335"/>
    </row>
    <row r="376" spans="1:17" s="32" customFormat="1" ht="51" hidden="1" customHeight="1">
      <c r="A376" s="348"/>
      <c r="B376" s="347"/>
      <c r="C376" s="98" t="s">
        <v>601</v>
      </c>
      <c r="D376" s="99">
        <f>'по комитетам'!E375</f>
        <v>0</v>
      </c>
      <c r="E376" s="99">
        <f>'по комитетам'!F375</f>
        <v>0</v>
      </c>
      <c r="F376" s="99"/>
      <c r="G376" s="99"/>
      <c r="H376" s="99">
        <v>0</v>
      </c>
      <c r="I376" s="99"/>
      <c r="J376" s="99"/>
      <c r="K376" s="170"/>
      <c r="L376" s="336"/>
      <c r="M376" s="335"/>
      <c r="N376" s="335"/>
      <c r="O376" s="335"/>
      <c r="P376" s="335"/>
    </row>
    <row r="377" spans="1:17" s="32" customFormat="1" ht="35.25" hidden="1" customHeight="1">
      <c r="A377" s="348"/>
      <c r="B377" s="347"/>
      <c r="C377" s="98" t="s">
        <v>73</v>
      </c>
      <c r="D377" s="99">
        <f>'по комитетам'!E376</f>
        <v>9462203</v>
      </c>
      <c r="E377" s="99">
        <f>'по комитетам'!F376</f>
        <v>0</v>
      </c>
      <c r="F377" s="99"/>
      <c r="G377" s="99"/>
      <c r="H377" s="99">
        <v>9462203</v>
      </c>
      <c r="I377" s="99"/>
      <c r="J377" s="99"/>
      <c r="K377" s="170"/>
      <c r="L377" s="336"/>
      <c r="M377" s="335"/>
      <c r="N377" s="335"/>
      <c r="O377" s="335"/>
      <c r="P377" s="335"/>
    </row>
    <row r="378" spans="1:17" s="32" customFormat="1" ht="16.5" hidden="1" customHeight="1">
      <c r="A378" s="348"/>
      <c r="B378" s="347"/>
      <c r="C378" s="95" t="s">
        <v>197</v>
      </c>
      <c r="D378" s="99">
        <f>SUM(D379:D380)</f>
        <v>3215695</v>
      </c>
      <c r="E378" s="99"/>
      <c r="F378" s="99"/>
      <c r="G378" s="99"/>
      <c r="H378" s="99"/>
      <c r="I378" s="99"/>
      <c r="J378" s="99"/>
      <c r="K378" s="170"/>
      <c r="L378" s="336"/>
      <c r="M378" s="335"/>
      <c r="N378" s="335"/>
      <c r="O378" s="335"/>
      <c r="P378" s="335"/>
    </row>
    <row r="379" spans="1:17" s="32" customFormat="1" ht="39.75" hidden="1" customHeight="1">
      <c r="A379" s="348"/>
      <c r="B379" s="347"/>
      <c r="C379" s="98" t="s">
        <v>198</v>
      </c>
      <c r="D379" s="99">
        <f>'СП МТ'!D311</f>
        <v>1623131</v>
      </c>
      <c r="E379" s="99"/>
      <c r="F379" s="99"/>
      <c r="G379" s="99"/>
      <c r="H379" s="99"/>
      <c r="I379" s="99"/>
      <c r="J379" s="99"/>
      <c r="K379" s="170"/>
      <c r="L379" s="336"/>
      <c r="M379" s="335"/>
      <c r="N379" s="335"/>
      <c r="O379" s="335"/>
      <c r="P379" s="335"/>
    </row>
    <row r="380" spans="1:17" s="32" customFormat="1" ht="28.5" hidden="1" customHeight="1">
      <c r="A380" s="348"/>
      <c r="B380" s="347"/>
      <c r="C380" s="98" t="s">
        <v>199</v>
      </c>
      <c r="D380" s="99">
        <f>'СП МТ'!D312</f>
        <v>1592564</v>
      </c>
      <c r="E380" s="99"/>
      <c r="F380" s="99"/>
      <c r="G380" s="99"/>
      <c r="H380" s="99"/>
      <c r="I380" s="99"/>
      <c r="J380" s="99"/>
      <c r="K380" s="170"/>
      <c r="L380" s="336"/>
      <c r="M380" s="335"/>
      <c r="N380" s="335"/>
      <c r="O380" s="335"/>
      <c r="P380" s="335"/>
    </row>
    <row r="381" spans="1:17" s="32" customFormat="1" ht="51">
      <c r="A381" s="348"/>
      <c r="B381" s="327" t="s">
        <v>110</v>
      </c>
      <c r="C381" s="98" t="s">
        <v>102</v>
      </c>
      <c r="D381" s="99">
        <v>2173099</v>
      </c>
      <c r="E381" s="100"/>
      <c r="F381" s="100"/>
      <c r="G381" s="100"/>
      <c r="H381" s="100">
        <v>12480000</v>
      </c>
      <c r="I381" s="100"/>
      <c r="J381" s="100"/>
      <c r="K381" s="170"/>
      <c r="L381" s="336"/>
      <c r="M381" s="335"/>
      <c r="N381" s="335"/>
      <c r="O381" s="335"/>
      <c r="P381" s="335"/>
    </row>
    <row r="382" spans="1:17" s="32" customFormat="1" ht="26.25" customHeight="1">
      <c r="A382" s="348" t="s">
        <v>26</v>
      </c>
      <c r="B382" s="327" t="s">
        <v>47</v>
      </c>
      <c r="C382" s="95" t="s">
        <v>49</v>
      </c>
      <c r="D382" s="96">
        <f>D383+D384</f>
        <v>27597806</v>
      </c>
      <c r="E382" s="96">
        <f t="shared" ref="E382:F382" si="8">E383+E384</f>
        <v>32114834</v>
      </c>
      <c r="F382" s="96">
        <f t="shared" si="8"/>
        <v>27597806</v>
      </c>
      <c r="G382" s="96">
        <f t="shared" ref="G382" si="9">G383+G384</f>
        <v>27597806</v>
      </c>
      <c r="H382" s="96"/>
      <c r="I382" s="96"/>
      <c r="J382" s="96"/>
      <c r="K382" s="170"/>
      <c r="L382" s="336"/>
      <c r="M382" s="335"/>
      <c r="N382" s="335"/>
      <c r="O382" s="335"/>
      <c r="P382" s="335"/>
    </row>
    <row r="383" spans="1:17" s="32" customFormat="1" ht="27.75" customHeight="1">
      <c r="A383" s="348"/>
      <c r="B383" s="327" t="s">
        <v>13</v>
      </c>
      <c r="C383" s="98" t="s">
        <v>27</v>
      </c>
      <c r="D383" s="100">
        <f>'по комитетам'!E577</f>
        <v>27313193</v>
      </c>
      <c r="E383" s="100">
        <v>31837196</v>
      </c>
      <c r="F383" s="100">
        <v>27320168</v>
      </c>
      <c r="G383" s="100">
        <v>27320168</v>
      </c>
      <c r="H383" s="100"/>
      <c r="I383" s="100"/>
      <c r="J383" s="100"/>
      <c r="K383" s="254"/>
      <c r="L383" s="338"/>
      <c r="M383" s="335"/>
      <c r="N383" s="335"/>
      <c r="O383" s="335"/>
      <c r="P383" s="335"/>
      <c r="Q383" s="220"/>
    </row>
    <row r="384" spans="1:17" s="32" customFormat="1" ht="40.5" customHeight="1">
      <c r="A384" s="348"/>
      <c r="B384" s="327" t="s">
        <v>40</v>
      </c>
      <c r="C384" s="98" t="s">
        <v>28</v>
      </c>
      <c r="D384" s="100">
        <f>'по комитетам'!E578</f>
        <v>284613</v>
      </c>
      <c r="E384" s="100">
        <v>277638</v>
      </c>
      <c r="F384" s="100">
        <v>277638</v>
      </c>
      <c r="G384" s="100">
        <v>277638</v>
      </c>
      <c r="H384" s="100"/>
      <c r="I384" s="100"/>
      <c r="J384" s="100"/>
      <c r="K384" s="254"/>
      <c r="L384" s="334"/>
      <c r="M384" s="335"/>
      <c r="N384" s="335"/>
      <c r="O384" s="335"/>
      <c r="P384" s="335"/>
      <c r="Q384" s="220"/>
    </row>
    <row r="385" spans="1:16" s="32" customFormat="1" ht="27.75" customHeight="1">
      <c r="A385" s="350" t="s">
        <v>527</v>
      </c>
      <c r="B385" s="327"/>
      <c r="C385" s="95" t="s">
        <v>528</v>
      </c>
      <c r="D385" s="96">
        <f>D387+D386</f>
        <v>1317500</v>
      </c>
      <c r="E385" s="96">
        <f>E387+E386</f>
        <v>13889800</v>
      </c>
      <c r="F385" s="96">
        <f t="shared" ref="F385:G385" si="10">F387+F386</f>
        <v>0</v>
      </c>
      <c r="G385" s="96">
        <f t="shared" si="10"/>
        <v>0</v>
      </c>
      <c r="H385" s="96">
        <f>H386</f>
        <v>10326392</v>
      </c>
      <c r="I385" s="96"/>
      <c r="J385" s="96"/>
      <c r="K385" s="254"/>
      <c r="L385" s="336"/>
      <c r="M385" s="335"/>
      <c r="N385" s="335"/>
      <c r="O385" s="335"/>
      <c r="P385" s="335"/>
    </row>
    <row r="386" spans="1:16" s="32" customFormat="1" ht="41.25" customHeight="1">
      <c r="A386" s="350"/>
      <c r="B386" s="327">
        <v>104</v>
      </c>
      <c r="C386" s="98" t="s">
        <v>612</v>
      </c>
      <c r="D386" s="99">
        <v>1317500</v>
      </c>
      <c r="E386" s="99">
        <f>10212645+3677155</f>
        <v>13889800</v>
      </c>
      <c r="F386" s="99"/>
      <c r="G386" s="99">
        <f>'по комитетам'!H593</f>
        <v>0</v>
      </c>
      <c r="H386" s="99">
        <f>9359163+967229</f>
        <v>10326392</v>
      </c>
      <c r="I386" s="99"/>
      <c r="J386" s="99"/>
      <c r="K386" s="254"/>
      <c r="L386" s="336"/>
      <c r="M386" s="335"/>
      <c r="N386" s="335"/>
      <c r="O386" s="335"/>
      <c r="P386" s="335"/>
    </row>
    <row r="387" spans="1:16" s="32" customFormat="1" ht="67.5" hidden="1" customHeight="1">
      <c r="A387" s="350"/>
      <c r="B387" s="327">
        <v>105</v>
      </c>
      <c r="C387" s="98" t="s">
        <v>529</v>
      </c>
      <c r="D387" s="99"/>
      <c r="E387" s="99">
        <f>'по комитетам'!F601</f>
        <v>0</v>
      </c>
      <c r="F387" s="99">
        <f>'СП МТ'!L503</f>
        <v>0</v>
      </c>
      <c r="G387" s="99">
        <f>'СП МТ'!N503</f>
        <v>0</v>
      </c>
      <c r="H387" s="99"/>
      <c r="I387" s="99"/>
      <c r="J387" s="99"/>
      <c r="K387" s="254"/>
      <c r="L387" s="336"/>
      <c r="M387" s="335"/>
      <c r="N387" s="335"/>
      <c r="O387" s="335"/>
      <c r="P387" s="335"/>
    </row>
    <row r="388" spans="1:16" s="32" customFormat="1" ht="38.25">
      <c r="A388" s="343" t="s">
        <v>111</v>
      </c>
      <c r="B388" s="327" t="s">
        <v>47</v>
      </c>
      <c r="C388" s="95" t="s">
        <v>103</v>
      </c>
      <c r="D388" s="96">
        <f>'по комитетам'!E383+'по комитетам'!E619</f>
        <v>38053400</v>
      </c>
      <c r="E388" s="96">
        <v>63250000</v>
      </c>
      <c r="F388" s="96">
        <f>'по комитетам'!G383</f>
        <v>55000000</v>
      </c>
      <c r="G388" s="96">
        <f>'по комитетам'!H383</f>
        <v>55000000</v>
      </c>
      <c r="H388" s="96"/>
      <c r="I388" s="96"/>
      <c r="J388" s="96"/>
      <c r="K388" s="170"/>
      <c r="L388" s="336"/>
      <c r="M388" s="96">
        <v>38053400</v>
      </c>
      <c r="N388" s="335" t="e">
        <f>#REF!-M388</f>
        <v>#REF!</v>
      </c>
      <c r="O388" s="96">
        <v>38053400</v>
      </c>
      <c r="P388" s="335" t="e">
        <f>#REF!-O388</f>
        <v>#REF!</v>
      </c>
    </row>
    <row r="389" spans="1:16" s="32" customFormat="1" ht="38.25" hidden="1">
      <c r="A389" s="344" t="s">
        <v>362</v>
      </c>
      <c r="B389" s="108"/>
      <c r="C389" s="123" t="s">
        <v>311</v>
      </c>
      <c r="D389" s="124"/>
      <c r="E389" s="124"/>
      <c r="F389" s="124"/>
      <c r="G389" s="124"/>
      <c r="H389" s="124"/>
      <c r="I389" s="124"/>
      <c r="J389" s="124"/>
      <c r="K389" s="170"/>
      <c r="L389" s="336"/>
      <c r="M389" s="335">
        <v>0</v>
      </c>
      <c r="N389" s="335" t="e">
        <f>#REF!-M389</f>
        <v>#REF!</v>
      </c>
      <c r="O389" s="335">
        <v>0</v>
      </c>
      <c r="P389" s="335" t="e">
        <f>#REF!-O389</f>
        <v>#REF!</v>
      </c>
    </row>
    <row r="390" spans="1:16" s="32" customFormat="1" ht="26.25" customHeight="1">
      <c r="A390" s="348" t="s">
        <v>112</v>
      </c>
      <c r="B390" s="170" t="s">
        <v>47</v>
      </c>
      <c r="C390" s="95" t="s">
        <v>104</v>
      </c>
      <c r="D390" s="96">
        <f>D391+D449</f>
        <v>3400000</v>
      </c>
      <c r="E390" s="96">
        <f t="shared" ref="E390" si="11">E391+E449</f>
        <v>6254163</v>
      </c>
      <c r="F390" s="96">
        <f t="shared" ref="F390" si="12">F391+F449</f>
        <v>0</v>
      </c>
      <c r="G390" s="96">
        <f t="shared" ref="G390" si="13">G391+G449</f>
        <v>0</v>
      </c>
      <c r="H390" s="96"/>
      <c r="I390" s="96"/>
      <c r="J390" s="96"/>
      <c r="K390" s="170"/>
      <c r="L390" s="336"/>
      <c r="M390" s="335">
        <v>16000000</v>
      </c>
      <c r="N390" s="335" t="e">
        <f>#REF!-M390</f>
        <v>#REF!</v>
      </c>
      <c r="O390" s="335">
        <v>0</v>
      </c>
      <c r="P390" s="335" t="e">
        <f>#REF!-O390</f>
        <v>#REF!</v>
      </c>
    </row>
    <row r="391" spans="1:16" s="32" customFormat="1" ht="26.25" customHeight="1">
      <c r="A391" s="348"/>
      <c r="B391" s="349" t="s">
        <v>46</v>
      </c>
      <c r="C391" s="98" t="s">
        <v>535</v>
      </c>
      <c r="D391" s="99">
        <v>3400000</v>
      </c>
      <c r="E391" s="99">
        <v>6254163</v>
      </c>
      <c r="F391" s="99"/>
      <c r="G391" s="99"/>
      <c r="H391" s="99"/>
      <c r="I391" s="99"/>
      <c r="J391" s="99"/>
      <c r="K391" s="170"/>
      <c r="L391" s="336"/>
      <c r="M391" s="335"/>
      <c r="N391" s="335"/>
      <c r="O391" s="335"/>
      <c r="P391" s="335"/>
    </row>
    <row r="392" spans="1:16" s="32" customFormat="1" ht="18" hidden="1" customHeight="1">
      <c r="A392" s="348"/>
      <c r="B392" s="349"/>
      <c r="C392" s="95" t="s">
        <v>57</v>
      </c>
      <c r="D392" s="99">
        <f>'по комитетам'!E386</f>
        <v>297609</v>
      </c>
      <c r="E392" s="99">
        <f>'по комитетам'!F386</f>
        <v>1371191</v>
      </c>
      <c r="F392" s="99">
        <f>'по комитетам'!G386</f>
        <v>0</v>
      </c>
      <c r="G392" s="99">
        <f>'по комитетам'!H386</f>
        <v>0</v>
      </c>
      <c r="H392" s="99"/>
      <c r="I392" s="99"/>
      <c r="J392" s="99"/>
      <c r="K392" s="99"/>
      <c r="L392" s="336"/>
      <c r="M392" s="335"/>
      <c r="N392" s="335"/>
      <c r="O392" s="335"/>
      <c r="P392" s="335"/>
    </row>
    <row r="393" spans="1:16" s="32" customFormat="1" ht="26.25" hidden="1" customHeight="1">
      <c r="A393" s="348"/>
      <c r="B393" s="349"/>
      <c r="C393" s="98" t="s">
        <v>200</v>
      </c>
      <c r="D393" s="99">
        <f>'по комитетам'!E387</f>
        <v>130513</v>
      </c>
      <c r="E393" s="99">
        <f>'по комитетам'!F387</f>
        <v>672245</v>
      </c>
      <c r="F393" s="99">
        <f>'по комитетам'!G387</f>
        <v>0</v>
      </c>
      <c r="G393" s="99">
        <f>'по комитетам'!H387</f>
        <v>0</v>
      </c>
      <c r="H393" s="99"/>
      <c r="I393" s="99"/>
      <c r="J393" s="99"/>
      <c r="K393" s="170"/>
      <c r="L393" s="336"/>
      <c r="M393" s="335"/>
      <c r="N393" s="335"/>
      <c r="O393" s="335"/>
      <c r="P393" s="335"/>
    </row>
    <row r="394" spans="1:16" s="32" customFormat="1" ht="26.25" hidden="1" customHeight="1">
      <c r="A394" s="348"/>
      <c r="B394" s="349"/>
      <c r="C394" s="98" t="s">
        <v>201</v>
      </c>
      <c r="D394" s="99">
        <f>'по комитетам'!E388</f>
        <v>130938</v>
      </c>
      <c r="E394" s="99">
        <f>'по комитетам'!F388</f>
        <v>698946</v>
      </c>
      <c r="F394" s="99">
        <f>'по комитетам'!G388</f>
        <v>0</v>
      </c>
      <c r="G394" s="99">
        <f>'по комитетам'!H388</f>
        <v>0</v>
      </c>
      <c r="H394" s="99"/>
      <c r="I394" s="99"/>
      <c r="J394" s="99"/>
      <c r="K394" s="170"/>
      <c r="L394" s="336"/>
      <c r="M394" s="335"/>
      <c r="N394" s="335"/>
      <c r="O394" s="335"/>
      <c r="P394" s="335"/>
    </row>
    <row r="395" spans="1:16" s="32" customFormat="1" ht="26.25" hidden="1" customHeight="1">
      <c r="A395" s="348"/>
      <c r="B395" s="349"/>
      <c r="C395" s="98" t="s">
        <v>282</v>
      </c>
      <c r="D395" s="99">
        <f>'по комитетам'!E389</f>
        <v>18079</v>
      </c>
      <c r="E395" s="99">
        <f>'по комитетам'!F389</f>
        <v>0</v>
      </c>
      <c r="F395" s="99">
        <f>'по комитетам'!G389</f>
        <v>0</v>
      </c>
      <c r="G395" s="99">
        <f>'по комитетам'!H389</f>
        <v>0</v>
      </c>
      <c r="H395" s="99"/>
      <c r="I395" s="99"/>
      <c r="J395" s="99"/>
      <c r="K395" s="170"/>
      <c r="L395" s="336"/>
      <c r="M395" s="335"/>
      <c r="N395" s="335"/>
      <c r="O395" s="335"/>
      <c r="P395" s="335"/>
    </row>
    <row r="396" spans="1:16" s="32" customFormat="1" ht="26.25" hidden="1" customHeight="1">
      <c r="A396" s="348"/>
      <c r="B396" s="349"/>
      <c r="C396" s="98" t="s">
        <v>283</v>
      </c>
      <c r="D396" s="99">
        <f>'по комитетам'!E390</f>
        <v>18079</v>
      </c>
      <c r="E396" s="99">
        <f>'по комитетам'!F390</f>
        <v>0</v>
      </c>
      <c r="F396" s="99">
        <f>'по комитетам'!G390</f>
        <v>0</v>
      </c>
      <c r="G396" s="99">
        <f>'по комитетам'!H390</f>
        <v>0</v>
      </c>
      <c r="H396" s="99"/>
      <c r="I396" s="99"/>
      <c r="J396" s="99"/>
      <c r="K396" s="170"/>
      <c r="L396" s="336"/>
      <c r="M396" s="335"/>
      <c r="N396" s="335"/>
      <c r="O396" s="335"/>
      <c r="P396" s="335"/>
    </row>
    <row r="397" spans="1:16" s="32" customFormat="1" ht="15" hidden="1" customHeight="1">
      <c r="A397" s="348"/>
      <c r="B397" s="349"/>
      <c r="C397" s="95" t="s">
        <v>72</v>
      </c>
      <c r="D397" s="99">
        <f>'по комитетам'!E391</f>
        <v>54238</v>
      </c>
      <c r="E397" s="99">
        <f>'по комитетам'!F391</f>
        <v>0</v>
      </c>
      <c r="F397" s="99">
        <f>'по комитетам'!G391</f>
        <v>0</v>
      </c>
      <c r="G397" s="99">
        <f>'по комитетам'!H391</f>
        <v>0</v>
      </c>
      <c r="H397" s="99"/>
      <c r="I397" s="99"/>
      <c r="J397" s="99"/>
      <c r="K397" s="170"/>
      <c r="L397" s="336"/>
      <c r="M397" s="335"/>
      <c r="N397" s="335"/>
      <c r="O397" s="335"/>
      <c r="P397" s="335"/>
    </row>
    <row r="398" spans="1:16" s="32" customFormat="1" ht="26.25" hidden="1" customHeight="1">
      <c r="A398" s="348"/>
      <c r="B398" s="349"/>
      <c r="C398" s="98" t="s">
        <v>299</v>
      </c>
      <c r="D398" s="99">
        <f>'по комитетам'!E392</f>
        <v>18080</v>
      </c>
      <c r="E398" s="99">
        <f>'по комитетам'!F392</f>
        <v>0</v>
      </c>
      <c r="F398" s="99">
        <f>'по комитетам'!G392</f>
        <v>0</v>
      </c>
      <c r="G398" s="99">
        <f>'по комитетам'!H392</f>
        <v>0</v>
      </c>
      <c r="H398" s="99"/>
      <c r="I398" s="99"/>
      <c r="J398" s="99"/>
      <c r="K398" s="170"/>
      <c r="L398" s="336"/>
      <c r="M398" s="335"/>
      <c r="N398" s="335"/>
      <c r="O398" s="335"/>
      <c r="P398" s="335"/>
    </row>
    <row r="399" spans="1:16" s="32" customFormat="1" ht="26.25" hidden="1" customHeight="1">
      <c r="A399" s="348"/>
      <c r="B399" s="349"/>
      <c r="C399" s="98" t="s">
        <v>300</v>
      </c>
      <c r="D399" s="99">
        <f>'по комитетам'!E393</f>
        <v>18079</v>
      </c>
      <c r="E399" s="99">
        <f>'по комитетам'!F393</f>
        <v>0</v>
      </c>
      <c r="F399" s="99">
        <f>'по комитетам'!G393</f>
        <v>0</v>
      </c>
      <c r="G399" s="99">
        <f>'по комитетам'!H393</f>
        <v>0</v>
      </c>
      <c r="H399" s="99"/>
      <c r="I399" s="99"/>
      <c r="J399" s="99"/>
      <c r="K399" s="170"/>
      <c r="L399" s="336"/>
      <c r="M399" s="335"/>
      <c r="N399" s="335"/>
      <c r="O399" s="335"/>
      <c r="P399" s="335"/>
    </row>
    <row r="400" spans="1:16" s="32" customFormat="1" ht="26.25" hidden="1" customHeight="1">
      <c r="A400" s="348"/>
      <c r="B400" s="349"/>
      <c r="C400" s="98" t="s">
        <v>301</v>
      </c>
      <c r="D400" s="99">
        <f>'по комитетам'!E394</f>
        <v>18079</v>
      </c>
      <c r="E400" s="99">
        <f>'по комитетам'!F394</f>
        <v>0</v>
      </c>
      <c r="F400" s="99">
        <f>'по комитетам'!G394</f>
        <v>0</v>
      </c>
      <c r="G400" s="99">
        <f>'по комитетам'!H394</f>
        <v>0</v>
      </c>
      <c r="H400" s="99"/>
      <c r="I400" s="99"/>
      <c r="J400" s="99"/>
      <c r="K400" s="170"/>
      <c r="L400" s="336"/>
      <c r="M400" s="335"/>
      <c r="N400" s="335"/>
      <c r="O400" s="335"/>
      <c r="P400" s="335"/>
    </row>
    <row r="401" spans="1:16" s="32" customFormat="1" ht="14.25" hidden="1" customHeight="1">
      <c r="A401" s="348"/>
      <c r="B401" s="349"/>
      <c r="C401" s="95" t="s">
        <v>61</v>
      </c>
      <c r="D401" s="99">
        <f>'по комитетам'!E395</f>
        <v>0</v>
      </c>
      <c r="E401" s="99">
        <f>'по комитетам'!F395</f>
        <v>0</v>
      </c>
      <c r="F401" s="99">
        <f>'по комитетам'!G395</f>
        <v>0</v>
      </c>
      <c r="G401" s="99">
        <f>'по комитетам'!H395</f>
        <v>0</v>
      </c>
      <c r="H401" s="99"/>
      <c r="I401" s="99"/>
      <c r="J401" s="99"/>
      <c r="K401" s="170"/>
      <c r="L401" s="336"/>
      <c r="M401" s="335"/>
      <c r="N401" s="335"/>
      <c r="O401" s="335"/>
      <c r="P401" s="335"/>
    </row>
    <row r="402" spans="1:16" s="32" customFormat="1" ht="26.25" hidden="1" customHeight="1">
      <c r="A402" s="348"/>
      <c r="B402" s="349"/>
      <c r="C402" s="98" t="s">
        <v>284</v>
      </c>
      <c r="D402" s="99">
        <f>'по комитетам'!E396</f>
        <v>0</v>
      </c>
      <c r="E402" s="99">
        <f>'по комитетам'!F396</f>
        <v>0</v>
      </c>
      <c r="F402" s="99">
        <f>'по комитетам'!G396</f>
        <v>0</v>
      </c>
      <c r="G402" s="99">
        <f>'по комитетам'!H396</f>
        <v>0</v>
      </c>
      <c r="H402" s="99"/>
      <c r="I402" s="99"/>
      <c r="J402" s="99"/>
      <c r="K402" s="170"/>
      <c r="L402" s="336"/>
      <c r="M402" s="335"/>
      <c r="N402" s="335"/>
      <c r="O402" s="335"/>
      <c r="P402" s="335"/>
    </row>
    <row r="403" spans="1:16" s="32" customFormat="1" ht="26.25" hidden="1" customHeight="1">
      <c r="A403" s="348"/>
      <c r="B403" s="349"/>
      <c r="C403" s="98" t="s">
        <v>285</v>
      </c>
      <c r="D403" s="99">
        <f>'по комитетам'!E397</f>
        <v>0</v>
      </c>
      <c r="E403" s="99">
        <f>'по комитетам'!F397</f>
        <v>0</v>
      </c>
      <c r="F403" s="99">
        <f>'по комитетам'!G397</f>
        <v>0</v>
      </c>
      <c r="G403" s="99">
        <f>'по комитетам'!H397</f>
        <v>0</v>
      </c>
      <c r="H403" s="99"/>
      <c r="I403" s="99"/>
      <c r="J403" s="99"/>
      <c r="K403" s="170"/>
      <c r="L403" s="336"/>
      <c r="M403" s="335"/>
      <c r="N403" s="335"/>
      <c r="O403" s="335"/>
      <c r="P403" s="335"/>
    </row>
    <row r="404" spans="1:16" s="32" customFormat="1" ht="26.25" hidden="1" customHeight="1">
      <c r="A404" s="348"/>
      <c r="B404" s="349"/>
      <c r="C404" s="98" t="s">
        <v>286</v>
      </c>
      <c r="D404" s="99">
        <f>'по комитетам'!E398</f>
        <v>0</v>
      </c>
      <c r="E404" s="99">
        <f>'по комитетам'!F398</f>
        <v>0</v>
      </c>
      <c r="F404" s="99">
        <f>'по комитетам'!G398</f>
        <v>0</v>
      </c>
      <c r="G404" s="99">
        <f>'по комитетам'!H398</f>
        <v>0</v>
      </c>
      <c r="H404" s="99"/>
      <c r="I404" s="99"/>
      <c r="J404" s="99"/>
      <c r="K404" s="170"/>
      <c r="L404" s="336"/>
      <c r="M404" s="335"/>
      <c r="N404" s="335"/>
      <c r="O404" s="335"/>
      <c r="P404" s="335"/>
    </row>
    <row r="405" spans="1:16" s="32" customFormat="1" ht="26.25" hidden="1" customHeight="1">
      <c r="A405" s="348"/>
      <c r="B405" s="349"/>
      <c r="C405" s="98" t="s">
        <v>287</v>
      </c>
      <c r="D405" s="99">
        <f>'по комитетам'!E399</f>
        <v>0</v>
      </c>
      <c r="E405" s="99">
        <f>'по комитетам'!F399</f>
        <v>0</v>
      </c>
      <c r="F405" s="99">
        <f>'по комитетам'!G399</f>
        <v>0</v>
      </c>
      <c r="G405" s="99">
        <f>'по комитетам'!H399</f>
        <v>0</v>
      </c>
      <c r="H405" s="99"/>
      <c r="I405" s="99"/>
      <c r="J405" s="99"/>
      <c r="K405" s="170"/>
      <c r="L405" s="336"/>
      <c r="M405" s="335"/>
      <c r="N405" s="335"/>
      <c r="O405" s="335"/>
      <c r="P405" s="335"/>
    </row>
    <row r="406" spans="1:16" s="32" customFormat="1" ht="26.25" hidden="1" customHeight="1">
      <c r="A406" s="348"/>
      <c r="B406" s="349"/>
      <c r="C406" s="98" t="s">
        <v>288</v>
      </c>
      <c r="D406" s="99">
        <f>'по комитетам'!E400</f>
        <v>0</v>
      </c>
      <c r="E406" s="99">
        <f>'по комитетам'!F400</f>
        <v>0</v>
      </c>
      <c r="F406" s="99">
        <f>'по комитетам'!G400</f>
        <v>0</v>
      </c>
      <c r="G406" s="99">
        <f>'по комитетам'!H400</f>
        <v>0</v>
      </c>
      <c r="H406" s="99"/>
      <c r="I406" s="99"/>
      <c r="J406" s="99"/>
      <c r="K406" s="170"/>
      <c r="L406" s="336"/>
      <c r="M406" s="335"/>
      <c r="N406" s="335"/>
      <c r="O406" s="335"/>
      <c r="P406" s="335"/>
    </row>
    <row r="407" spans="1:16" s="32" customFormat="1" ht="26.25" hidden="1" customHeight="1">
      <c r="A407" s="348"/>
      <c r="B407" s="349"/>
      <c r="C407" s="98" t="s">
        <v>289</v>
      </c>
      <c r="D407" s="99">
        <f>'по комитетам'!E401</f>
        <v>0</v>
      </c>
      <c r="E407" s="99">
        <f>'по комитетам'!F401</f>
        <v>0</v>
      </c>
      <c r="F407" s="99">
        <f>'по комитетам'!G401</f>
        <v>0</v>
      </c>
      <c r="G407" s="99">
        <f>'по комитетам'!H401</f>
        <v>0</v>
      </c>
      <c r="H407" s="99"/>
      <c r="I407" s="99"/>
      <c r="J407" s="99"/>
      <c r="K407" s="170"/>
      <c r="L407" s="336"/>
      <c r="M407" s="335"/>
      <c r="N407" s="335"/>
      <c r="O407" s="335"/>
      <c r="P407" s="335"/>
    </row>
    <row r="408" spans="1:16" s="32" customFormat="1" ht="26.25" hidden="1" customHeight="1">
      <c r="A408" s="348"/>
      <c r="B408" s="349"/>
      <c r="C408" s="98" t="s">
        <v>290</v>
      </c>
      <c r="D408" s="99">
        <f>'по комитетам'!E402</f>
        <v>0</v>
      </c>
      <c r="E408" s="99">
        <f>'по комитетам'!F402</f>
        <v>0</v>
      </c>
      <c r="F408" s="99">
        <f>'по комитетам'!G402</f>
        <v>0</v>
      </c>
      <c r="G408" s="99">
        <f>'по комитетам'!H402</f>
        <v>0</v>
      </c>
      <c r="H408" s="99"/>
      <c r="I408" s="99"/>
      <c r="J408" s="99"/>
      <c r="K408" s="170"/>
      <c r="L408" s="336"/>
      <c r="M408" s="335"/>
      <c r="N408" s="335"/>
      <c r="O408" s="335"/>
      <c r="P408" s="335"/>
    </row>
    <row r="409" spans="1:16" s="32" customFormat="1" ht="26.25" hidden="1" customHeight="1">
      <c r="A409" s="348"/>
      <c r="B409" s="349"/>
      <c r="C409" s="98" t="s">
        <v>291</v>
      </c>
      <c r="D409" s="99">
        <f>'по комитетам'!E403</f>
        <v>0</v>
      </c>
      <c r="E409" s="99">
        <f>'по комитетам'!F403</f>
        <v>0</v>
      </c>
      <c r="F409" s="99">
        <f>'по комитетам'!G403</f>
        <v>0</v>
      </c>
      <c r="G409" s="99">
        <f>'по комитетам'!H403</f>
        <v>0</v>
      </c>
      <c r="H409" s="99"/>
      <c r="I409" s="99"/>
      <c r="J409" s="99"/>
      <c r="K409" s="170"/>
      <c r="L409" s="336"/>
      <c r="M409" s="335"/>
      <c r="N409" s="335"/>
      <c r="O409" s="335"/>
      <c r="P409" s="335"/>
    </row>
    <row r="410" spans="1:16" s="32" customFormat="1" ht="26.25" hidden="1" customHeight="1">
      <c r="A410" s="348"/>
      <c r="B410" s="349"/>
      <c r="C410" s="98" t="s">
        <v>292</v>
      </c>
      <c r="D410" s="99">
        <f>'по комитетам'!E404</f>
        <v>0</v>
      </c>
      <c r="E410" s="99">
        <f>'по комитетам'!F404</f>
        <v>0</v>
      </c>
      <c r="F410" s="99">
        <f>'по комитетам'!G404</f>
        <v>0</v>
      </c>
      <c r="G410" s="99">
        <f>'по комитетам'!H404</f>
        <v>0</v>
      </c>
      <c r="H410" s="99"/>
      <c r="I410" s="99"/>
      <c r="J410" s="99"/>
      <c r="K410" s="170"/>
      <c r="L410" s="336"/>
      <c r="M410" s="335"/>
      <c r="N410" s="335"/>
      <c r="O410" s="335"/>
      <c r="P410" s="335"/>
    </row>
    <row r="411" spans="1:16" s="32" customFormat="1" ht="26.25" hidden="1" customHeight="1">
      <c r="A411" s="348"/>
      <c r="B411" s="349"/>
      <c r="C411" s="98" t="s">
        <v>293</v>
      </c>
      <c r="D411" s="99">
        <f>'по комитетам'!E405</f>
        <v>0</v>
      </c>
      <c r="E411" s="99">
        <f>'по комитетам'!F405</f>
        <v>0</v>
      </c>
      <c r="F411" s="99">
        <f>'по комитетам'!G405</f>
        <v>0</v>
      </c>
      <c r="G411" s="99">
        <f>'по комитетам'!H405</f>
        <v>0</v>
      </c>
      <c r="H411" s="99"/>
      <c r="I411" s="99"/>
      <c r="J411" s="99"/>
      <c r="K411" s="170"/>
      <c r="L411" s="336"/>
      <c r="M411" s="335"/>
      <c r="N411" s="335"/>
      <c r="O411" s="335"/>
      <c r="P411" s="335"/>
    </row>
    <row r="412" spans="1:16" s="32" customFormat="1" ht="14.25" hidden="1" customHeight="1">
      <c r="A412" s="348"/>
      <c r="B412" s="349"/>
      <c r="C412" s="95" t="s">
        <v>74</v>
      </c>
      <c r="D412" s="99">
        <f>'по комитетам'!E406</f>
        <v>820986</v>
      </c>
      <c r="E412" s="99">
        <f>'по комитетам'!F406</f>
        <v>2803161</v>
      </c>
      <c r="F412" s="99">
        <f>'по комитетам'!G406</f>
        <v>0</v>
      </c>
      <c r="G412" s="99">
        <f>'по комитетам'!H406</f>
        <v>0</v>
      </c>
      <c r="H412" s="99"/>
      <c r="I412" s="99"/>
      <c r="J412" s="99"/>
      <c r="K412" s="170"/>
      <c r="L412" s="336"/>
      <c r="M412" s="335"/>
      <c r="N412" s="335"/>
      <c r="O412" s="335"/>
      <c r="P412" s="335"/>
    </row>
    <row r="413" spans="1:16" s="32" customFormat="1" ht="26.25" hidden="1" customHeight="1">
      <c r="A413" s="348"/>
      <c r="B413" s="349"/>
      <c r="C413" s="98" t="s">
        <v>202</v>
      </c>
      <c r="D413" s="99">
        <f>'по комитетам'!E407</f>
        <v>296060</v>
      </c>
      <c r="E413" s="99">
        <f>'по комитетам'!F407</f>
        <v>435840</v>
      </c>
      <c r="F413" s="99">
        <f>'по комитетам'!G407</f>
        <v>0</v>
      </c>
      <c r="G413" s="99">
        <f>'по комитетам'!H407</f>
        <v>0</v>
      </c>
      <c r="H413" s="99"/>
      <c r="I413" s="99"/>
      <c r="J413" s="99"/>
      <c r="K413" s="170"/>
      <c r="L413" s="336"/>
      <c r="M413" s="335"/>
      <c r="N413" s="335"/>
      <c r="O413" s="335"/>
      <c r="P413" s="335"/>
    </row>
    <row r="414" spans="1:16" s="32" customFormat="1" ht="26.25" hidden="1" customHeight="1">
      <c r="A414" s="348"/>
      <c r="B414" s="349"/>
      <c r="C414" s="98" t="s">
        <v>203</v>
      </c>
      <c r="D414" s="99">
        <f>'по комитетам'!E408</f>
        <v>130327</v>
      </c>
      <c r="E414" s="99">
        <f>'по комитетам'!F408</f>
        <v>614758</v>
      </c>
      <c r="F414" s="99">
        <f>'по комитетам'!G408</f>
        <v>0</v>
      </c>
      <c r="G414" s="99">
        <f>'по комитетам'!H408</f>
        <v>0</v>
      </c>
      <c r="H414" s="99"/>
      <c r="I414" s="99"/>
      <c r="J414" s="99"/>
      <c r="K414" s="170"/>
      <c r="L414" s="336"/>
      <c r="M414" s="335"/>
      <c r="N414" s="335"/>
      <c r="O414" s="335"/>
      <c r="P414" s="335"/>
    </row>
    <row r="415" spans="1:16" s="32" customFormat="1" ht="26.25" hidden="1" customHeight="1">
      <c r="A415" s="348"/>
      <c r="B415" s="349"/>
      <c r="C415" s="98" t="s">
        <v>204</v>
      </c>
      <c r="D415" s="99">
        <f>'по комитетам'!E409</f>
        <v>179994</v>
      </c>
      <c r="E415" s="99">
        <f>'по комитетам'!F409</f>
        <v>729520</v>
      </c>
      <c r="F415" s="99">
        <f>'по комитетам'!G409</f>
        <v>0</v>
      </c>
      <c r="G415" s="99">
        <f>'по комитетам'!H409</f>
        <v>0</v>
      </c>
      <c r="H415" s="99"/>
      <c r="I415" s="99"/>
      <c r="J415" s="99"/>
      <c r="K415" s="170"/>
      <c r="L415" s="336"/>
      <c r="M415" s="335"/>
      <c r="N415" s="335"/>
      <c r="O415" s="335"/>
      <c r="P415" s="335"/>
    </row>
    <row r="416" spans="1:16" s="32" customFormat="1" ht="26.25" hidden="1" customHeight="1">
      <c r="A416" s="348"/>
      <c r="B416" s="349"/>
      <c r="C416" s="98" t="s">
        <v>205</v>
      </c>
      <c r="D416" s="99">
        <f>'по комитетам'!E410</f>
        <v>142288</v>
      </c>
      <c r="E416" s="99">
        <f>'по комитетам'!F410</f>
        <v>1023043</v>
      </c>
      <c r="F416" s="99">
        <f>'по комитетам'!G410</f>
        <v>0</v>
      </c>
      <c r="G416" s="99">
        <f>'по комитетам'!H410</f>
        <v>0</v>
      </c>
      <c r="H416" s="99"/>
      <c r="I416" s="99"/>
      <c r="J416" s="99"/>
      <c r="K416" s="170"/>
      <c r="L416" s="336"/>
      <c r="M416" s="335"/>
      <c r="N416" s="335"/>
      <c r="O416" s="335"/>
      <c r="P416" s="335"/>
    </row>
    <row r="417" spans="1:16" s="32" customFormat="1" ht="26.25" hidden="1" customHeight="1">
      <c r="A417" s="348"/>
      <c r="B417" s="349"/>
      <c r="C417" s="98" t="s">
        <v>302</v>
      </c>
      <c r="D417" s="99">
        <f>'по комитетам'!E411</f>
        <v>18080</v>
      </c>
      <c r="E417" s="99">
        <f>'по комитетам'!F411</f>
        <v>0</v>
      </c>
      <c r="F417" s="99">
        <f>'по комитетам'!G411</f>
        <v>0</v>
      </c>
      <c r="G417" s="99">
        <f>'по комитетам'!H411</f>
        <v>0</v>
      </c>
      <c r="H417" s="99"/>
      <c r="I417" s="99"/>
      <c r="J417" s="99"/>
      <c r="K417" s="170"/>
      <c r="L417" s="336"/>
      <c r="M417" s="335"/>
      <c r="N417" s="335"/>
      <c r="O417" s="335"/>
      <c r="P417" s="335"/>
    </row>
    <row r="418" spans="1:16" s="32" customFormat="1" ht="26.25" hidden="1" customHeight="1">
      <c r="A418" s="348"/>
      <c r="B418" s="349"/>
      <c r="C418" s="98" t="s">
        <v>303</v>
      </c>
      <c r="D418" s="99">
        <f>'по комитетам'!E412</f>
        <v>18079</v>
      </c>
      <c r="E418" s="99">
        <f>'по комитетам'!F412</f>
        <v>0</v>
      </c>
      <c r="F418" s="99">
        <f>'по комитетам'!G412</f>
        <v>0</v>
      </c>
      <c r="G418" s="99">
        <f>'по комитетам'!H412</f>
        <v>0</v>
      </c>
      <c r="H418" s="99"/>
      <c r="I418" s="99"/>
      <c r="J418" s="99"/>
      <c r="K418" s="170"/>
      <c r="L418" s="336"/>
      <c r="M418" s="335"/>
      <c r="N418" s="335"/>
      <c r="O418" s="335"/>
      <c r="P418" s="335"/>
    </row>
    <row r="419" spans="1:16" s="32" customFormat="1" ht="26.25" hidden="1" customHeight="1">
      <c r="A419" s="348"/>
      <c r="B419" s="349"/>
      <c r="C419" s="98" t="s">
        <v>304</v>
      </c>
      <c r="D419" s="99">
        <f>'по комитетам'!E413</f>
        <v>18079</v>
      </c>
      <c r="E419" s="99">
        <f>'по комитетам'!F413</f>
        <v>0</v>
      </c>
      <c r="F419" s="99">
        <f>'по комитетам'!G413</f>
        <v>0</v>
      </c>
      <c r="G419" s="99">
        <f>'по комитетам'!H413</f>
        <v>0</v>
      </c>
      <c r="H419" s="99"/>
      <c r="I419" s="99"/>
      <c r="J419" s="99"/>
      <c r="K419" s="170"/>
      <c r="L419" s="336"/>
      <c r="M419" s="335"/>
      <c r="N419" s="335"/>
      <c r="O419" s="335"/>
      <c r="P419" s="335"/>
    </row>
    <row r="420" spans="1:16" s="32" customFormat="1" ht="26.25" hidden="1" customHeight="1">
      <c r="A420" s="348"/>
      <c r="B420" s="349"/>
      <c r="C420" s="98" t="s">
        <v>305</v>
      </c>
      <c r="D420" s="99">
        <f>'по комитетам'!E414</f>
        <v>18079</v>
      </c>
      <c r="E420" s="99">
        <f>'по комитетам'!F414</f>
        <v>0</v>
      </c>
      <c r="F420" s="99">
        <f>'по комитетам'!G414</f>
        <v>0</v>
      </c>
      <c r="G420" s="99">
        <f>'по комитетам'!H414</f>
        <v>0</v>
      </c>
      <c r="H420" s="99"/>
      <c r="I420" s="99"/>
      <c r="J420" s="99"/>
      <c r="K420" s="170"/>
      <c r="L420" s="336"/>
      <c r="M420" s="335"/>
      <c r="N420" s="335"/>
      <c r="O420" s="335"/>
      <c r="P420" s="335"/>
    </row>
    <row r="421" spans="1:16" s="32" customFormat="1" ht="14.25" hidden="1" customHeight="1">
      <c r="A421" s="348"/>
      <c r="B421" s="349"/>
      <c r="C421" s="95" t="s">
        <v>135</v>
      </c>
      <c r="D421" s="99">
        <f>'по комитетам'!E415</f>
        <v>90396</v>
      </c>
      <c r="E421" s="99">
        <f>'по комитетам'!F415</f>
        <v>0</v>
      </c>
      <c r="F421" s="99">
        <f>'по комитетам'!G415</f>
        <v>0</v>
      </c>
      <c r="G421" s="99">
        <f>'по комитетам'!H415</f>
        <v>0</v>
      </c>
      <c r="H421" s="99"/>
      <c r="I421" s="99"/>
      <c r="J421" s="99"/>
      <c r="K421" s="170"/>
      <c r="L421" s="336"/>
      <c r="M421" s="335"/>
      <c r="N421" s="335"/>
      <c r="O421" s="335"/>
      <c r="P421" s="335"/>
    </row>
    <row r="422" spans="1:16" s="32" customFormat="1" ht="26.25" hidden="1" customHeight="1">
      <c r="A422" s="348"/>
      <c r="B422" s="349"/>
      <c r="C422" s="98" t="s">
        <v>294</v>
      </c>
      <c r="D422" s="99">
        <f>'по комитетам'!E416</f>
        <v>18080</v>
      </c>
      <c r="E422" s="99">
        <f>'по комитетам'!F416</f>
        <v>0</v>
      </c>
      <c r="F422" s="99">
        <f>'по комитетам'!G416</f>
        <v>0</v>
      </c>
      <c r="G422" s="99">
        <f>'по комитетам'!H416</f>
        <v>0</v>
      </c>
      <c r="H422" s="99"/>
      <c r="I422" s="99"/>
      <c r="J422" s="99"/>
      <c r="K422" s="170"/>
      <c r="L422" s="336"/>
      <c r="M422" s="335"/>
      <c r="N422" s="335"/>
      <c r="O422" s="335"/>
      <c r="P422" s="335"/>
    </row>
    <row r="423" spans="1:16" s="32" customFormat="1" ht="26.25" hidden="1" customHeight="1">
      <c r="A423" s="348"/>
      <c r="B423" s="349"/>
      <c r="C423" s="98" t="s">
        <v>295</v>
      </c>
      <c r="D423" s="99">
        <f>'по комитетам'!E417</f>
        <v>18079</v>
      </c>
      <c r="E423" s="99">
        <f>'по комитетам'!F417</f>
        <v>0</v>
      </c>
      <c r="F423" s="99">
        <f>'по комитетам'!G417</f>
        <v>0</v>
      </c>
      <c r="G423" s="99">
        <f>'по комитетам'!H417</f>
        <v>0</v>
      </c>
      <c r="H423" s="99"/>
      <c r="I423" s="99"/>
      <c r="J423" s="99"/>
      <c r="K423" s="170"/>
      <c r="L423" s="336"/>
      <c r="M423" s="335"/>
      <c r="N423" s="335"/>
      <c r="O423" s="335"/>
      <c r="P423" s="335"/>
    </row>
    <row r="424" spans="1:16" s="32" customFormat="1" ht="26.25" hidden="1" customHeight="1">
      <c r="A424" s="348"/>
      <c r="B424" s="349"/>
      <c r="C424" s="98" t="s">
        <v>296</v>
      </c>
      <c r="D424" s="99">
        <f>'по комитетам'!E418</f>
        <v>18079</v>
      </c>
      <c r="E424" s="99">
        <f>'по комитетам'!F418</f>
        <v>0</v>
      </c>
      <c r="F424" s="99">
        <f>'по комитетам'!G418</f>
        <v>0</v>
      </c>
      <c r="G424" s="99">
        <f>'по комитетам'!H418</f>
        <v>0</v>
      </c>
      <c r="H424" s="99"/>
      <c r="I424" s="99"/>
      <c r="J424" s="99"/>
      <c r="K424" s="170"/>
      <c r="L424" s="336"/>
      <c r="M424" s="335"/>
      <c r="N424" s="335"/>
      <c r="O424" s="335"/>
      <c r="P424" s="335"/>
    </row>
    <row r="425" spans="1:16" s="32" customFormat="1" ht="26.25" hidden="1" customHeight="1">
      <c r="A425" s="348"/>
      <c r="B425" s="349"/>
      <c r="C425" s="98" t="s">
        <v>297</v>
      </c>
      <c r="D425" s="99">
        <f>'по комитетам'!E419</f>
        <v>18079</v>
      </c>
      <c r="E425" s="99">
        <f>'по комитетам'!F419</f>
        <v>0</v>
      </c>
      <c r="F425" s="99">
        <f>'по комитетам'!G419</f>
        <v>0</v>
      </c>
      <c r="G425" s="99">
        <f>'по комитетам'!H419</f>
        <v>0</v>
      </c>
      <c r="H425" s="99"/>
      <c r="I425" s="99"/>
      <c r="J425" s="99"/>
      <c r="K425" s="170"/>
      <c r="L425" s="336"/>
      <c r="M425" s="335"/>
      <c r="N425" s="335"/>
      <c r="O425" s="335"/>
      <c r="P425" s="335"/>
    </row>
    <row r="426" spans="1:16" s="32" customFormat="1" ht="26.25" hidden="1" customHeight="1">
      <c r="A426" s="348"/>
      <c r="B426" s="349"/>
      <c r="C426" s="98" t="s">
        <v>298</v>
      </c>
      <c r="D426" s="99">
        <f>'по комитетам'!E420</f>
        <v>18079</v>
      </c>
      <c r="E426" s="99">
        <f>'по комитетам'!F420</f>
        <v>0</v>
      </c>
      <c r="F426" s="99">
        <f>'по комитетам'!G420</f>
        <v>0</v>
      </c>
      <c r="G426" s="99">
        <f>'по комитетам'!H420</f>
        <v>0</v>
      </c>
      <c r="H426" s="99"/>
      <c r="I426" s="99"/>
      <c r="J426" s="99"/>
      <c r="K426" s="170"/>
      <c r="L426" s="336"/>
      <c r="M426" s="335"/>
      <c r="N426" s="335"/>
      <c r="O426" s="335"/>
      <c r="P426" s="335"/>
    </row>
    <row r="427" spans="1:16" s="32" customFormat="1" ht="15.75" hidden="1" customHeight="1">
      <c r="A427" s="348"/>
      <c r="B427" s="349"/>
      <c r="C427" s="95" t="s">
        <v>83</v>
      </c>
      <c r="D427" s="99">
        <f>'по комитетам'!E421</f>
        <v>454869</v>
      </c>
      <c r="E427" s="99">
        <f>'по комитетам'!F421</f>
        <v>1144256</v>
      </c>
      <c r="F427" s="99">
        <f>'по комитетам'!G421</f>
        <v>0</v>
      </c>
      <c r="G427" s="99">
        <f>'по комитетам'!H421</f>
        <v>0</v>
      </c>
      <c r="H427" s="99"/>
      <c r="I427" s="99"/>
      <c r="J427" s="99"/>
      <c r="K427" s="170"/>
      <c r="L427" s="336"/>
      <c r="M427" s="335"/>
      <c r="N427" s="335"/>
      <c r="O427" s="335"/>
      <c r="P427" s="335"/>
    </row>
    <row r="428" spans="1:16" s="32" customFormat="1" ht="26.25" hidden="1" customHeight="1">
      <c r="A428" s="348"/>
      <c r="B428" s="349"/>
      <c r="C428" s="98" t="s">
        <v>206</v>
      </c>
      <c r="D428" s="99">
        <f>'по комитетам'!E422</f>
        <v>200006</v>
      </c>
      <c r="E428" s="99">
        <f>'по комитетам'!F422</f>
        <v>573282</v>
      </c>
      <c r="F428" s="99">
        <f>'по комитетам'!G422</f>
        <v>0</v>
      </c>
      <c r="G428" s="99">
        <f>'по комитетам'!H422</f>
        <v>0</v>
      </c>
      <c r="H428" s="99"/>
      <c r="I428" s="99"/>
      <c r="J428" s="99"/>
      <c r="K428" s="170"/>
      <c r="L428" s="336"/>
      <c r="M428" s="335"/>
      <c r="N428" s="335"/>
      <c r="O428" s="335"/>
      <c r="P428" s="335"/>
    </row>
    <row r="429" spans="1:16" s="32" customFormat="1" ht="26.25" hidden="1" customHeight="1">
      <c r="A429" s="348"/>
      <c r="B429" s="349"/>
      <c r="C429" s="98" t="s">
        <v>207</v>
      </c>
      <c r="D429" s="99">
        <f>'по комитетам'!E423</f>
        <v>200627</v>
      </c>
      <c r="E429" s="99">
        <f>'по комитетам'!F423</f>
        <v>570974</v>
      </c>
      <c r="F429" s="99">
        <f>'по комитетам'!G423</f>
        <v>0</v>
      </c>
      <c r="G429" s="99">
        <f>'по комитетам'!H423</f>
        <v>0</v>
      </c>
      <c r="H429" s="99"/>
      <c r="I429" s="99"/>
      <c r="J429" s="99"/>
      <c r="K429" s="170"/>
      <c r="L429" s="336"/>
      <c r="M429" s="335"/>
      <c r="N429" s="335"/>
      <c r="O429" s="335"/>
      <c r="P429" s="335"/>
    </row>
    <row r="430" spans="1:16" s="32" customFormat="1" ht="26.25" hidden="1" customHeight="1">
      <c r="A430" s="348"/>
      <c r="B430" s="349"/>
      <c r="C430" s="98" t="s">
        <v>306</v>
      </c>
      <c r="D430" s="99">
        <f>'по комитетам'!E424</f>
        <v>18079</v>
      </c>
      <c r="E430" s="99">
        <f>'по комитетам'!F424</f>
        <v>0</v>
      </c>
      <c r="F430" s="99">
        <f>'по комитетам'!G424</f>
        <v>0</v>
      </c>
      <c r="G430" s="99">
        <f>'по комитетам'!H424</f>
        <v>0</v>
      </c>
      <c r="H430" s="99"/>
      <c r="I430" s="99"/>
      <c r="J430" s="99"/>
      <c r="K430" s="170"/>
      <c r="L430" s="336"/>
      <c r="M430" s="335"/>
      <c r="N430" s="335"/>
      <c r="O430" s="335"/>
      <c r="P430" s="335"/>
    </row>
    <row r="431" spans="1:16" s="32" customFormat="1" ht="26.25" hidden="1" customHeight="1">
      <c r="A431" s="348"/>
      <c r="B431" s="349"/>
      <c r="C431" s="98" t="s">
        <v>307</v>
      </c>
      <c r="D431" s="99">
        <f>'по комитетам'!E425</f>
        <v>18079</v>
      </c>
      <c r="E431" s="99">
        <f>'по комитетам'!F425</f>
        <v>0</v>
      </c>
      <c r="F431" s="99">
        <f>'по комитетам'!G425</f>
        <v>0</v>
      </c>
      <c r="G431" s="99">
        <f>'по комитетам'!H425</f>
        <v>0</v>
      </c>
      <c r="H431" s="99"/>
      <c r="I431" s="99"/>
      <c r="J431" s="99"/>
      <c r="K431" s="170"/>
      <c r="L431" s="336"/>
      <c r="M431" s="335"/>
      <c r="N431" s="335"/>
      <c r="O431" s="335"/>
      <c r="P431" s="335"/>
    </row>
    <row r="432" spans="1:16" s="32" customFormat="1" ht="26.25" hidden="1" customHeight="1">
      <c r="A432" s="348"/>
      <c r="B432" s="349"/>
      <c r="C432" s="98" t="s">
        <v>308</v>
      </c>
      <c r="D432" s="99">
        <f>'по комитетам'!E426</f>
        <v>18078</v>
      </c>
      <c r="E432" s="99">
        <f>'по комитетам'!F426</f>
        <v>0</v>
      </c>
      <c r="F432" s="99">
        <f>'по комитетам'!G426</f>
        <v>0</v>
      </c>
      <c r="G432" s="99">
        <f>'по комитетам'!H426</f>
        <v>0</v>
      </c>
      <c r="H432" s="99"/>
      <c r="I432" s="99"/>
      <c r="J432" s="99"/>
      <c r="K432" s="170"/>
      <c r="L432" s="336"/>
      <c r="M432" s="335"/>
      <c r="N432" s="335"/>
      <c r="O432" s="335"/>
      <c r="P432" s="335"/>
    </row>
    <row r="433" spans="1:16" s="32" customFormat="1" ht="15" hidden="1" customHeight="1">
      <c r="A433" s="348"/>
      <c r="B433" s="349"/>
      <c r="C433" s="95" t="s">
        <v>65</v>
      </c>
      <c r="D433" s="99">
        <f>'по комитетам'!E427</f>
        <v>2281902</v>
      </c>
      <c r="E433" s="99">
        <f>'по комитетам'!F427</f>
        <v>2359617</v>
      </c>
      <c r="F433" s="99">
        <f>'по комитетам'!G427</f>
        <v>0</v>
      </c>
      <c r="G433" s="99">
        <f>'по комитетам'!H427</f>
        <v>0</v>
      </c>
      <c r="H433" s="99"/>
      <c r="I433" s="99"/>
      <c r="J433" s="99"/>
      <c r="K433" s="170"/>
      <c r="L433" s="336"/>
      <c r="M433" s="335"/>
      <c r="N433" s="335"/>
      <c r="O433" s="335"/>
      <c r="P433" s="335"/>
    </row>
    <row r="434" spans="1:16" s="32" customFormat="1" ht="26.25" hidden="1" customHeight="1">
      <c r="A434" s="348"/>
      <c r="B434" s="349"/>
      <c r="C434" s="98" t="s">
        <v>208</v>
      </c>
      <c r="D434" s="99">
        <f>'по комитетам'!E428</f>
        <v>129306</v>
      </c>
      <c r="E434" s="99">
        <f>'по комитетам'!F428</f>
        <v>309925</v>
      </c>
      <c r="F434" s="99">
        <f>'по комитетам'!G428</f>
        <v>0</v>
      </c>
      <c r="G434" s="99">
        <f>'по комитетам'!H428</f>
        <v>0</v>
      </c>
      <c r="H434" s="99"/>
      <c r="I434" s="99"/>
      <c r="J434" s="99"/>
      <c r="K434" s="170"/>
      <c r="L434" s="336"/>
      <c r="M434" s="335"/>
      <c r="N434" s="335"/>
      <c r="O434" s="335"/>
      <c r="P434" s="335"/>
    </row>
    <row r="435" spans="1:16" s="32" customFormat="1" ht="26.25" hidden="1" customHeight="1">
      <c r="A435" s="348"/>
      <c r="B435" s="349"/>
      <c r="C435" s="98" t="s">
        <v>209</v>
      </c>
      <c r="D435" s="99">
        <f>'по комитетам'!E429</f>
        <v>128928</v>
      </c>
      <c r="E435" s="99">
        <f>'по комитетам'!F429</f>
        <v>12999</v>
      </c>
      <c r="F435" s="99">
        <f>'по комитетам'!G429</f>
        <v>0</v>
      </c>
      <c r="G435" s="99">
        <f>'по комитетам'!H429</f>
        <v>0</v>
      </c>
      <c r="H435" s="99"/>
      <c r="I435" s="99"/>
      <c r="J435" s="99"/>
      <c r="K435" s="170"/>
      <c r="L435" s="336"/>
      <c r="M435" s="335"/>
      <c r="N435" s="335"/>
      <c r="O435" s="335"/>
      <c r="P435" s="335"/>
    </row>
    <row r="436" spans="1:16" s="32" customFormat="1" ht="26.25" hidden="1" customHeight="1">
      <c r="A436" s="348"/>
      <c r="B436" s="349"/>
      <c r="C436" s="98" t="s">
        <v>210</v>
      </c>
      <c r="D436" s="99">
        <f>'по комитетам'!E430</f>
        <v>129224</v>
      </c>
      <c r="E436" s="99">
        <f>'по комитетам'!F430</f>
        <v>110600</v>
      </c>
      <c r="F436" s="99">
        <f>'по комитетам'!G430</f>
        <v>0</v>
      </c>
      <c r="G436" s="99">
        <f>'по комитетам'!H430</f>
        <v>0</v>
      </c>
      <c r="H436" s="99"/>
      <c r="I436" s="99"/>
      <c r="J436" s="99"/>
      <c r="K436" s="170"/>
      <c r="L436" s="336"/>
      <c r="M436" s="335"/>
      <c r="N436" s="335"/>
      <c r="O436" s="335"/>
      <c r="P436" s="335"/>
    </row>
    <row r="437" spans="1:16" s="32" customFormat="1" ht="26.25" hidden="1" customHeight="1">
      <c r="A437" s="348"/>
      <c r="B437" s="349"/>
      <c r="C437" s="98" t="s">
        <v>211</v>
      </c>
      <c r="D437" s="99">
        <f>'по комитетам'!E431</f>
        <v>129078</v>
      </c>
      <c r="E437" s="99">
        <f>'по комитетам'!F431</f>
        <v>89905</v>
      </c>
      <c r="F437" s="99">
        <f>'по комитетам'!G431</f>
        <v>0</v>
      </c>
      <c r="G437" s="99">
        <f>'по комитетам'!H431</f>
        <v>0</v>
      </c>
      <c r="H437" s="99"/>
      <c r="I437" s="99"/>
      <c r="J437" s="99"/>
      <c r="K437" s="170"/>
      <c r="L437" s="336"/>
      <c r="M437" s="335"/>
      <c r="N437" s="335"/>
      <c r="O437" s="335"/>
      <c r="P437" s="335"/>
    </row>
    <row r="438" spans="1:16" s="32" customFormat="1" ht="26.25" hidden="1" customHeight="1">
      <c r="A438" s="348"/>
      <c r="B438" s="349"/>
      <c r="C438" s="98" t="s">
        <v>212</v>
      </c>
      <c r="D438" s="99">
        <f>'по комитетам'!E432</f>
        <v>129267</v>
      </c>
      <c r="E438" s="99">
        <f>'по комитетам'!F432</f>
        <v>318365</v>
      </c>
      <c r="F438" s="99">
        <f>'по комитетам'!G432</f>
        <v>0</v>
      </c>
      <c r="G438" s="99">
        <f>'по комитетам'!H432</f>
        <v>0</v>
      </c>
      <c r="H438" s="99"/>
      <c r="I438" s="99"/>
      <c r="J438" s="99"/>
      <c r="K438" s="170"/>
      <c r="L438" s="336"/>
      <c r="M438" s="335"/>
      <c r="N438" s="335"/>
      <c r="O438" s="335"/>
      <c r="P438" s="335"/>
    </row>
    <row r="439" spans="1:16" s="32" customFormat="1" ht="26.25" hidden="1" customHeight="1">
      <c r="A439" s="348"/>
      <c r="B439" s="349"/>
      <c r="C439" s="98" t="s">
        <v>213</v>
      </c>
      <c r="D439" s="99">
        <f>'по комитетам'!E433</f>
        <v>129035</v>
      </c>
      <c r="E439" s="99">
        <f>'по комитетам'!F433</f>
        <v>117952</v>
      </c>
      <c r="F439" s="99">
        <f>'по комитетам'!G433</f>
        <v>0</v>
      </c>
      <c r="G439" s="99">
        <f>'по комитетам'!H433</f>
        <v>0</v>
      </c>
      <c r="H439" s="99"/>
      <c r="I439" s="99"/>
      <c r="J439" s="99"/>
      <c r="K439" s="170"/>
      <c r="L439" s="336"/>
      <c r="M439" s="335"/>
      <c r="N439" s="335"/>
      <c r="O439" s="335"/>
      <c r="P439" s="335"/>
    </row>
    <row r="440" spans="1:16" s="32" customFormat="1" ht="18" hidden="1" customHeight="1">
      <c r="A440" s="348"/>
      <c r="B440" s="349"/>
      <c r="C440" s="98" t="s">
        <v>214</v>
      </c>
      <c r="D440" s="99">
        <f>'по комитетам'!E434</f>
        <v>469413</v>
      </c>
      <c r="E440" s="99">
        <f>'по комитетам'!F434</f>
        <v>483770</v>
      </c>
      <c r="F440" s="99">
        <f>'по комитетам'!G434</f>
        <v>0</v>
      </c>
      <c r="G440" s="99">
        <f>'по комитетам'!H434</f>
        <v>0</v>
      </c>
      <c r="H440" s="99"/>
      <c r="I440" s="99"/>
      <c r="J440" s="99"/>
      <c r="K440" s="170"/>
      <c r="L440" s="336"/>
      <c r="M440" s="335"/>
      <c r="N440" s="335"/>
      <c r="O440" s="335"/>
      <c r="P440" s="335"/>
    </row>
    <row r="441" spans="1:16" s="32" customFormat="1" ht="26.25" hidden="1" customHeight="1">
      <c r="A441" s="348"/>
      <c r="B441" s="349"/>
      <c r="C441" s="98" t="s">
        <v>215</v>
      </c>
      <c r="D441" s="99">
        <f>'по комитетам'!E435</f>
        <v>128952</v>
      </c>
      <c r="E441" s="99">
        <f>'по комитетам'!F435</f>
        <v>12914</v>
      </c>
      <c r="F441" s="99">
        <f>'по комитетам'!G435</f>
        <v>0</v>
      </c>
      <c r="G441" s="99">
        <f>'по комитетам'!H435</f>
        <v>0</v>
      </c>
      <c r="H441" s="99"/>
      <c r="I441" s="99"/>
      <c r="J441" s="99"/>
      <c r="K441" s="170"/>
      <c r="L441" s="336"/>
      <c r="M441" s="335"/>
      <c r="N441" s="335"/>
      <c r="O441" s="335"/>
      <c r="P441" s="335"/>
    </row>
    <row r="442" spans="1:16" s="32" customFormat="1" ht="26.25" hidden="1" customHeight="1">
      <c r="A442" s="348"/>
      <c r="B442" s="349"/>
      <c r="C442" s="98" t="s">
        <v>216</v>
      </c>
      <c r="D442" s="99">
        <f>'по комитетам'!E436</f>
        <v>130982</v>
      </c>
      <c r="E442" s="99">
        <f>'по комитетам'!F436</f>
        <v>60127</v>
      </c>
      <c r="F442" s="99">
        <f>'по комитетам'!G436</f>
        <v>0</v>
      </c>
      <c r="G442" s="99">
        <f>'по комитетам'!H436</f>
        <v>0</v>
      </c>
      <c r="H442" s="99"/>
      <c r="I442" s="99"/>
      <c r="J442" s="99"/>
      <c r="K442" s="170"/>
      <c r="L442" s="336"/>
      <c r="M442" s="335"/>
      <c r="N442" s="335"/>
      <c r="O442" s="335"/>
      <c r="P442" s="335"/>
    </row>
    <row r="443" spans="1:16" s="32" customFormat="1" ht="14.25" hidden="1" customHeight="1">
      <c r="A443" s="348"/>
      <c r="B443" s="349"/>
      <c r="C443" s="98" t="s">
        <v>217</v>
      </c>
      <c r="D443" s="99">
        <f>'по комитетам'!E437</f>
        <v>464425</v>
      </c>
      <c r="E443" s="99">
        <f>'по комитетам'!F437</f>
        <v>322597</v>
      </c>
      <c r="F443" s="99">
        <f>'по комитетам'!G437</f>
        <v>0</v>
      </c>
      <c r="G443" s="99">
        <f>'по комитетам'!H437</f>
        <v>0</v>
      </c>
      <c r="H443" s="99"/>
      <c r="I443" s="99"/>
      <c r="J443" s="99"/>
      <c r="K443" s="170"/>
      <c r="L443" s="336"/>
      <c r="M443" s="335"/>
      <c r="N443" s="335"/>
      <c r="O443" s="335"/>
      <c r="P443" s="335"/>
    </row>
    <row r="444" spans="1:16" s="32" customFormat="1" ht="26.25" hidden="1" customHeight="1">
      <c r="A444" s="348"/>
      <c r="B444" s="349"/>
      <c r="C444" s="98" t="s">
        <v>218</v>
      </c>
      <c r="D444" s="99">
        <f>'по комитетам'!E438</f>
        <v>129887</v>
      </c>
      <c r="E444" s="99">
        <f>'по комитетам'!F438</f>
        <v>191902</v>
      </c>
      <c r="F444" s="99">
        <f>'по комитетам'!G438</f>
        <v>0</v>
      </c>
      <c r="G444" s="99">
        <f>'по комитетам'!H438</f>
        <v>0</v>
      </c>
      <c r="H444" s="99"/>
      <c r="I444" s="99"/>
      <c r="J444" s="99"/>
      <c r="K444" s="170"/>
      <c r="L444" s="336"/>
      <c r="M444" s="335"/>
      <c r="N444" s="335"/>
      <c r="O444" s="335"/>
      <c r="P444" s="335"/>
    </row>
    <row r="445" spans="1:16" s="32" customFormat="1" ht="26.25" hidden="1" customHeight="1">
      <c r="A445" s="348"/>
      <c r="B445" s="349"/>
      <c r="C445" s="98" t="s">
        <v>219</v>
      </c>
      <c r="D445" s="99">
        <f>'по комитетам'!E439</f>
        <v>129166</v>
      </c>
      <c r="E445" s="99">
        <f>'по комитетам'!F439</f>
        <v>328561</v>
      </c>
      <c r="F445" s="99">
        <f>'по комитетам'!G439</f>
        <v>0</v>
      </c>
      <c r="G445" s="99">
        <f>'по комитетам'!H439</f>
        <v>0</v>
      </c>
      <c r="H445" s="99"/>
      <c r="I445" s="99"/>
      <c r="J445" s="99"/>
      <c r="K445" s="170"/>
      <c r="L445" s="336"/>
      <c r="M445" s="335"/>
      <c r="N445" s="335"/>
      <c r="O445" s="335"/>
      <c r="P445" s="335"/>
    </row>
    <row r="446" spans="1:16" s="32" customFormat="1" ht="26.25" hidden="1" customHeight="1">
      <c r="A446" s="348"/>
      <c r="B446" s="349"/>
      <c r="C446" s="98" t="s">
        <v>279</v>
      </c>
      <c r="D446" s="99">
        <f>'по комитетам'!E440</f>
        <v>18080</v>
      </c>
      <c r="E446" s="99">
        <f>'по комитетам'!F440</f>
        <v>0</v>
      </c>
      <c r="F446" s="99">
        <f>'по комитетам'!G440</f>
        <v>0</v>
      </c>
      <c r="G446" s="99">
        <f>'по комитетам'!H440</f>
        <v>0</v>
      </c>
      <c r="H446" s="99"/>
      <c r="I446" s="99"/>
      <c r="J446" s="99"/>
      <c r="K446" s="170"/>
      <c r="L446" s="336"/>
      <c r="M446" s="335"/>
      <c r="N446" s="335"/>
      <c r="O446" s="335"/>
      <c r="P446" s="335"/>
    </row>
    <row r="447" spans="1:16" s="32" customFormat="1" ht="26.25" hidden="1" customHeight="1">
      <c r="A447" s="348"/>
      <c r="B447" s="349"/>
      <c r="C447" s="98" t="s">
        <v>280</v>
      </c>
      <c r="D447" s="99">
        <f>'по комитетам'!E441</f>
        <v>18080</v>
      </c>
      <c r="E447" s="99">
        <f>'по комитетам'!F441</f>
        <v>0</v>
      </c>
      <c r="F447" s="99">
        <f>'по комитетам'!G441</f>
        <v>0</v>
      </c>
      <c r="G447" s="99">
        <f>'по комитетам'!H441</f>
        <v>0</v>
      </c>
      <c r="H447" s="99"/>
      <c r="I447" s="99"/>
      <c r="J447" s="99"/>
      <c r="K447" s="170"/>
      <c r="L447" s="336"/>
      <c r="M447" s="335"/>
      <c r="N447" s="335"/>
      <c r="O447" s="335"/>
      <c r="P447" s="335"/>
    </row>
    <row r="448" spans="1:16" s="32" customFormat="1" ht="35.25" hidden="1" customHeight="1">
      <c r="A448" s="348"/>
      <c r="B448" s="349"/>
      <c r="C448" s="98" t="s">
        <v>281</v>
      </c>
      <c r="D448" s="99">
        <f>'по комитетам'!E442</f>
        <v>18079</v>
      </c>
      <c r="E448" s="99">
        <f>'по комитетам'!F442</f>
        <v>0</v>
      </c>
      <c r="F448" s="99">
        <f>'по комитетам'!G442</f>
        <v>0</v>
      </c>
      <c r="G448" s="99">
        <f>'по комитетам'!H442</f>
        <v>0</v>
      </c>
      <c r="H448" s="99"/>
      <c r="I448" s="99"/>
      <c r="J448" s="99"/>
      <c r="K448" s="170"/>
      <c r="L448" s="336"/>
      <c r="M448" s="335"/>
      <c r="N448" s="335"/>
      <c r="O448" s="335"/>
      <c r="P448" s="335"/>
    </row>
    <row r="449" spans="1:16" s="32" customFormat="1" ht="35.25" hidden="1">
      <c r="A449" s="343"/>
      <c r="B449" s="349" t="s">
        <v>34</v>
      </c>
      <c r="C449" s="98" t="s">
        <v>35</v>
      </c>
      <c r="D449" s="99">
        <f>'по комитетам'!E443</f>
        <v>0</v>
      </c>
      <c r="E449" s="99">
        <f>'по комитетам'!F443</f>
        <v>0</v>
      </c>
      <c r="F449" s="99">
        <f t="shared" ref="F449:G449" si="14">F450+F453+F458+F461</f>
        <v>0</v>
      </c>
      <c r="G449" s="99">
        <f t="shared" si="14"/>
        <v>0</v>
      </c>
      <c r="H449" s="99"/>
      <c r="I449" s="99"/>
      <c r="J449" s="99"/>
      <c r="K449" s="170"/>
      <c r="L449" s="336"/>
      <c r="M449" s="335"/>
      <c r="N449" s="335"/>
      <c r="O449" s="335"/>
      <c r="P449" s="335"/>
    </row>
    <row r="450" spans="1:16" s="32" customFormat="1" ht="35.25" hidden="1" customHeight="1">
      <c r="A450" s="343"/>
      <c r="B450" s="349"/>
      <c r="C450" s="98" t="s">
        <v>57</v>
      </c>
      <c r="D450" s="99">
        <f>'по комитетам'!E444</f>
        <v>0</v>
      </c>
      <c r="E450" s="99">
        <f>'по комитетам'!F444</f>
        <v>0</v>
      </c>
      <c r="F450" s="99">
        <f>'СП МТ'!L375</f>
        <v>0</v>
      </c>
      <c r="G450" s="99">
        <f>'СП МТ'!N375</f>
        <v>0</v>
      </c>
      <c r="H450" s="99"/>
      <c r="I450" s="99"/>
      <c r="J450" s="99"/>
      <c r="K450" s="170"/>
      <c r="L450" s="336"/>
      <c r="M450" s="335"/>
      <c r="N450" s="335"/>
      <c r="O450" s="335"/>
      <c r="P450" s="335"/>
    </row>
    <row r="451" spans="1:16" s="32" customFormat="1" ht="35.25" hidden="1" customHeight="1">
      <c r="A451" s="343"/>
      <c r="B451" s="349"/>
      <c r="C451" s="98" t="s">
        <v>200</v>
      </c>
      <c r="D451" s="99">
        <f>'по комитетам'!E445</f>
        <v>0</v>
      </c>
      <c r="E451" s="99">
        <f>'по комитетам'!F445</f>
        <v>0</v>
      </c>
      <c r="F451" s="99">
        <f>'СП МТ'!L376</f>
        <v>0</v>
      </c>
      <c r="G451" s="99">
        <f>'СП МТ'!N376</f>
        <v>0</v>
      </c>
      <c r="H451" s="99"/>
      <c r="I451" s="99"/>
      <c r="J451" s="99"/>
      <c r="K451" s="170"/>
      <c r="L451" s="336"/>
      <c r="M451" s="335"/>
      <c r="N451" s="335"/>
      <c r="O451" s="335"/>
      <c r="P451" s="335"/>
    </row>
    <row r="452" spans="1:16" s="32" customFormat="1" ht="35.25" hidden="1" customHeight="1">
      <c r="A452" s="343"/>
      <c r="B452" s="349"/>
      <c r="C452" s="98" t="s">
        <v>201</v>
      </c>
      <c r="D452" s="99">
        <f>'по комитетам'!E446</f>
        <v>0</v>
      </c>
      <c r="E452" s="99">
        <f>'по комитетам'!F446</f>
        <v>0</v>
      </c>
      <c r="F452" s="99">
        <f>'СП МТ'!L377</f>
        <v>0</v>
      </c>
      <c r="G452" s="99">
        <f>'СП МТ'!N377</f>
        <v>0</v>
      </c>
      <c r="H452" s="99"/>
      <c r="I452" s="99"/>
      <c r="J452" s="99"/>
      <c r="K452" s="170"/>
      <c r="L452" s="336"/>
      <c r="M452" s="335"/>
      <c r="N452" s="335"/>
      <c r="O452" s="335"/>
      <c r="P452" s="335"/>
    </row>
    <row r="453" spans="1:16" s="32" customFormat="1" ht="15.75" hidden="1" customHeight="1">
      <c r="A453" s="343"/>
      <c r="B453" s="349"/>
      <c r="C453" s="98" t="s">
        <v>74</v>
      </c>
      <c r="D453" s="99">
        <f>'по комитетам'!E447</f>
        <v>0</v>
      </c>
      <c r="E453" s="99">
        <f>'по комитетам'!F447</f>
        <v>0</v>
      </c>
      <c r="F453" s="99"/>
      <c r="G453" s="99"/>
      <c r="H453" s="99"/>
      <c r="I453" s="99"/>
      <c r="J453" s="99"/>
      <c r="K453" s="170"/>
      <c r="L453" s="336"/>
      <c r="M453" s="335"/>
      <c r="N453" s="335"/>
      <c r="O453" s="335"/>
      <c r="P453" s="335"/>
    </row>
    <row r="454" spans="1:16" s="32" customFormat="1" ht="35.25" hidden="1" customHeight="1">
      <c r="A454" s="343"/>
      <c r="B454" s="349"/>
      <c r="C454" s="98" t="s">
        <v>202</v>
      </c>
      <c r="D454" s="99">
        <f>'по комитетам'!E448</f>
        <v>0</v>
      </c>
      <c r="E454" s="99">
        <f>'по комитетам'!F448</f>
        <v>0</v>
      </c>
      <c r="F454" s="99"/>
      <c r="G454" s="99"/>
      <c r="H454" s="99"/>
      <c r="I454" s="99"/>
      <c r="J454" s="99"/>
      <c r="K454" s="170"/>
      <c r="L454" s="336"/>
      <c r="M454" s="335"/>
      <c r="N454" s="335"/>
      <c r="O454" s="335"/>
      <c r="P454" s="335"/>
    </row>
    <row r="455" spans="1:16" s="32" customFormat="1" ht="35.25" hidden="1" customHeight="1">
      <c r="A455" s="343"/>
      <c r="B455" s="349"/>
      <c r="C455" s="98" t="s">
        <v>203</v>
      </c>
      <c r="D455" s="99">
        <f>'по комитетам'!E449</f>
        <v>0</v>
      </c>
      <c r="E455" s="99">
        <f>'по комитетам'!F449</f>
        <v>0</v>
      </c>
      <c r="F455" s="99"/>
      <c r="G455" s="99"/>
      <c r="H455" s="99"/>
      <c r="I455" s="99"/>
      <c r="J455" s="99"/>
      <c r="K455" s="170"/>
      <c r="L455" s="336"/>
      <c r="M455" s="335"/>
      <c r="N455" s="335"/>
      <c r="O455" s="335"/>
      <c r="P455" s="335"/>
    </row>
    <row r="456" spans="1:16" s="32" customFormat="1" ht="35.25" hidden="1" customHeight="1">
      <c r="A456" s="343"/>
      <c r="B456" s="349"/>
      <c r="C456" s="98" t="s">
        <v>204</v>
      </c>
      <c r="D456" s="99">
        <f>'по комитетам'!E450</f>
        <v>0</v>
      </c>
      <c r="E456" s="99">
        <f>'по комитетам'!F450</f>
        <v>0</v>
      </c>
      <c r="F456" s="99"/>
      <c r="G456" s="99"/>
      <c r="H456" s="99"/>
      <c r="I456" s="99"/>
      <c r="J456" s="99"/>
      <c r="K456" s="170"/>
      <c r="L456" s="336"/>
      <c r="M456" s="335"/>
      <c r="N456" s="335"/>
      <c r="O456" s="335"/>
      <c r="P456" s="335"/>
    </row>
    <row r="457" spans="1:16" s="32" customFormat="1" ht="35.25" hidden="1" customHeight="1">
      <c r="A457" s="343"/>
      <c r="B457" s="349"/>
      <c r="C457" s="98" t="s">
        <v>205</v>
      </c>
      <c r="D457" s="99">
        <f>'по комитетам'!E451</f>
        <v>0</v>
      </c>
      <c r="E457" s="99">
        <f>'по комитетам'!F451</f>
        <v>0</v>
      </c>
      <c r="F457" s="99"/>
      <c r="G457" s="99"/>
      <c r="H457" s="99"/>
      <c r="I457" s="99"/>
      <c r="J457" s="99"/>
      <c r="K457" s="170"/>
      <c r="L457" s="336"/>
      <c r="M457" s="335"/>
      <c r="N457" s="335"/>
      <c r="O457" s="335"/>
      <c r="P457" s="335"/>
    </row>
    <row r="458" spans="1:16" s="32" customFormat="1" ht="17.25" hidden="1" customHeight="1">
      <c r="A458" s="343"/>
      <c r="B458" s="349"/>
      <c r="C458" s="98" t="s">
        <v>83</v>
      </c>
      <c r="D458" s="99">
        <f>'по комитетам'!E452</f>
        <v>0</v>
      </c>
      <c r="E458" s="99">
        <f>'по комитетам'!F452</f>
        <v>0</v>
      </c>
      <c r="F458" s="99"/>
      <c r="G458" s="99"/>
      <c r="H458" s="99"/>
      <c r="I458" s="99"/>
      <c r="J458" s="99"/>
      <c r="K458" s="170"/>
      <c r="L458" s="336"/>
      <c r="M458" s="335"/>
      <c r="N458" s="335"/>
      <c r="O458" s="335"/>
      <c r="P458" s="335"/>
    </row>
    <row r="459" spans="1:16" s="32" customFormat="1" ht="35.25" hidden="1" customHeight="1">
      <c r="A459" s="343"/>
      <c r="B459" s="349"/>
      <c r="C459" s="98" t="s">
        <v>206</v>
      </c>
      <c r="D459" s="99">
        <f>'по комитетам'!E453</f>
        <v>0</v>
      </c>
      <c r="E459" s="99">
        <f>'по комитетам'!F453</f>
        <v>0</v>
      </c>
      <c r="F459" s="99"/>
      <c r="G459" s="99"/>
      <c r="H459" s="99"/>
      <c r="I459" s="99"/>
      <c r="J459" s="99"/>
      <c r="K459" s="170"/>
      <c r="L459" s="336"/>
      <c r="M459" s="335"/>
      <c r="N459" s="335"/>
      <c r="O459" s="335"/>
      <c r="P459" s="335"/>
    </row>
    <row r="460" spans="1:16" s="32" customFormat="1" ht="35.25" hidden="1" customHeight="1">
      <c r="A460" s="343"/>
      <c r="B460" s="349"/>
      <c r="C460" s="98" t="s">
        <v>207</v>
      </c>
      <c r="D460" s="99">
        <f>'по комитетам'!E454</f>
        <v>0</v>
      </c>
      <c r="E460" s="99">
        <f>'по комитетам'!F454</f>
        <v>0</v>
      </c>
      <c r="F460" s="99"/>
      <c r="G460" s="99"/>
      <c r="H460" s="99"/>
      <c r="I460" s="99"/>
      <c r="J460" s="99"/>
      <c r="K460" s="170"/>
      <c r="L460" s="336"/>
      <c r="M460" s="335"/>
      <c r="N460" s="335"/>
      <c r="O460" s="335"/>
      <c r="P460" s="335"/>
    </row>
    <row r="461" spans="1:16" s="32" customFormat="1" ht="18" hidden="1" customHeight="1">
      <c r="A461" s="343"/>
      <c r="B461" s="349"/>
      <c r="C461" s="98" t="s">
        <v>65</v>
      </c>
      <c r="D461" s="99">
        <f>'по комитетам'!E455</f>
        <v>0</v>
      </c>
      <c r="E461" s="99">
        <f>'по комитетам'!F455</f>
        <v>0</v>
      </c>
      <c r="F461" s="99"/>
      <c r="G461" s="99"/>
      <c r="H461" s="99"/>
      <c r="I461" s="99"/>
      <c r="J461" s="99"/>
      <c r="K461" s="170"/>
      <c r="L461" s="336"/>
      <c r="M461" s="335"/>
      <c r="N461" s="335"/>
      <c r="O461" s="335"/>
      <c r="P461" s="335"/>
    </row>
    <row r="462" spans="1:16" s="32" customFormat="1" ht="35.25" hidden="1" customHeight="1">
      <c r="A462" s="343"/>
      <c r="B462" s="349"/>
      <c r="C462" s="98" t="s">
        <v>208</v>
      </c>
      <c r="D462" s="99">
        <f>'по комитетам'!E456</f>
        <v>0</v>
      </c>
      <c r="E462" s="99">
        <f>'по комитетам'!F456</f>
        <v>0</v>
      </c>
      <c r="F462" s="99">
        <f>'СП МТ'!L387</f>
        <v>0</v>
      </c>
      <c r="G462" s="99">
        <f>'СП МТ'!N387</f>
        <v>0</v>
      </c>
      <c r="H462" s="99"/>
      <c r="I462" s="99"/>
      <c r="J462" s="99"/>
      <c r="K462" s="170"/>
      <c r="L462" s="336"/>
      <c r="M462" s="335"/>
      <c r="N462" s="335"/>
      <c r="O462" s="335"/>
      <c r="P462" s="335"/>
    </row>
    <row r="463" spans="1:16" s="32" customFormat="1" ht="35.25" hidden="1" customHeight="1">
      <c r="A463" s="343"/>
      <c r="B463" s="349"/>
      <c r="C463" s="98" t="s">
        <v>209</v>
      </c>
      <c r="D463" s="99">
        <f>'по комитетам'!E457</f>
        <v>0</v>
      </c>
      <c r="E463" s="99">
        <f>'по комитетам'!F457</f>
        <v>0</v>
      </c>
      <c r="F463" s="99">
        <f>'СП МТ'!L388</f>
        <v>0</v>
      </c>
      <c r="G463" s="99">
        <f>'СП МТ'!N388</f>
        <v>0</v>
      </c>
      <c r="H463" s="99"/>
      <c r="I463" s="99"/>
      <c r="J463" s="99"/>
      <c r="K463" s="170"/>
      <c r="L463" s="336"/>
      <c r="M463" s="335"/>
      <c r="N463" s="335"/>
      <c r="O463" s="335"/>
      <c r="P463" s="335"/>
    </row>
    <row r="464" spans="1:16" s="32" customFormat="1" ht="38.25" hidden="1" customHeight="1">
      <c r="A464" s="343"/>
      <c r="B464" s="349"/>
      <c r="C464" s="98" t="s">
        <v>210</v>
      </c>
      <c r="D464" s="99">
        <f>'по комитетам'!E458</f>
        <v>0</v>
      </c>
      <c r="E464" s="99">
        <f>'по комитетам'!F458</f>
        <v>0</v>
      </c>
      <c r="F464" s="99">
        <f>'СП МТ'!L389</f>
        <v>0</v>
      </c>
      <c r="G464" s="99">
        <f>'СП МТ'!N389</f>
        <v>0</v>
      </c>
      <c r="H464" s="99"/>
      <c r="I464" s="99"/>
      <c r="J464" s="99"/>
      <c r="K464" s="170"/>
      <c r="L464" s="336"/>
      <c r="M464" s="335"/>
      <c r="N464" s="335"/>
      <c r="O464" s="335"/>
      <c r="P464" s="335"/>
    </row>
    <row r="465" spans="1:16" s="32" customFormat="1" ht="35.25" hidden="1" customHeight="1">
      <c r="A465" s="343"/>
      <c r="B465" s="349"/>
      <c r="C465" s="98" t="s">
        <v>211</v>
      </c>
      <c r="D465" s="99">
        <f>'по комитетам'!E459</f>
        <v>0</v>
      </c>
      <c r="E465" s="99">
        <f>'по комитетам'!F459</f>
        <v>0</v>
      </c>
      <c r="F465" s="99">
        <f>'СП МТ'!L390</f>
        <v>0</v>
      </c>
      <c r="G465" s="99">
        <f>'СП МТ'!N390</f>
        <v>0</v>
      </c>
      <c r="H465" s="99"/>
      <c r="I465" s="99"/>
      <c r="J465" s="99"/>
      <c r="K465" s="170"/>
      <c r="L465" s="336"/>
      <c r="M465" s="335"/>
      <c r="N465" s="335"/>
      <c r="O465" s="335"/>
      <c r="P465" s="335"/>
    </row>
    <row r="466" spans="1:16" s="32" customFormat="1" ht="35.25" hidden="1" customHeight="1">
      <c r="A466" s="343"/>
      <c r="B466" s="349"/>
      <c r="C466" s="98" t="s">
        <v>212</v>
      </c>
      <c r="D466" s="99">
        <f>'по комитетам'!E460</f>
        <v>0</v>
      </c>
      <c r="E466" s="99">
        <f>'по комитетам'!F460</f>
        <v>0</v>
      </c>
      <c r="F466" s="99">
        <f>'СП МТ'!L391</f>
        <v>0</v>
      </c>
      <c r="G466" s="99">
        <f>'СП МТ'!N391</f>
        <v>0</v>
      </c>
      <c r="H466" s="99"/>
      <c r="I466" s="99"/>
      <c r="J466" s="99"/>
      <c r="K466" s="170"/>
      <c r="L466" s="336"/>
      <c r="M466" s="335"/>
      <c r="N466" s="335"/>
      <c r="O466" s="335"/>
      <c r="P466" s="335"/>
    </row>
    <row r="467" spans="1:16" s="32" customFormat="1" ht="35.25" hidden="1" customHeight="1">
      <c r="A467" s="343"/>
      <c r="B467" s="349"/>
      <c r="C467" s="98" t="s">
        <v>213</v>
      </c>
      <c r="D467" s="99">
        <f>'по комитетам'!E461</f>
        <v>0</v>
      </c>
      <c r="E467" s="99">
        <f>'по комитетам'!F461</f>
        <v>0</v>
      </c>
      <c r="F467" s="99">
        <f>'СП МТ'!L392</f>
        <v>0</v>
      </c>
      <c r="G467" s="99">
        <f>'СП МТ'!N392</f>
        <v>0</v>
      </c>
      <c r="H467" s="99"/>
      <c r="I467" s="99"/>
      <c r="J467" s="99"/>
      <c r="K467" s="170"/>
      <c r="L467" s="336"/>
      <c r="M467" s="335"/>
      <c r="N467" s="335"/>
      <c r="O467" s="335"/>
      <c r="P467" s="335"/>
    </row>
    <row r="468" spans="1:16" s="32" customFormat="1" ht="35.25" hidden="1" customHeight="1">
      <c r="A468" s="343"/>
      <c r="B468" s="349"/>
      <c r="C468" s="98" t="s">
        <v>214</v>
      </c>
      <c r="D468" s="99">
        <f>'по комитетам'!E462</f>
        <v>0</v>
      </c>
      <c r="E468" s="99">
        <f>'по комитетам'!F462</f>
        <v>0</v>
      </c>
      <c r="F468" s="99">
        <f>'СП МТ'!L393</f>
        <v>0</v>
      </c>
      <c r="G468" s="99">
        <f>'СП МТ'!N393</f>
        <v>0</v>
      </c>
      <c r="H468" s="99"/>
      <c r="I468" s="99"/>
      <c r="J468" s="99"/>
      <c r="K468" s="170"/>
      <c r="L468" s="336"/>
      <c r="M468" s="335"/>
      <c r="N468" s="335"/>
      <c r="O468" s="335"/>
      <c r="P468" s="335"/>
    </row>
    <row r="469" spans="1:16" s="32" customFormat="1" ht="35.25" hidden="1" customHeight="1">
      <c r="A469" s="343"/>
      <c r="B469" s="349"/>
      <c r="C469" s="98" t="s">
        <v>215</v>
      </c>
      <c r="D469" s="99">
        <f>'по комитетам'!E463</f>
        <v>0</v>
      </c>
      <c r="E469" s="99">
        <f>'по комитетам'!F463</f>
        <v>0</v>
      </c>
      <c r="F469" s="99">
        <f>'СП МТ'!L394</f>
        <v>0</v>
      </c>
      <c r="G469" s="99">
        <f>'СП МТ'!N394</f>
        <v>0</v>
      </c>
      <c r="H469" s="99"/>
      <c r="I469" s="99"/>
      <c r="J469" s="99"/>
      <c r="K469" s="170"/>
      <c r="L469" s="336"/>
      <c r="M469" s="335"/>
      <c r="N469" s="335"/>
      <c r="O469" s="335"/>
      <c r="P469" s="335"/>
    </row>
    <row r="470" spans="1:16" s="32" customFormat="1" ht="35.25" hidden="1" customHeight="1">
      <c r="A470" s="343"/>
      <c r="B470" s="349"/>
      <c r="C470" s="98" t="s">
        <v>216</v>
      </c>
      <c r="D470" s="99">
        <f>'по комитетам'!E464</f>
        <v>0</v>
      </c>
      <c r="E470" s="99">
        <f>'по комитетам'!F464</f>
        <v>0</v>
      </c>
      <c r="F470" s="99">
        <f>'СП МТ'!L395</f>
        <v>0</v>
      </c>
      <c r="G470" s="99">
        <f>'СП МТ'!N395</f>
        <v>0</v>
      </c>
      <c r="H470" s="99"/>
      <c r="I470" s="99"/>
      <c r="J470" s="99"/>
      <c r="K470" s="170"/>
      <c r="L470" s="336"/>
      <c r="M470" s="335"/>
      <c r="N470" s="335"/>
      <c r="O470" s="335"/>
      <c r="P470" s="335"/>
    </row>
    <row r="471" spans="1:16" s="32" customFormat="1" ht="35.25" hidden="1" customHeight="1">
      <c r="A471" s="343"/>
      <c r="B471" s="349"/>
      <c r="C471" s="98" t="s">
        <v>217</v>
      </c>
      <c r="D471" s="99">
        <f>'по комитетам'!E465</f>
        <v>0</v>
      </c>
      <c r="E471" s="99">
        <f>'по комитетам'!F465</f>
        <v>0</v>
      </c>
      <c r="F471" s="99">
        <f>'СП МТ'!L396</f>
        <v>0</v>
      </c>
      <c r="G471" s="99">
        <f>'СП МТ'!N396</f>
        <v>0</v>
      </c>
      <c r="H471" s="99"/>
      <c r="I471" s="99"/>
      <c r="J471" s="99"/>
      <c r="K471" s="170"/>
      <c r="L471" s="336"/>
      <c r="M471" s="335"/>
      <c r="N471" s="335"/>
      <c r="O471" s="335"/>
      <c r="P471" s="335"/>
    </row>
    <row r="472" spans="1:16" s="32" customFormat="1" ht="35.25" hidden="1" customHeight="1">
      <c r="A472" s="343"/>
      <c r="B472" s="349"/>
      <c r="C472" s="98" t="s">
        <v>218</v>
      </c>
      <c r="D472" s="99">
        <f>'по комитетам'!E466</f>
        <v>0</v>
      </c>
      <c r="E472" s="99">
        <f>'по комитетам'!F466</f>
        <v>0</v>
      </c>
      <c r="F472" s="99">
        <f>'СП МТ'!L397</f>
        <v>0</v>
      </c>
      <c r="G472" s="99">
        <f>'СП МТ'!N397</f>
        <v>0</v>
      </c>
      <c r="H472" s="99"/>
      <c r="I472" s="99"/>
      <c r="J472" s="99"/>
      <c r="K472" s="170"/>
      <c r="L472" s="336"/>
      <c r="M472" s="335"/>
      <c r="N472" s="335"/>
      <c r="O472" s="335"/>
      <c r="P472" s="335"/>
    </row>
    <row r="473" spans="1:16" s="32" customFormat="1" ht="21.75" hidden="1" customHeight="1">
      <c r="A473" s="343"/>
      <c r="B473" s="349"/>
      <c r="C473" s="98" t="s">
        <v>219</v>
      </c>
      <c r="D473" s="99">
        <f>'по комитетам'!E467</f>
        <v>0</v>
      </c>
      <c r="E473" s="99">
        <f>'по комитетам'!F467</f>
        <v>0</v>
      </c>
      <c r="F473" s="99">
        <f>'СП МТ'!L398</f>
        <v>0</v>
      </c>
      <c r="G473" s="99">
        <f>'СП МТ'!N398</f>
        <v>0</v>
      </c>
      <c r="H473" s="223"/>
      <c r="I473" s="223"/>
      <c r="J473" s="223"/>
      <c r="K473" s="170"/>
      <c r="L473" s="336"/>
      <c r="M473" s="335"/>
      <c r="N473" s="335"/>
      <c r="O473" s="335"/>
      <c r="P473" s="335"/>
    </row>
    <row r="474" spans="1:16" s="32" customFormat="1" ht="77.25" customHeight="1">
      <c r="A474" s="343" t="s">
        <v>29</v>
      </c>
      <c r="B474" s="327" t="s">
        <v>47</v>
      </c>
      <c r="C474" s="95" t="s">
        <v>105</v>
      </c>
      <c r="D474" s="96">
        <v>20000000</v>
      </c>
      <c r="E474" s="119">
        <f>29844106+38194140</f>
        <v>68038246</v>
      </c>
      <c r="F474" s="119">
        <f>20000000+48194000</f>
        <v>68194000</v>
      </c>
      <c r="G474" s="119">
        <f>20000000+48194000</f>
        <v>68194000</v>
      </c>
      <c r="H474" s="119"/>
      <c r="I474" s="119"/>
      <c r="J474" s="119"/>
      <c r="K474" s="255"/>
      <c r="L474" s="336"/>
      <c r="M474" s="335">
        <v>21553879</v>
      </c>
      <c r="N474" s="335" t="e">
        <f>#REF!-M474</f>
        <v>#REF!</v>
      </c>
      <c r="O474" s="335">
        <v>19398491</v>
      </c>
      <c r="P474" s="335" t="e">
        <f>#REF!-O474</f>
        <v>#REF!</v>
      </c>
    </row>
    <row r="475" spans="1:16" s="32" customFormat="1" ht="27" customHeight="1">
      <c r="A475" s="348" t="s">
        <v>30</v>
      </c>
      <c r="B475" s="327" t="s">
        <v>47</v>
      </c>
      <c r="C475" s="95" t="s">
        <v>106</v>
      </c>
      <c r="D475" s="96">
        <f>'по комитетам'!E580</f>
        <v>28600000</v>
      </c>
      <c r="E475" s="96">
        <f>E476</f>
        <v>18272216</v>
      </c>
      <c r="F475" s="96">
        <v>0</v>
      </c>
      <c r="G475" s="96">
        <v>0</v>
      </c>
      <c r="H475" s="96">
        <f>H477</f>
        <v>20564700</v>
      </c>
      <c r="I475" s="96">
        <v>0</v>
      </c>
      <c r="J475" s="96">
        <v>0</v>
      </c>
      <c r="K475" s="256"/>
      <c r="L475" s="336"/>
      <c r="M475" s="335">
        <v>0</v>
      </c>
      <c r="N475" s="335" t="e">
        <f>#REF!-M475</f>
        <v>#REF!</v>
      </c>
      <c r="O475" s="335">
        <v>0</v>
      </c>
      <c r="P475" s="335" t="e">
        <f>#REF!-O475</f>
        <v>#REF!</v>
      </c>
    </row>
    <row r="476" spans="1:16" s="32" customFormat="1" ht="58.5" customHeight="1">
      <c r="A476" s="348"/>
      <c r="B476" s="327">
        <v>102</v>
      </c>
      <c r="C476" s="98" t="s">
        <v>733</v>
      </c>
      <c r="D476" s="96"/>
      <c r="E476" s="96">
        <v>18272216</v>
      </c>
      <c r="F476" s="96"/>
      <c r="G476" s="96"/>
      <c r="H476" s="96"/>
      <c r="I476" s="96"/>
      <c r="J476" s="96"/>
      <c r="K476" s="256"/>
      <c r="L476" s="336"/>
      <c r="M476" s="335"/>
      <c r="N476" s="335"/>
      <c r="O476" s="335"/>
      <c r="P476" s="335"/>
    </row>
    <row r="477" spans="1:16" s="32" customFormat="1" ht="75.75" customHeight="1">
      <c r="A477" s="348"/>
      <c r="B477" s="327">
        <v>103</v>
      </c>
      <c r="C477" s="98" t="s">
        <v>696</v>
      </c>
      <c r="D477" s="99">
        <v>28600000</v>
      </c>
      <c r="E477" s="100"/>
      <c r="F477" s="99"/>
      <c r="G477" s="99"/>
      <c r="H477" s="99">
        <v>20564700</v>
      </c>
      <c r="I477" s="99"/>
      <c r="J477" s="99"/>
      <c r="K477" s="255"/>
      <c r="L477" s="336"/>
      <c r="M477" s="335"/>
      <c r="N477" s="335"/>
      <c r="O477" s="335"/>
      <c r="P477" s="335"/>
    </row>
    <row r="478" spans="1:16" s="32" customFormat="1" ht="38.25">
      <c r="A478" s="348" t="s">
        <v>18</v>
      </c>
      <c r="B478" s="327" t="s">
        <v>47</v>
      </c>
      <c r="C478" s="95" t="s">
        <v>84</v>
      </c>
      <c r="D478" s="96">
        <f t="shared" ref="D478:G478" si="15">D479</f>
        <v>175531062</v>
      </c>
      <c r="E478" s="96">
        <f t="shared" si="15"/>
        <v>263105986</v>
      </c>
      <c r="F478" s="96">
        <f t="shared" si="15"/>
        <v>236363079</v>
      </c>
      <c r="G478" s="96">
        <f t="shared" si="15"/>
        <v>238398083</v>
      </c>
      <c r="H478" s="96">
        <f>H479</f>
        <v>38000000</v>
      </c>
      <c r="I478" s="96"/>
      <c r="J478" s="96"/>
      <c r="K478" s="170"/>
      <c r="L478" s="336"/>
      <c r="M478" s="335">
        <v>179531062</v>
      </c>
      <c r="N478" s="335" t="e">
        <f>#REF!-M478</f>
        <v>#REF!</v>
      </c>
      <c r="O478" s="335">
        <v>179531062</v>
      </c>
      <c r="P478" s="335" t="e">
        <f>#REF!-O478</f>
        <v>#REF!</v>
      </c>
    </row>
    <row r="479" spans="1:16" s="32" customFormat="1" ht="18" customHeight="1">
      <c r="A479" s="348"/>
      <c r="B479" s="347" t="s">
        <v>46</v>
      </c>
      <c r="C479" s="98" t="s">
        <v>45</v>
      </c>
      <c r="D479" s="99">
        <f>'по комитетам'!E468</f>
        <v>175531062</v>
      </c>
      <c r="E479" s="99">
        <v>263105986</v>
      </c>
      <c r="F479" s="99">
        <v>236363079</v>
      </c>
      <c r="G479" s="99">
        <v>238398083</v>
      </c>
      <c r="H479" s="99">
        <v>38000000</v>
      </c>
      <c r="I479" s="99"/>
      <c r="J479" s="99"/>
      <c r="K479" s="170"/>
      <c r="L479" s="336"/>
      <c r="M479" s="335"/>
      <c r="N479" s="335"/>
      <c r="O479" s="335"/>
      <c r="P479" s="335"/>
    </row>
    <row r="480" spans="1:16" s="32" customFormat="1" ht="55.5" hidden="1" customHeight="1">
      <c r="A480" s="348"/>
      <c r="B480" s="347"/>
      <c r="C480" s="98" t="s">
        <v>371</v>
      </c>
      <c r="D480" s="99">
        <f>'СП МТ'!D401</f>
        <v>0</v>
      </c>
      <c r="E480" s="99" t="e">
        <f>'по комитетам'!#REF!</f>
        <v>#REF!</v>
      </c>
      <c r="F480" s="99">
        <f>'по комитетам'!G470</f>
        <v>0</v>
      </c>
      <c r="G480" s="99">
        <f>'по комитетам'!H470</f>
        <v>0</v>
      </c>
      <c r="H480" s="99"/>
      <c r="I480" s="99"/>
      <c r="J480" s="99"/>
      <c r="K480" s="170"/>
      <c r="L480" s="336"/>
      <c r="M480" s="335"/>
      <c r="N480" s="335"/>
      <c r="O480" s="335"/>
      <c r="P480" s="335"/>
    </row>
    <row r="481" spans="1:16" s="32" customFormat="1" ht="35.25" hidden="1" customHeight="1">
      <c r="A481" s="348"/>
      <c r="B481" s="347"/>
      <c r="C481" s="98" t="s">
        <v>372</v>
      </c>
      <c r="D481" s="99">
        <f>'СП МТ'!D402</f>
        <v>0</v>
      </c>
      <c r="E481" s="99" t="e">
        <f>'по комитетам'!#REF!</f>
        <v>#REF!</v>
      </c>
      <c r="F481" s="99">
        <f>'по комитетам'!G471</f>
        <v>0</v>
      </c>
      <c r="G481" s="99">
        <f>'по комитетам'!H471</f>
        <v>0</v>
      </c>
      <c r="H481" s="99"/>
      <c r="I481" s="99"/>
      <c r="J481" s="99"/>
      <c r="K481" s="170"/>
      <c r="L481" s="336"/>
      <c r="M481" s="335"/>
      <c r="N481" s="335"/>
      <c r="O481" s="335"/>
      <c r="P481" s="335"/>
    </row>
    <row r="482" spans="1:16" s="32" customFormat="1" ht="38.25" hidden="1" customHeight="1">
      <c r="A482" s="348"/>
      <c r="B482" s="347"/>
      <c r="C482" s="98" t="s">
        <v>373</v>
      </c>
      <c r="D482" s="99">
        <f>'СП МТ'!D403</f>
        <v>0</v>
      </c>
      <c r="E482" s="99" t="e">
        <f>'по комитетам'!#REF!</f>
        <v>#REF!</v>
      </c>
      <c r="F482" s="99">
        <f>'по комитетам'!G472</f>
        <v>0</v>
      </c>
      <c r="G482" s="99">
        <f>'по комитетам'!H472</f>
        <v>0</v>
      </c>
      <c r="H482" s="99"/>
      <c r="I482" s="99"/>
      <c r="J482" s="99"/>
      <c r="K482" s="170"/>
      <c r="L482" s="336"/>
      <c r="M482" s="335"/>
      <c r="N482" s="335"/>
      <c r="O482" s="335"/>
      <c r="P482" s="335"/>
    </row>
    <row r="483" spans="1:16" s="32" customFormat="1" ht="51" hidden="1" customHeight="1">
      <c r="A483" s="348"/>
      <c r="B483" s="347"/>
      <c r="C483" s="98" t="s">
        <v>242</v>
      </c>
      <c r="D483" s="99">
        <f>'по комитетам'!E473</f>
        <v>9463932</v>
      </c>
      <c r="E483" s="99">
        <f>'по комитетам'!F473</f>
        <v>9594105</v>
      </c>
      <c r="F483" s="99">
        <f>'по комитетам'!G473</f>
        <v>10251938</v>
      </c>
      <c r="G483" s="99">
        <f>'по комитетам'!H473</f>
        <v>9841055</v>
      </c>
      <c r="H483" s="99"/>
      <c r="I483" s="99"/>
      <c r="J483" s="99"/>
      <c r="K483" s="170"/>
      <c r="L483" s="336"/>
      <c r="M483" s="335"/>
      <c r="N483" s="335"/>
      <c r="O483" s="335"/>
      <c r="P483" s="335"/>
    </row>
    <row r="484" spans="1:16" s="32" customFormat="1" ht="38.25" hidden="1" customHeight="1">
      <c r="A484" s="348"/>
      <c r="B484" s="347"/>
      <c r="C484" s="98" t="s">
        <v>243</v>
      </c>
      <c r="D484" s="99">
        <f>'по комитетам'!E474</f>
        <v>22132213</v>
      </c>
      <c r="E484" s="99">
        <f>'по комитетам'!F474</f>
        <v>35264962</v>
      </c>
      <c r="F484" s="99">
        <f>'по комитетам'!G474</f>
        <v>38026730</v>
      </c>
      <c r="G484" s="99">
        <f>'по комитетам'!H474</f>
        <v>36111810</v>
      </c>
      <c r="H484" s="99"/>
      <c r="I484" s="99"/>
      <c r="J484" s="99"/>
      <c r="K484" s="170"/>
      <c r="L484" s="336"/>
      <c r="M484" s="335"/>
      <c r="N484" s="335"/>
      <c r="O484" s="335"/>
      <c r="P484" s="335"/>
    </row>
    <row r="485" spans="1:16" s="32" customFormat="1" ht="39.75" hidden="1" customHeight="1">
      <c r="A485" s="348"/>
      <c r="B485" s="347"/>
      <c r="C485" s="98" t="s">
        <v>244</v>
      </c>
      <c r="D485" s="99">
        <f>'по комитетам'!E475</f>
        <v>10851322</v>
      </c>
      <c r="E485" s="99">
        <f>'по комитетам'!F475</f>
        <v>11168174</v>
      </c>
      <c r="F485" s="99">
        <f>'по комитетам'!G475</f>
        <v>12028266</v>
      </c>
      <c r="G485" s="99">
        <f>'по комитетам'!H475</f>
        <v>11831843</v>
      </c>
      <c r="H485" s="99"/>
      <c r="I485" s="99"/>
      <c r="J485" s="99"/>
      <c r="K485" s="170"/>
      <c r="L485" s="336"/>
      <c r="M485" s="335"/>
      <c r="N485" s="335"/>
      <c r="O485" s="335"/>
      <c r="P485" s="335"/>
    </row>
    <row r="486" spans="1:16" s="32" customFormat="1" ht="27" hidden="1" customHeight="1">
      <c r="A486" s="348"/>
      <c r="B486" s="347"/>
      <c r="C486" s="98" t="s">
        <v>245</v>
      </c>
      <c r="D486" s="99">
        <f>'по комитетам'!E476</f>
        <v>5861539</v>
      </c>
      <c r="E486" s="99">
        <f>'по комитетам'!F476</f>
        <v>5817526</v>
      </c>
      <c r="F486" s="99">
        <f>'по комитетам'!G476</f>
        <v>8618052</v>
      </c>
      <c r="G486" s="99">
        <f>'по комитетам'!H476</f>
        <v>8478763</v>
      </c>
      <c r="H486" s="99"/>
      <c r="I486" s="99"/>
      <c r="J486" s="99"/>
      <c r="K486" s="170"/>
      <c r="L486" s="336"/>
      <c r="M486" s="335"/>
      <c r="N486" s="335"/>
      <c r="O486" s="335"/>
      <c r="P486" s="335"/>
    </row>
    <row r="487" spans="1:16" s="32" customFormat="1" ht="67.5" hidden="1" customHeight="1">
      <c r="A487" s="348"/>
      <c r="B487" s="347"/>
      <c r="C487" s="98" t="s">
        <v>246</v>
      </c>
      <c r="D487" s="99">
        <f>'по комитетам'!E477</f>
        <v>16665798</v>
      </c>
      <c r="E487" s="99">
        <f>'по комитетам'!F477</f>
        <v>16937668</v>
      </c>
      <c r="F487" s="99">
        <f>'по комитетам'!G477</f>
        <v>20783825</v>
      </c>
      <c r="G487" s="99">
        <f>'по комитетам'!H477</f>
        <v>20444231</v>
      </c>
      <c r="H487" s="99"/>
      <c r="I487" s="99"/>
      <c r="J487" s="99"/>
      <c r="K487" s="170"/>
      <c r="L487" s="336"/>
      <c r="M487" s="335"/>
      <c r="N487" s="335"/>
      <c r="O487" s="335"/>
      <c r="P487" s="335"/>
    </row>
    <row r="488" spans="1:16" s="32" customFormat="1" ht="51" hidden="1" customHeight="1">
      <c r="A488" s="348"/>
      <c r="B488" s="347"/>
      <c r="C488" s="98" t="s">
        <v>247</v>
      </c>
      <c r="D488" s="99">
        <f>'по комитетам'!E478</f>
        <v>30592468</v>
      </c>
      <c r="E488" s="99">
        <f>'по комитетам'!F478</f>
        <v>32465070</v>
      </c>
      <c r="F488" s="99">
        <f>'по комитетам'!G478</f>
        <v>34628347</v>
      </c>
      <c r="G488" s="99">
        <f>'по комитетам'!H478</f>
        <v>34078606</v>
      </c>
      <c r="H488" s="99"/>
      <c r="I488" s="99"/>
      <c r="J488" s="99"/>
      <c r="K488" s="170"/>
      <c r="L488" s="336"/>
      <c r="M488" s="335"/>
      <c r="N488" s="335"/>
      <c r="O488" s="335"/>
      <c r="P488" s="335"/>
    </row>
    <row r="489" spans="1:16" s="32" customFormat="1" ht="38.25" hidden="1" customHeight="1">
      <c r="A489" s="348"/>
      <c r="B489" s="347"/>
      <c r="C489" s="98" t="s">
        <v>248</v>
      </c>
      <c r="D489" s="99">
        <f>'по комитетам'!E479</f>
        <v>9948954</v>
      </c>
      <c r="E489" s="99">
        <f>'по комитетам'!F479</f>
        <v>12433338</v>
      </c>
      <c r="F489" s="99">
        <f>'по комитетам'!G479</f>
        <v>11896200</v>
      </c>
      <c r="G489" s="99">
        <f>'по комитетам'!H479</f>
        <v>11377478</v>
      </c>
      <c r="H489" s="99"/>
      <c r="I489" s="99"/>
      <c r="J489" s="99"/>
      <c r="K489" s="170"/>
      <c r="L489" s="336"/>
      <c r="M489" s="335"/>
      <c r="N489" s="335"/>
      <c r="O489" s="335"/>
      <c r="P489" s="335"/>
    </row>
    <row r="490" spans="1:16" s="32" customFormat="1" ht="38.25" hidden="1" customHeight="1">
      <c r="A490" s="348"/>
      <c r="B490" s="347"/>
      <c r="C490" s="98" t="s">
        <v>249</v>
      </c>
      <c r="D490" s="99">
        <f>'по комитетам'!E480</f>
        <v>30129865</v>
      </c>
      <c r="E490" s="99">
        <f>'по комитетам'!F480</f>
        <v>28619170</v>
      </c>
      <c r="F490" s="99">
        <f>'по комитетам'!G480</f>
        <v>24907172</v>
      </c>
      <c r="G490" s="99">
        <f>'по комитетам'!H480</f>
        <v>22868810</v>
      </c>
      <c r="H490" s="99"/>
      <c r="I490" s="99"/>
      <c r="J490" s="99"/>
      <c r="K490" s="170"/>
      <c r="L490" s="336"/>
      <c r="M490" s="335"/>
      <c r="N490" s="335"/>
      <c r="O490" s="335"/>
      <c r="P490" s="335"/>
    </row>
    <row r="491" spans="1:16" s="32" customFormat="1" ht="51" hidden="1" customHeight="1">
      <c r="A491" s="348"/>
      <c r="B491" s="347"/>
      <c r="C491" s="98" t="s">
        <v>250</v>
      </c>
      <c r="D491" s="99">
        <f>'по комитетам'!E481</f>
        <v>10233554</v>
      </c>
      <c r="E491" s="99">
        <f>'по комитетам'!F481</f>
        <v>9608371</v>
      </c>
      <c r="F491" s="99">
        <f>'по комитетам'!G481</f>
        <v>9227860</v>
      </c>
      <c r="G491" s="99">
        <f>'по комитетам'!H481</f>
        <v>8039770</v>
      </c>
      <c r="H491" s="99"/>
      <c r="I491" s="99"/>
      <c r="J491" s="99"/>
      <c r="K491" s="170"/>
      <c r="L491" s="336"/>
      <c r="M491" s="335"/>
      <c r="N491" s="335"/>
      <c r="O491" s="335"/>
      <c r="P491" s="335"/>
    </row>
    <row r="492" spans="1:16" s="32" customFormat="1" ht="38.25" hidden="1" customHeight="1">
      <c r="A492" s="348"/>
      <c r="B492" s="347"/>
      <c r="C492" s="98" t="s">
        <v>251</v>
      </c>
      <c r="D492" s="99">
        <f>'по комитетам'!E483</f>
        <v>29651417</v>
      </c>
      <c r="E492" s="99">
        <f>'по комитетам'!F483</f>
        <v>32084904</v>
      </c>
      <c r="F492" s="99">
        <f>'по комитетам'!G483</f>
        <v>37867410</v>
      </c>
      <c r="G492" s="99">
        <f>'по комитетам'!H483</f>
        <v>46354635</v>
      </c>
      <c r="H492" s="99"/>
      <c r="I492" s="99"/>
      <c r="J492" s="99"/>
      <c r="K492" s="170"/>
      <c r="L492" s="336"/>
      <c r="M492" s="335"/>
      <c r="N492" s="335"/>
      <c r="O492" s="335"/>
      <c r="P492" s="335"/>
    </row>
    <row r="493" spans="1:16" s="32" customFormat="1" ht="30.75" hidden="1" customHeight="1">
      <c r="A493" s="348"/>
      <c r="B493" s="347"/>
      <c r="C493" s="98" t="s">
        <v>492</v>
      </c>
      <c r="D493" s="99">
        <f>'СП МТ'!D414</f>
        <v>0</v>
      </c>
      <c r="E493" s="99" t="e">
        <f>'по комитетам'!#REF!</f>
        <v>#REF!</v>
      </c>
      <c r="F493" s="99">
        <f>'по комитетам'!G484</f>
        <v>2963327</v>
      </c>
      <c r="G493" s="99">
        <f>'по комитетам'!H484</f>
        <v>3254042</v>
      </c>
      <c r="H493" s="99"/>
      <c r="I493" s="99"/>
      <c r="J493" s="99"/>
      <c r="K493" s="170"/>
      <c r="L493" s="336"/>
      <c r="M493" s="335"/>
      <c r="N493" s="335"/>
      <c r="O493" s="335"/>
      <c r="P493" s="335"/>
    </row>
    <row r="494" spans="1:16" s="32" customFormat="1" ht="59.25" hidden="1" customHeight="1">
      <c r="A494" s="348"/>
      <c r="B494" s="347"/>
      <c r="C494" s="98" t="s">
        <v>493</v>
      </c>
      <c r="D494" s="99">
        <f>'СП МТ'!D415</f>
        <v>0</v>
      </c>
      <c r="E494" s="99" t="e">
        <f>'по комитетам'!#REF!</f>
        <v>#REF!</v>
      </c>
      <c r="F494" s="99">
        <f>'по комитетам'!G489</f>
        <v>0</v>
      </c>
      <c r="G494" s="99">
        <f>'по комитетам'!H489</f>
        <v>0</v>
      </c>
      <c r="H494" s="99"/>
      <c r="I494" s="99"/>
      <c r="J494" s="99"/>
      <c r="K494" s="170"/>
      <c r="L494" s="336"/>
      <c r="M494" s="335"/>
      <c r="N494" s="335"/>
      <c r="O494" s="335"/>
      <c r="P494" s="335"/>
    </row>
    <row r="495" spans="1:16" s="32" customFormat="1" ht="20.25" hidden="1" customHeight="1">
      <c r="A495" s="348"/>
      <c r="B495" s="347"/>
      <c r="C495" s="98" t="s">
        <v>494</v>
      </c>
      <c r="D495" s="99">
        <f>'СП МТ'!D416</f>
        <v>0</v>
      </c>
      <c r="E495" s="99" t="e">
        <f>'по комитетам'!#REF!</f>
        <v>#REF!</v>
      </c>
      <c r="F495" s="99">
        <f>'по комитетам'!G490</f>
        <v>3196710</v>
      </c>
      <c r="G495" s="99">
        <f>'по комитетам'!H490</f>
        <v>2344347</v>
      </c>
      <c r="H495" s="99"/>
      <c r="I495" s="99"/>
      <c r="J495" s="99"/>
      <c r="K495" s="170"/>
      <c r="L495" s="336"/>
      <c r="M495" s="335"/>
      <c r="N495" s="335"/>
      <c r="O495" s="335"/>
      <c r="P495" s="335"/>
    </row>
    <row r="496" spans="1:16" s="32" customFormat="1" ht="38.25" hidden="1" customHeight="1">
      <c r="A496" s="348"/>
      <c r="B496" s="347"/>
      <c r="C496" s="98" t="s">
        <v>495</v>
      </c>
      <c r="D496" s="99">
        <f>'СП МТ'!D417</f>
        <v>0</v>
      </c>
      <c r="E496" s="99" t="e">
        <f>'по комитетам'!#REF!</f>
        <v>#REF!</v>
      </c>
      <c r="F496" s="99">
        <f>'по комитетам'!G491</f>
        <v>2866118</v>
      </c>
      <c r="G496" s="99">
        <f>'по комитетам'!H491</f>
        <v>9000000</v>
      </c>
      <c r="H496" s="99"/>
      <c r="I496" s="99"/>
      <c r="J496" s="99"/>
      <c r="K496" s="170"/>
      <c r="L496" s="336"/>
      <c r="M496" s="335"/>
      <c r="N496" s="335"/>
      <c r="O496" s="335"/>
      <c r="P496" s="335"/>
    </row>
    <row r="497" spans="1:16" s="32" customFormat="1" ht="38.25" hidden="1" customHeight="1">
      <c r="A497" s="348"/>
      <c r="B497" s="347"/>
      <c r="C497" s="98" t="s">
        <v>496</v>
      </c>
      <c r="D497" s="99">
        <f>'СП МТ'!D417</f>
        <v>0</v>
      </c>
      <c r="E497" s="99" t="e">
        <f>'по комитетам'!#REF!</f>
        <v>#REF!</v>
      </c>
      <c r="F497" s="99">
        <f>'по комитетам'!G492</f>
        <v>0</v>
      </c>
      <c r="G497" s="99">
        <f>'по комитетам'!H492</f>
        <v>0</v>
      </c>
      <c r="H497" s="99"/>
      <c r="I497" s="99"/>
      <c r="J497" s="99"/>
      <c r="K497" s="170"/>
      <c r="L497" s="336"/>
      <c r="M497" s="335"/>
      <c r="N497" s="335"/>
      <c r="O497" s="335"/>
      <c r="P497" s="335"/>
    </row>
    <row r="498" spans="1:16" s="32" customFormat="1" ht="30" hidden="1" customHeight="1">
      <c r="A498" s="348"/>
      <c r="B498" s="347"/>
      <c r="C498" s="98" t="s">
        <v>587</v>
      </c>
      <c r="D498" s="99">
        <f>'СП МТ'!D418</f>
        <v>0</v>
      </c>
      <c r="E498" s="99" t="e">
        <f>'по комитетам'!#REF!</f>
        <v>#REF!</v>
      </c>
      <c r="F498" s="99">
        <f>'по комитетам'!G493</f>
        <v>0</v>
      </c>
      <c r="G498" s="99">
        <f>'по комитетам'!H493</f>
        <v>0</v>
      </c>
      <c r="H498" s="99"/>
      <c r="I498" s="99"/>
      <c r="J498" s="99"/>
      <c r="K498" s="170"/>
      <c r="L498" s="336"/>
      <c r="M498" s="335"/>
      <c r="N498" s="335"/>
      <c r="O498" s="335"/>
      <c r="P498" s="335"/>
    </row>
    <row r="499" spans="1:16" s="32" customFormat="1" ht="38.25">
      <c r="A499" s="348" t="s">
        <v>19</v>
      </c>
      <c r="B499" s="327" t="s">
        <v>47</v>
      </c>
      <c r="C499" s="95" t="s">
        <v>108</v>
      </c>
      <c r="D499" s="96">
        <v>50900455</v>
      </c>
      <c r="E499" s="96">
        <f>E500+E545</f>
        <v>97378485</v>
      </c>
      <c r="F499" s="96">
        <f t="shared" ref="F499:G499" si="16">F500</f>
        <v>0</v>
      </c>
      <c r="G499" s="96">
        <f t="shared" si="16"/>
        <v>0</v>
      </c>
      <c r="H499" s="288"/>
      <c r="I499" s="288"/>
      <c r="J499" s="288"/>
      <c r="K499" s="257"/>
      <c r="L499" s="336"/>
      <c r="M499" s="335">
        <v>3807470</v>
      </c>
      <c r="N499" s="335" t="e">
        <f>#REF!-M499</f>
        <v>#REF!</v>
      </c>
      <c r="O499" s="335">
        <v>7807470</v>
      </c>
      <c r="P499" s="335" t="e">
        <f>#REF!-O499</f>
        <v>#REF!</v>
      </c>
    </row>
    <row r="500" spans="1:16" s="32" customFormat="1" ht="25.5" customHeight="1">
      <c r="A500" s="348"/>
      <c r="B500" s="349" t="s">
        <v>46</v>
      </c>
      <c r="C500" s="98" t="s">
        <v>535</v>
      </c>
      <c r="D500" s="99">
        <f>SUM(D501:D544)</f>
        <v>0</v>
      </c>
      <c r="E500" s="100">
        <v>97378485</v>
      </c>
      <c r="F500" s="100"/>
      <c r="G500" s="100"/>
      <c r="H500" s="289"/>
      <c r="I500" s="289"/>
      <c r="J500" s="289"/>
      <c r="K500" s="257"/>
      <c r="L500" s="336"/>
      <c r="M500" s="335"/>
      <c r="N500" s="335"/>
      <c r="O500" s="335"/>
      <c r="P500" s="335"/>
    </row>
    <row r="501" spans="1:16" s="32" customFormat="1" ht="25.5" hidden="1" customHeight="1">
      <c r="A501" s="348"/>
      <c r="B501" s="349"/>
      <c r="C501" s="98" t="s">
        <v>222</v>
      </c>
      <c r="D501" s="99">
        <f>'СП МТ'!D421</f>
        <v>0</v>
      </c>
      <c r="E501" s="99"/>
      <c r="F501" s="99"/>
      <c r="G501" s="99"/>
      <c r="H501" s="290"/>
      <c r="I501" s="290"/>
      <c r="J501" s="290"/>
      <c r="K501" s="257"/>
      <c r="L501" s="336"/>
      <c r="M501" s="335"/>
      <c r="N501" s="335"/>
      <c r="O501" s="335"/>
      <c r="P501" s="335"/>
    </row>
    <row r="502" spans="1:16" s="32" customFormat="1" ht="25.5" hidden="1" customHeight="1">
      <c r="A502" s="348"/>
      <c r="B502" s="349"/>
      <c r="C502" s="98" t="s">
        <v>223</v>
      </c>
      <c r="D502" s="99">
        <f>'СП МТ'!D422</f>
        <v>0</v>
      </c>
      <c r="E502" s="99"/>
      <c r="F502" s="99"/>
      <c r="G502" s="99"/>
      <c r="H502" s="290"/>
      <c r="I502" s="290"/>
      <c r="J502" s="290"/>
      <c r="K502" s="257"/>
      <c r="L502" s="336"/>
      <c r="M502" s="335"/>
      <c r="N502" s="335"/>
      <c r="O502" s="335"/>
      <c r="P502" s="335"/>
    </row>
    <row r="503" spans="1:16" s="32" customFormat="1" ht="25.5" hidden="1" customHeight="1">
      <c r="A503" s="348"/>
      <c r="B503" s="349"/>
      <c r="C503" s="98" t="s">
        <v>224</v>
      </c>
      <c r="D503" s="99">
        <f>'СП МТ'!D423</f>
        <v>0</v>
      </c>
      <c r="E503" s="99"/>
      <c r="F503" s="99"/>
      <c r="G503" s="99"/>
      <c r="H503" s="290"/>
      <c r="I503" s="290"/>
      <c r="J503" s="290"/>
      <c r="K503" s="257"/>
      <c r="L503" s="336"/>
      <c r="M503" s="335"/>
      <c r="N503" s="335"/>
      <c r="O503" s="335"/>
      <c r="P503" s="335"/>
    </row>
    <row r="504" spans="1:16" s="32" customFormat="1" ht="25.5" hidden="1" customHeight="1">
      <c r="A504" s="348"/>
      <c r="B504" s="349"/>
      <c r="C504" s="98" t="s">
        <v>225</v>
      </c>
      <c r="D504" s="99">
        <f>'СП МТ'!D424</f>
        <v>0</v>
      </c>
      <c r="E504" s="99"/>
      <c r="F504" s="99"/>
      <c r="G504" s="99"/>
      <c r="H504" s="290"/>
      <c r="I504" s="290"/>
      <c r="J504" s="290"/>
      <c r="K504" s="257"/>
      <c r="L504" s="336"/>
      <c r="M504" s="335"/>
      <c r="N504" s="335"/>
      <c r="O504" s="335"/>
      <c r="P504" s="335"/>
    </row>
    <row r="505" spans="1:16" s="32" customFormat="1" ht="25.5" hidden="1" customHeight="1">
      <c r="A505" s="348"/>
      <c r="B505" s="349"/>
      <c r="C505" s="98" t="s">
        <v>226</v>
      </c>
      <c r="D505" s="99">
        <f>'СП МТ'!D425</f>
        <v>0</v>
      </c>
      <c r="E505" s="99"/>
      <c r="F505" s="99"/>
      <c r="G505" s="99"/>
      <c r="H505" s="290"/>
      <c r="I505" s="290"/>
      <c r="J505" s="290"/>
      <c r="K505" s="257"/>
      <c r="L505" s="336"/>
      <c r="M505" s="335"/>
      <c r="N505" s="335"/>
      <c r="O505" s="335"/>
      <c r="P505" s="335"/>
    </row>
    <row r="506" spans="1:16" s="32" customFormat="1" ht="25.5" hidden="1" customHeight="1">
      <c r="A506" s="348"/>
      <c r="B506" s="349"/>
      <c r="C506" s="98" t="s">
        <v>227</v>
      </c>
      <c r="D506" s="99">
        <f>'СП МТ'!D426</f>
        <v>0</v>
      </c>
      <c r="E506" s="99"/>
      <c r="F506" s="99"/>
      <c r="G506" s="99"/>
      <c r="H506" s="290"/>
      <c r="I506" s="290"/>
      <c r="J506" s="290"/>
      <c r="K506" s="257"/>
      <c r="L506" s="336"/>
      <c r="M506" s="335"/>
      <c r="N506" s="335"/>
      <c r="O506" s="335"/>
      <c r="P506" s="335"/>
    </row>
    <row r="507" spans="1:16" s="32" customFormat="1" ht="25.5" hidden="1" customHeight="1">
      <c r="A507" s="348"/>
      <c r="B507" s="349"/>
      <c r="C507" s="98" t="s">
        <v>228</v>
      </c>
      <c r="D507" s="99">
        <f>'СП МТ'!D427</f>
        <v>0</v>
      </c>
      <c r="E507" s="99"/>
      <c r="F507" s="99"/>
      <c r="G507" s="99"/>
      <c r="H507" s="290"/>
      <c r="I507" s="290"/>
      <c r="J507" s="290"/>
      <c r="K507" s="257"/>
      <c r="L507" s="336"/>
      <c r="M507" s="335"/>
      <c r="N507" s="335"/>
      <c r="O507" s="335"/>
      <c r="P507" s="335"/>
    </row>
    <row r="508" spans="1:16" s="32" customFormat="1" ht="25.5" hidden="1" customHeight="1">
      <c r="A508" s="348"/>
      <c r="B508" s="349"/>
      <c r="C508" s="98" t="s">
        <v>229</v>
      </c>
      <c r="D508" s="99">
        <f>'СП МТ'!D428</f>
        <v>0</v>
      </c>
      <c r="E508" s="99"/>
      <c r="F508" s="99"/>
      <c r="G508" s="99"/>
      <c r="H508" s="290"/>
      <c r="I508" s="290"/>
      <c r="J508" s="290"/>
      <c r="K508" s="257"/>
      <c r="L508" s="336"/>
      <c r="M508" s="335"/>
      <c r="N508" s="335"/>
      <c r="O508" s="335"/>
      <c r="P508" s="335"/>
    </row>
    <row r="509" spans="1:16" s="32" customFormat="1" ht="25.5" hidden="1" customHeight="1">
      <c r="A509" s="348"/>
      <c r="B509" s="349"/>
      <c r="C509" s="98" t="s">
        <v>252</v>
      </c>
      <c r="D509" s="99">
        <f>'СП МТ'!D429</f>
        <v>0</v>
      </c>
      <c r="E509" s="99"/>
      <c r="F509" s="99"/>
      <c r="G509" s="99"/>
      <c r="H509" s="290"/>
      <c r="I509" s="290"/>
      <c r="J509" s="290"/>
      <c r="K509" s="257"/>
      <c r="L509" s="336"/>
      <c r="M509" s="335"/>
      <c r="N509" s="335"/>
      <c r="O509" s="335"/>
      <c r="P509" s="335"/>
    </row>
    <row r="510" spans="1:16" s="32" customFormat="1" ht="25.5" hidden="1" customHeight="1">
      <c r="A510" s="348"/>
      <c r="B510" s="349"/>
      <c r="C510" s="98" t="s">
        <v>253</v>
      </c>
      <c r="D510" s="99">
        <f>'СП МТ'!D430</f>
        <v>0</v>
      </c>
      <c r="E510" s="99"/>
      <c r="F510" s="99"/>
      <c r="G510" s="99"/>
      <c r="H510" s="290"/>
      <c r="I510" s="290"/>
      <c r="J510" s="290"/>
      <c r="K510" s="257"/>
      <c r="L510" s="336"/>
      <c r="M510" s="335"/>
      <c r="N510" s="335"/>
      <c r="O510" s="335"/>
      <c r="P510" s="335"/>
    </row>
    <row r="511" spans="1:16" s="32" customFormat="1" ht="25.5" hidden="1" customHeight="1">
      <c r="A511" s="348"/>
      <c r="B511" s="349"/>
      <c r="C511" s="98" t="s">
        <v>254</v>
      </c>
      <c r="D511" s="99">
        <f>'СП МТ'!D431</f>
        <v>0</v>
      </c>
      <c r="E511" s="99"/>
      <c r="F511" s="99"/>
      <c r="G511" s="99"/>
      <c r="H511" s="290"/>
      <c r="I511" s="290"/>
      <c r="J511" s="290"/>
      <c r="K511" s="257"/>
      <c r="L511" s="336"/>
      <c r="M511" s="335"/>
      <c r="N511" s="335"/>
      <c r="O511" s="335"/>
      <c r="P511" s="335"/>
    </row>
    <row r="512" spans="1:16" s="32" customFormat="1" ht="25.5" hidden="1" customHeight="1">
      <c r="A512" s="348"/>
      <c r="B512" s="349"/>
      <c r="C512" s="98" t="s">
        <v>255</v>
      </c>
      <c r="D512" s="99">
        <f>'СП МТ'!D432</f>
        <v>0</v>
      </c>
      <c r="E512" s="99"/>
      <c r="F512" s="99"/>
      <c r="G512" s="99"/>
      <c r="H512" s="290"/>
      <c r="I512" s="290"/>
      <c r="J512" s="290"/>
      <c r="K512" s="257"/>
      <c r="L512" s="336"/>
      <c r="M512" s="335"/>
      <c r="N512" s="335"/>
      <c r="O512" s="335"/>
      <c r="P512" s="335"/>
    </row>
    <row r="513" spans="1:16" s="32" customFormat="1" ht="25.5" hidden="1" customHeight="1">
      <c r="A513" s="348"/>
      <c r="B513" s="349"/>
      <c r="C513" s="98" t="s">
        <v>256</v>
      </c>
      <c r="D513" s="99">
        <f>'СП МТ'!D433</f>
        <v>0</v>
      </c>
      <c r="E513" s="99"/>
      <c r="F513" s="99"/>
      <c r="G513" s="99"/>
      <c r="H513" s="290"/>
      <c r="I513" s="290"/>
      <c r="J513" s="290"/>
      <c r="K513" s="257"/>
      <c r="L513" s="336"/>
      <c r="M513" s="335"/>
      <c r="N513" s="335"/>
      <c r="O513" s="335"/>
      <c r="P513" s="335"/>
    </row>
    <row r="514" spans="1:16" s="32" customFormat="1" ht="25.5" hidden="1" customHeight="1">
      <c r="A514" s="348"/>
      <c r="B514" s="349"/>
      <c r="C514" s="98" t="s">
        <v>257</v>
      </c>
      <c r="D514" s="99">
        <f>'СП МТ'!D434</f>
        <v>0</v>
      </c>
      <c r="E514" s="99"/>
      <c r="F514" s="99"/>
      <c r="G514" s="99"/>
      <c r="H514" s="290"/>
      <c r="I514" s="290"/>
      <c r="J514" s="290"/>
      <c r="K514" s="257"/>
      <c r="L514" s="336"/>
      <c r="M514" s="335"/>
      <c r="N514" s="335"/>
      <c r="O514" s="335"/>
      <c r="P514" s="335"/>
    </row>
    <row r="515" spans="1:16" s="32" customFormat="1" ht="25.5" hidden="1" customHeight="1">
      <c r="A515" s="348"/>
      <c r="B515" s="349"/>
      <c r="C515" s="98" t="s">
        <v>258</v>
      </c>
      <c r="D515" s="99">
        <f>'СП МТ'!D435</f>
        <v>0</v>
      </c>
      <c r="E515" s="99"/>
      <c r="F515" s="99"/>
      <c r="G515" s="99"/>
      <c r="H515" s="290"/>
      <c r="I515" s="290"/>
      <c r="J515" s="290"/>
      <c r="K515" s="257"/>
      <c r="L515" s="336"/>
      <c r="M515" s="335"/>
      <c r="N515" s="335"/>
      <c r="O515" s="335"/>
      <c r="P515" s="335"/>
    </row>
    <row r="516" spans="1:16" s="32" customFormat="1" ht="38.25" hidden="1" customHeight="1">
      <c r="A516" s="348"/>
      <c r="B516" s="349"/>
      <c r="C516" s="98" t="s">
        <v>259</v>
      </c>
      <c r="D516" s="99">
        <f>'СП МТ'!D436</f>
        <v>0</v>
      </c>
      <c r="E516" s="99"/>
      <c r="F516" s="99"/>
      <c r="G516" s="99"/>
      <c r="H516" s="290"/>
      <c r="I516" s="290"/>
      <c r="J516" s="290"/>
      <c r="K516" s="257"/>
      <c r="L516" s="336"/>
      <c r="M516" s="335"/>
      <c r="N516" s="335"/>
      <c r="O516" s="335"/>
      <c r="P516" s="335"/>
    </row>
    <row r="517" spans="1:16" s="32" customFormat="1" ht="38.25" hidden="1" customHeight="1">
      <c r="A517" s="348"/>
      <c r="B517" s="349"/>
      <c r="C517" s="98" t="s">
        <v>260</v>
      </c>
      <c r="D517" s="99">
        <f>'СП МТ'!D437</f>
        <v>0</v>
      </c>
      <c r="E517" s="99"/>
      <c r="F517" s="99"/>
      <c r="G517" s="99"/>
      <c r="H517" s="290"/>
      <c r="I517" s="290"/>
      <c r="J517" s="290"/>
      <c r="K517" s="257"/>
      <c r="L517" s="336"/>
      <c r="M517" s="335"/>
      <c r="N517" s="335"/>
      <c r="O517" s="335"/>
      <c r="P517" s="335"/>
    </row>
    <row r="518" spans="1:16" s="32" customFormat="1" ht="38.25" hidden="1" customHeight="1">
      <c r="A518" s="348"/>
      <c r="B518" s="349"/>
      <c r="C518" s="98" t="s">
        <v>261</v>
      </c>
      <c r="D518" s="99">
        <f>'СП МТ'!D438</f>
        <v>0</v>
      </c>
      <c r="E518" s="99"/>
      <c r="F518" s="99"/>
      <c r="G518" s="99"/>
      <c r="H518" s="290"/>
      <c r="I518" s="290"/>
      <c r="J518" s="290"/>
      <c r="K518" s="257"/>
      <c r="L518" s="336"/>
      <c r="M518" s="335"/>
      <c r="N518" s="335"/>
      <c r="O518" s="335"/>
      <c r="P518" s="335"/>
    </row>
    <row r="519" spans="1:16" s="32" customFormat="1" ht="51" hidden="1" customHeight="1">
      <c r="A519" s="348"/>
      <c r="B519" s="349"/>
      <c r="C519" s="98" t="s">
        <v>262</v>
      </c>
      <c r="D519" s="99">
        <f>'СП МТ'!D439</f>
        <v>0</v>
      </c>
      <c r="E519" s="99"/>
      <c r="F519" s="99"/>
      <c r="G519" s="99"/>
      <c r="H519" s="290"/>
      <c r="I519" s="290"/>
      <c r="J519" s="290"/>
      <c r="K519" s="257"/>
      <c r="L519" s="336"/>
      <c r="M519" s="335"/>
      <c r="N519" s="335"/>
      <c r="O519" s="335"/>
      <c r="P519" s="335"/>
    </row>
    <row r="520" spans="1:16" s="32" customFormat="1" ht="51" hidden="1" customHeight="1">
      <c r="A520" s="348"/>
      <c r="B520" s="349"/>
      <c r="C520" s="98" t="s">
        <v>263</v>
      </c>
      <c r="D520" s="99">
        <f>'СП МТ'!D440</f>
        <v>0</v>
      </c>
      <c r="E520" s="99"/>
      <c r="F520" s="99"/>
      <c r="G520" s="99"/>
      <c r="H520" s="290"/>
      <c r="I520" s="290"/>
      <c r="J520" s="290"/>
      <c r="K520" s="257"/>
      <c r="L520" s="336"/>
      <c r="M520" s="335"/>
      <c r="N520" s="335"/>
      <c r="O520" s="335"/>
      <c r="P520" s="335"/>
    </row>
    <row r="521" spans="1:16" s="32" customFormat="1" ht="51" hidden="1" customHeight="1">
      <c r="A521" s="348"/>
      <c r="B521" s="349"/>
      <c r="C521" s="98" t="s">
        <v>264</v>
      </c>
      <c r="D521" s="99">
        <f>'СП МТ'!D441</f>
        <v>0</v>
      </c>
      <c r="E521" s="99"/>
      <c r="F521" s="99"/>
      <c r="G521" s="99"/>
      <c r="H521" s="290"/>
      <c r="I521" s="290"/>
      <c r="J521" s="290"/>
      <c r="K521" s="257"/>
      <c r="L521" s="336"/>
      <c r="M521" s="335"/>
      <c r="N521" s="335"/>
      <c r="O521" s="335"/>
      <c r="P521" s="335"/>
    </row>
    <row r="522" spans="1:16" s="32" customFormat="1" ht="51" hidden="1" customHeight="1">
      <c r="A522" s="348"/>
      <c r="B522" s="349"/>
      <c r="C522" s="98" t="s">
        <v>265</v>
      </c>
      <c r="D522" s="99">
        <f>'СП МТ'!D442</f>
        <v>0</v>
      </c>
      <c r="E522" s="99"/>
      <c r="F522" s="99"/>
      <c r="G522" s="99"/>
      <c r="H522" s="290"/>
      <c r="I522" s="290"/>
      <c r="J522" s="290"/>
      <c r="K522" s="257"/>
      <c r="L522" s="336"/>
      <c r="M522" s="335"/>
      <c r="N522" s="335"/>
      <c r="O522" s="335"/>
      <c r="P522" s="335"/>
    </row>
    <row r="523" spans="1:16" s="32" customFormat="1" ht="51" hidden="1" customHeight="1">
      <c r="A523" s="348"/>
      <c r="B523" s="349"/>
      <c r="C523" s="98" t="s">
        <v>266</v>
      </c>
      <c r="D523" s="99">
        <f>'СП МТ'!D443</f>
        <v>0</v>
      </c>
      <c r="E523" s="99"/>
      <c r="F523" s="99"/>
      <c r="G523" s="99"/>
      <c r="H523" s="290"/>
      <c r="I523" s="290"/>
      <c r="J523" s="290"/>
      <c r="K523" s="257"/>
      <c r="L523" s="336"/>
      <c r="M523" s="335"/>
      <c r="N523" s="335"/>
      <c r="O523" s="335"/>
      <c r="P523" s="335"/>
    </row>
    <row r="524" spans="1:16" s="32" customFormat="1" ht="51" hidden="1" customHeight="1">
      <c r="A524" s="348"/>
      <c r="B524" s="349"/>
      <c r="C524" s="98" t="s">
        <v>267</v>
      </c>
      <c r="D524" s="99">
        <f>'СП МТ'!D444</f>
        <v>0</v>
      </c>
      <c r="E524" s="99"/>
      <c r="F524" s="99"/>
      <c r="G524" s="99"/>
      <c r="H524" s="290"/>
      <c r="I524" s="290"/>
      <c r="J524" s="290"/>
      <c r="K524" s="257"/>
      <c r="L524" s="336"/>
      <c r="M524" s="335"/>
      <c r="N524" s="335"/>
      <c r="O524" s="335"/>
      <c r="P524" s="335"/>
    </row>
    <row r="525" spans="1:16" s="32" customFormat="1" ht="51" hidden="1" customHeight="1">
      <c r="A525" s="348"/>
      <c r="B525" s="349"/>
      <c r="C525" s="98" t="s">
        <v>268</v>
      </c>
      <c r="D525" s="99">
        <f>'СП МТ'!D445</f>
        <v>0</v>
      </c>
      <c r="E525" s="99"/>
      <c r="F525" s="99"/>
      <c r="G525" s="99"/>
      <c r="H525" s="290"/>
      <c r="I525" s="290"/>
      <c r="J525" s="290"/>
      <c r="K525" s="257"/>
      <c r="L525" s="336"/>
      <c r="M525" s="335"/>
      <c r="N525" s="335"/>
      <c r="O525" s="335"/>
      <c r="P525" s="335"/>
    </row>
    <row r="526" spans="1:16" s="32" customFormat="1" ht="38.25" hidden="1" customHeight="1">
      <c r="A526" s="348"/>
      <c r="B526" s="349"/>
      <c r="C526" s="98" t="s">
        <v>269</v>
      </c>
      <c r="D526" s="99">
        <f>'СП МТ'!D446</f>
        <v>0</v>
      </c>
      <c r="E526" s="99"/>
      <c r="F526" s="99"/>
      <c r="G526" s="99"/>
      <c r="H526" s="290"/>
      <c r="I526" s="290"/>
      <c r="J526" s="290"/>
      <c r="K526" s="257"/>
      <c r="L526" s="336"/>
      <c r="M526" s="335"/>
      <c r="N526" s="335"/>
      <c r="O526" s="335"/>
      <c r="P526" s="335"/>
    </row>
    <row r="527" spans="1:16" s="32" customFormat="1" ht="38.25" hidden="1" customHeight="1">
      <c r="A527" s="348"/>
      <c r="B527" s="349"/>
      <c r="C527" s="98" t="s">
        <v>270</v>
      </c>
      <c r="D527" s="99">
        <f>'СП МТ'!D447</f>
        <v>0</v>
      </c>
      <c r="E527" s="99"/>
      <c r="F527" s="99"/>
      <c r="G527" s="99"/>
      <c r="H527" s="290"/>
      <c r="I527" s="290"/>
      <c r="J527" s="290"/>
      <c r="K527" s="257"/>
      <c r="L527" s="336"/>
      <c r="M527" s="335"/>
      <c r="N527" s="335"/>
      <c r="O527" s="335"/>
      <c r="P527" s="335"/>
    </row>
    <row r="528" spans="1:16" s="32" customFormat="1" ht="51" hidden="1" customHeight="1">
      <c r="A528" s="348"/>
      <c r="B528" s="349"/>
      <c r="C528" s="98" t="s">
        <v>271</v>
      </c>
      <c r="D528" s="99">
        <f>'СП МТ'!D448</f>
        <v>0</v>
      </c>
      <c r="E528" s="99"/>
      <c r="F528" s="99"/>
      <c r="G528" s="99"/>
      <c r="H528" s="290"/>
      <c r="I528" s="290"/>
      <c r="J528" s="290"/>
      <c r="K528" s="257"/>
      <c r="L528" s="336"/>
      <c r="M528" s="335"/>
      <c r="N528" s="335"/>
      <c r="O528" s="335"/>
      <c r="P528" s="335"/>
    </row>
    <row r="529" spans="1:16" s="32" customFormat="1" ht="51" hidden="1" customHeight="1">
      <c r="A529" s="348"/>
      <c r="B529" s="349"/>
      <c r="C529" s="98" t="s">
        <v>272</v>
      </c>
      <c r="D529" s="99">
        <f>'СП МТ'!D449</f>
        <v>0</v>
      </c>
      <c r="E529" s="99"/>
      <c r="F529" s="99"/>
      <c r="G529" s="99"/>
      <c r="H529" s="290"/>
      <c r="I529" s="290"/>
      <c r="J529" s="290"/>
      <c r="K529" s="257"/>
      <c r="L529" s="336"/>
      <c r="M529" s="335"/>
      <c r="N529" s="335"/>
      <c r="O529" s="335"/>
      <c r="P529" s="335"/>
    </row>
    <row r="530" spans="1:16" s="32" customFormat="1" ht="51" hidden="1" customHeight="1">
      <c r="A530" s="348"/>
      <c r="B530" s="349"/>
      <c r="C530" s="98" t="s">
        <v>273</v>
      </c>
      <c r="D530" s="99">
        <f>'СП МТ'!D450</f>
        <v>0</v>
      </c>
      <c r="E530" s="99"/>
      <c r="F530" s="99"/>
      <c r="G530" s="99"/>
      <c r="H530" s="290"/>
      <c r="I530" s="290"/>
      <c r="J530" s="290"/>
      <c r="K530" s="257"/>
      <c r="L530" s="336"/>
      <c r="M530" s="335"/>
      <c r="N530" s="335"/>
      <c r="O530" s="335"/>
      <c r="P530" s="335"/>
    </row>
    <row r="531" spans="1:16" s="32" customFormat="1" ht="51" hidden="1" customHeight="1">
      <c r="A531" s="348"/>
      <c r="B531" s="349"/>
      <c r="C531" s="98" t="s">
        <v>274</v>
      </c>
      <c r="D531" s="99">
        <f>'СП МТ'!D451</f>
        <v>0</v>
      </c>
      <c r="E531" s="99"/>
      <c r="F531" s="99"/>
      <c r="G531" s="99"/>
      <c r="H531" s="290"/>
      <c r="I531" s="290"/>
      <c r="J531" s="290"/>
      <c r="K531" s="257"/>
      <c r="L531" s="336"/>
      <c r="M531" s="335"/>
      <c r="N531" s="335"/>
      <c r="O531" s="335"/>
      <c r="P531" s="335"/>
    </row>
    <row r="532" spans="1:16" s="32" customFormat="1" ht="38.25" hidden="1" customHeight="1">
      <c r="A532" s="348"/>
      <c r="B532" s="349"/>
      <c r="C532" s="98" t="s">
        <v>374</v>
      </c>
      <c r="D532" s="99"/>
      <c r="E532" s="99"/>
      <c r="F532" s="99"/>
      <c r="G532" s="99"/>
      <c r="H532" s="290"/>
      <c r="I532" s="290"/>
      <c r="J532" s="290"/>
      <c r="K532" s="257"/>
      <c r="L532" s="336"/>
      <c r="M532" s="335"/>
      <c r="N532" s="335"/>
      <c r="O532" s="335"/>
      <c r="P532" s="335"/>
    </row>
    <row r="533" spans="1:16" s="32" customFormat="1" ht="38.25" hidden="1" customHeight="1">
      <c r="A533" s="348"/>
      <c r="B533" s="349"/>
      <c r="C533" s="98" t="s">
        <v>375</v>
      </c>
      <c r="D533" s="99"/>
      <c r="E533" s="99"/>
      <c r="F533" s="99"/>
      <c r="G533" s="99"/>
      <c r="H533" s="290"/>
      <c r="I533" s="290"/>
      <c r="J533" s="290"/>
      <c r="K533" s="257"/>
      <c r="L533" s="336"/>
      <c r="M533" s="335"/>
      <c r="N533" s="335"/>
      <c r="O533" s="335"/>
      <c r="P533" s="335"/>
    </row>
    <row r="534" spans="1:16" s="32" customFormat="1" ht="38.25" hidden="1" customHeight="1">
      <c r="A534" s="348"/>
      <c r="B534" s="349"/>
      <c r="C534" s="98" t="s">
        <v>376</v>
      </c>
      <c r="D534" s="99"/>
      <c r="E534" s="99"/>
      <c r="F534" s="99"/>
      <c r="G534" s="99"/>
      <c r="H534" s="290"/>
      <c r="I534" s="290"/>
      <c r="J534" s="290"/>
      <c r="K534" s="257"/>
      <c r="L534" s="336"/>
      <c r="M534" s="335"/>
      <c r="N534" s="335"/>
      <c r="O534" s="335"/>
      <c r="P534" s="335"/>
    </row>
    <row r="535" spans="1:16" s="32" customFormat="1" ht="38.25" hidden="1" customHeight="1">
      <c r="A535" s="348"/>
      <c r="B535" s="349"/>
      <c r="C535" s="98" t="s">
        <v>377</v>
      </c>
      <c r="D535" s="99"/>
      <c r="E535" s="99"/>
      <c r="F535" s="99"/>
      <c r="G535" s="99"/>
      <c r="H535" s="290"/>
      <c r="I535" s="290"/>
      <c r="J535" s="290"/>
      <c r="K535" s="257"/>
      <c r="L535" s="336"/>
      <c r="M535" s="335"/>
      <c r="N535" s="335"/>
      <c r="O535" s="335"/>
      <c r="P535" s="335"/>
    </row>
    <row r="536" spans="1:16" s="32" customFormat="1" ht="38.25" hidden="1" customHeight="1">
      <c r="A536" s="348"/>
      <c r="B536" s="349"/>
      <c r="C536" s="98" t="s">
        <v>378</v>
      </c>
      <c r="D536" s="99"/>
      <c r="E536" s="99"/>
      <c r="F536" s="99"/>
      <c r="G536" s="99"/>
      <c r="H536" s="290"/>
      <c r="I536" s="290"/>
      <c r="J536" s="290"/>
      <c r="K536" s="257"/>
      <c r="L536" s="336"/>
      <c r="M536" s="335"/>
      <c r="N536" s="335"/>
      <c r="O536" s="335"/>
      <c r="P536" s="335"/>
    </row>
    <row r="537" spans="1:16" s="32" customFormat="1" ht="38.25" hidden="1" customHeight="1">
      <c r="A537" s="348"/>
      <c r="B537" s="349"/>
      <c r="C537" s="98" t="s">
        <v>379</v>
      </c>
      <c r="D537" s="99"/>
      <c r="E537" s="99"/>
      <c r="F537" s="99"/>
      <c r="G537" s="99"/>
      <c r="H537" s="290"/>
      <c r="I537" s="290"/>
      <c r="J537" s="290"/>
      <c r="K537" s="257"/>
      <c r="L537" s="336"/>
      <c r="M537" s="335"/>
      <c r="N537" s="335"/>
      <c r="O537" s="335"/>
      <c r="P537" s="335"/>
    </row>
    <row r="538" spans="1:16" s="32" customFormat="1" ht="38.25" hidden="1" customHeight="1">
      <c r="A538" s="348"/>
      <c r="B538" s="349"/>
      <c r="C538" s="98" t="s">
        <v>380</v>
      </c>
      <c r="D538" s="99"/>
      <c r="E538" s="99"/>
      <c r="F538" s="99"/>
      <c r="G538" s="99"/>
      <c r="H538" s="290"/>
      <c r="I538" s="290"/>
      <c r="J538" s="290"/>
      <c r="K538" s="257"/>
      <c r="L538" s="336"/>
      <c r="M538" s="335"/>
      <c r="N538" s="335"/>
      <c r="O538" s="335"/>
      <c r="P538" s="335"/>
    </row>
    <row r="539" spans="1:16" s="32" customFormat="1" ht="38.25" hidden="1" customHeight="1">
      <c r="A539" s="348"/>
      <c r="B539" s="349"/>
      <c r="C539" s="98" t="s">
        <v>381</v>
      </c>
      <c r="D539" s="99"/>
      <c r="E539" s="99"/>
      <c r="F539" s="99"/>
      <c r="G539" s="99"/>
      <c r="H539" s="290"/>
      <c r="I539" s="290"/>
      <c r="J539" s="290"/>
      <c r="K539" s="257"/>
      <c r="L539" s="336"/>
      <c r="M539" s="335"/>
      <c r="N539" s="335"/>
      <c r="O539" s="335"/>
      <c r="P539" s="335"/>
    </row>
    <row r="540" spans="1:16" s="32" customFormat="1" ht="38.25" hidden="1" customHeight="1">
      <c r="A540" s="348"/>
      <c r="B540" s="349"/>
      <c r="C540" s="98" t="s">
        <v>382</v>
      </c>
      <c r="D540" s="99"/>
      <c r="E540" s="99"/>
      <c r="F540" s="99"/>
      <c r="G540" s="99"/>
      <c r="H540" s="290"/>
      <c r="I540" s="290"/>
      <c r="J540" s="290"/>
      <c r="K540" s="257"/>
      <c r="L540" s="336"/>
      <c r="M540" s="335"/>
      <c r="N540" s="335"/>
      <c r="O540" s="335"/>
      <c r="P540" s="335"/>
    </row>
    <row r="541" spans="1:16" s="32" customFormat="1" ht="38.25" hidden="1" customHeight="1">
      <c r="A541" s="348"/>
      <c r="B541" s="349"/>
      <c r="C541" s="98" t="s">
        <v>383</v>
      </c>
      <c r="D541" s="99"/>
      <c r="E541" s="99"/>
      <c r="F541" s="99"/>
      <c r="G541" s="99"/>
      <c r="H541" s="290"/>
      <c r="I541" s="290"/>
      <c r="J541" s="290"/>
      <c r="K541" s="257"/>
      <c r="L541" s="336"/>
      <c r="M541" s="335"/>
      <c r="N541" s="335"/>
      <c r="O541" s="335"/>
      <c r="P541" s="335"/>
    </row>
    <row r="542" spans="1:16" s="32" customFormat="1" ht="38.25" hidden="1" customHeight="1">
      <c r="A542" s="348"/>
      <c r="B542" s="349"/>
      <c r="C542" s="98" t="s">
        <v>384</v>
      </c>
      <c r="D542" s="99"/>
      <c r="E542" s="99"/>
      <c r="F542" s="99"/>
      <c r="G542" s="99"/>
      <c r="H542" s="290"/>
      <c r="I542" s="290"/>
      <c r="J542" s="290"/>
      <c r="K542" s="257"/>
      <c r="L542" s="336"/>
      <c r="M542" s="335"/>
      <c r="N542" s="335"/>
      <c r="O542" s="335"/>
      <c r="P542" s="335"/>
    </row>
    <row r="543" spans="1:16" s="32" customFormat="1" ht="38.25" hidden="1" customHeight="1">
      <c r="A543" s="348"/>
      <c r="B543" s="349"/>
      <c r="C543" s="98" t="s">
        <v>385</v>
      </c>
      <c r="D543" s="99"/>
      <c r="E543" s="99"/>
      <c r="F543" s="99"/>
      <c r="G543" s="99"/>
      <c r="H543" s="290"/>
      <c r="I543" s="290"/>
      <c r="J543" s="290"/>
      <c r="K543" s="257"/>
      <c r="L543" s="336"/>
      <c r="M543" s="335"/>
      <c r="N543" s="335"/>
      <c r="O543" s="335"/>
      <c r="P543" s="335"/>
    </row>
    <row r="544" spans="1:16" s="32" customFormat="1" ht="51" hidden="1" customHeight="1">
      <c r="A544" s="348"/>
      <c r="B544" s="349"/>
      <c r="C544" s="98" t="s">
        <v>275</v>
      </c>
      <c r="D544" s="99">
        <f>'СП МТ'!D464</f>
        <v>0</v>
      </c>
      <c r="E544" s="99"/>
      <c r="F544" s="99"/>
      <c r="G544" s="99"/>
      <c r="H544" s="290"/>
      <c r="I544" s="290"/>
      <c r="J544" s="290"/>
      <c r="K544" s="257"/>
      <c r="L544" s="336"/>
      <c r="M544" s="335"/>
      <c r="N544" s="335"/>
      <c r="O544" s="335"/>
      <c r="P544" s="335"/>
    </row>
    <row r="545" spans="1:16" ht="25.5">
      <c r="A545" s="348"/>
      <c r="B545" s="349" t="s">
        <v>34</v>
      </c>
      <c r="C545" s="98" t="s">
        <v>35</v>
      </c>
      <c r="D545" s="99">
        <f>'по комитетам'!E552</f>
        <v>50900455</v>
      </c>
      <c r="E545" s="99">
        <f>'по комитетам'!F552</f>
        <v>0</v>
      </c>
      <c r="F545" s="99"/>
      <c r="G545" s="99"/>
      <c r="H545" s="99"/>
      <c r="I545" s="99"/>
      <c r="J545" s="99"/>
      <c r="K545" s="251"/>
      <c r="L545" s="232"/>
      <c r="M545" s="333"/>
      <c r="N545" s="333"/>
      <c r="O545" s="333"/>
      <c r="P545" s="333"/>
    </row>
    <row r="546" spans="1:16" ht="25.5" hidden="1" customHeight="1">
      <c r="A546" s="348"/>
      <c r="B546" s="349"/>
      <c r="C546" s="98" t="s">
        <v>484</v>
      </c>
      <c r="D546" s="99">
        <f>'СП МТ'!D466</f>
        <v>3412779</v>
      </c>
      <c r="E546" s="99"/>
      <c r="F546" s="99"/>
      <c r="G546" s="99"/>
      <c r="H546" s="99"/>
      <c r="I546" s="99"/>
      <c r="J546" s="99"/>
      <c r="K546" s="251"/>
      <c r="L546" s="232"/>
      <c r="M546" s="333"/>
      <c r="N546" s="333"/>
      <c r="O546" s="333"/>
      <c r="P546" s="333"/>
    </row>
    <row r="547" spans="1:16" ht="38.25" hidden="1" customHeight="1">
      <c r="A547" s="348"/>
      <c r="B547" s="349"/>
      <c r="C547" s="98" t="s">
        <v>485</v>
      </c>
      <c r="D547" s="99">
        <f>'СП МТ'!D467</f>
        <v>3000000</v>
      </c>
      <c r="E547" s="99"/>
      <c r="F547" s="99"/>
      <c r="G547" s="99"/>
      <c r="H547" s="99"/>
      <c r="I547" s="99"/>
      <c r="J547" s="99"/>
      <c r="K547" s="251"/>
      <c r="L547" s="232"/>
      <c r="M547" s="333"/>
      <c r="N547" s="333"/>
      <c r="O547" s="333"/>
      <c r="P547" s="333"/>
    </row>
    <row r="548" spans="1:16" ht="38.25" hidden="1" customHeight="1">
      <c r="A548" s="348"/>
      <c r="B548" s="349"/>
      <c r="C548" s="98" t="s">
        <v>257</v>
      </c>
      <c r="D548" s="99">
        <f>'СП МТ'!D468</f>
        <v>2643008</v>
      </c>
      <c r="E548" s="99"/>
      <c r="F548" s="99"/>
      <c r="G548" s="99"/>
      <c r="H548" s="99"/>
      <c r="I548" s="99"/>
      <c r="J548" s="99"/>
      <c r="K548" s="251"/>
      <c r="L548" s="232"/>
      <c r="M548" s="333"/>
      <c r="N548" s="333"/>
      <c r="O548" s="333"/>
      <c r="P548" s="333"/>
    </row>
    <row r="549" spans="1:16" ht="38.25" hidden="1" customHeight="1">
      <c r="A549" s="348"/>
      <c r="B549" s="349"/>
      <c r="C549" s="98" t="s">
        <v>254</v>
      </c>
      <c r="D549" s="99">
        <f>'СП МТ'!D469</f>
        <v>997909</v>
      </c>
      <c r="E549" s="99"/>
      <c r="F549" s="99"/>
      <c r="G549" s="99"/>
      <c r="H549" s="99"/>
      <c r="I549" s="99"/>
      <c r="J549" s="99"/>
      <c r="K549" s="251"/>
      <c r="L549" s="232"/>
      <c r="M549" s="333"/>
      <c r="N549" s="333"/>
      <c r="O549" s="333"/>
      <c r="P549" s="333"/>
    </row>
    <row r="550" spans="1:16" ht="38.25" hidden="1" customHeight="1">
      <c r="A550" s="348"/>
      <c r="B550" s="349"/>
      <c r="C550" s="98" t="s">
        <v>255</v>
      </c>
      <c r="D550" s="99">
        <f>'СП МТ'!D470</f>
        <v>2643008</v>
      </c>
      <c r="E550" s="99"/>
      <c r="F550" s="99"/>
      <c r="G550" s="99"/>
      <c r="H550" s="99"/>
      <c r="I550" s="99"/>
      <c r="J550" s="99"/>
      <c r="K550" s="251"/>
      <c r="L550" s="232"/>
      <c r="M550" s="333"/>
      <c r="N550" s="333"/>
      <c r="O550" s="333"/>
      <c r="P550" s="333"/>
    </row>
    <row r="551" spans="1:16" ht="0.75" customHeight="1">
      <c r="A551" s="348"/>
      <c r="B551" s="349"/>
      <c r="C551" s="98" t="s">
        <v>256</v>
      </c>
      <c r="D551" s="99">
        <f>'СП МТ'!D471</f>
        <v>2643007</v>
      </c>
      <c r="E551" s="99"/>
      <c r="F551" s="99"/>
      <c r="G551" s="99"/>
      <c r="H551" s="99"/>
      <c r="I551" s="99"/>
      <c r="J551" s="99"/>
      <c r="K551" s="251"/>
      <c r="L551" s="232"/>
      <c r="M551" s="333"/>
      <c r="N551" s="333"/>
      <c r="O551" s="333"/>
      <c r="P551" s="333"/>
    </row>
    <row r="552" spans="1:16" ht="116.25" customHeight="1">
      <c r="A552" s="344" t="s">
        <v>9</v>
      </c>
      <c r="B552" s="108"/>
      <c r="C552" s="123" t="s">
        <v>586</v>
      </c>
      <c r="D552" s="124">
        <v>65480002</v>
      </c>
      <c r="E552" s="124">
        <f>98194140-48194140</f>
        <v>50000000</v>
      </c>
      <c r="F552" s="124">
        <v>32476151</v>
      </c>
      <c r="G552" s="124">
        <v>59978700</v>
      </c>
      <c r="H552" s="124"/>
      <c r="I552" s="124"/>
      <c r="J552" s="124"/>
      <c r="K552" s="251"/>
      <c r="L552" s="232"/>
      <c r="M552" s="333"/>
      <c r="N552" s="333"/>
      <c r="O552" s="333"/>
      <c r="P552" s="333"/>
    </row>
    <row r="553" spans="1:16">
      <c r="A553" s="226"/>
      <c r="B553" s="226"/>
      <c r="C553" s="339"/>
      <c r="D553" s="230"/>
      <c r="E553" s="230"/>
      <c r="F553" s="340">
        <v>48194000</v>
      </c>
      <c r="G553" s="340">
        <v>48194000</v>
      </c>
      <c r="H553" s="230"/>
      <c r="I553" s="230"/>
      <c r="J553" s="230"/>
      <c r="K553" s="226"/>
      <c r="L553" s="232"/>
      <c r="M553" s="332"/>
      <c r="N553" s="332"/>
      <c r="O553" s="332"/>
      <c r="P553" s="332"/>
    </row>
    <row r="554" spans="1:16">
      <c r="A554" s="226"/>
      <c r="B554" s="226"/>
      <c r="C554" s="339"/>
      <c r="D554" s="226"/>
      <c r="E554" s="226"/>
      <c r="F554" s="226"/>
      <c r="G554" s="226">
        <v>59978700</v>
      </c>
      <c r="H554" s="226"/>
      <c r="I554" s="226"/>
      <c r="J554" s="226"/>
      <c r="K554" s="226"/>
      <c r="L554" s="232"/>
      <c r="M554" s="332"/>
      <c r="N554" s="332"/>
      <c r="O554" s="332"/>
      <c r="P554" s="332"/>
    </row>
    <row r="555" spans="1:16">
      <c r="A555" s="23"/>
      <c r="B555" s="23"/>
      <c r="C555" s="23"/>
      <c r="D555" s="23"/>
      <c r="E555" s="23"/>
      <c r="F555" s="23"/>
      <c r="G555" s="23"/>
      <c r="H555" s="23"/>
      <c r="I555" s="23"/>
      <c r="J555" s="23"/>
      <c r="K555" s="23"/>
    </row>
    <row r="556" spans="1:16">
      <c r="A556" s="23"/>
      <c r="B556" s="23"/>
      <c r="C556" s="23"/>
      <c r="D556" s="23"/>
      <c r="E556" s="23"/>
      <c r="F556" s="23"/>
      <c r="G556" s="23"/>
      <c r="H556" s="23"/>
      <c r="I556" s="23"/>
      <c r="J556" s="23"/>
      <c r="K556" s="23"/>
    </row>
    <row r="557" spans="1:16">
      <c r="A557" s="23"/>
      <c r="B557" s="23"/>
      <c r="C557" s="23"/>
      <c r="D557" s="23"/>
      <c r="E557" s="23"/>
      <c r="F557" s="23"/>
      <c r="G557" s="23"/>
      <c r="H557" s="23"/>
      <c r="I557" s="23"/>
      <c r="J557" s="23"/>
      <c r="K557" s="23"/>
    </row>
    <row r="558" spans="1:16">
      <c r="A558" s="23"/>
      <c r="B558" s="23"/>
      <c r="C558" s="23"/>
      <c r="D558" s="23"/>
      <c r="E558" s="23"/>
      <c r="F558" s="23"/>
      <c r="G558" s="23"/>
      <c r="H558" s="23"/>
      <c r="I558" s="23"/>
      <c r="J558" s="23"/>
      <c r="K558" s="23"/>
    </row>
    <row r="559" spans="1:16">
      <c r="A559" s="23"/>
      <c r="B559" s="23"/>
      <c r="C559" s="23"/>
      <c r="D559" s="23"/>
      <c r="E559" s="23"/>
      <c r="F559" s="23"/>
      <c r="G559" s="23"/>
      <c r="H559" s="23"/>
      <c r="I559" s="23"/>
      <c r="J559" s="23"/>
      <c r="K559" s="23"/>
    </row>
    <row r="560" spans="1:16">
      <c r="A560" s="23"/>
      <c r="B560" s="23"/>
      <c r="C560" s="23"/>
      <c r="D560" s="23"/>
      <c r="E560" s="23"/>
      <c r="F560" s="23"/>
      <c r="G560" s="23"/>
      <c r="H560" s="23"/>
      <c r="I560" s="23"/>
      <c r="J560" s="23"/>
      <c r="K560" s="23"/>
    </row>
    <row r="561" spans="1:11">
      <c r="A561" s="23"/>
      <c r="B561" s="23"/>
      <c r="C561" s="23"/>
      <c r="D561" s="23"/>
      <c r="E561" s="23"/>
      <c r="F561" s="23"/>
      <c r="G561" s="23"/>
      <c r="H561" s="23"/>
      <c r="I561" s="23"/>
      <c r="J561" s="23"/>
      <c r="K561" s="23"/>
    </row>
    <row r="562" spans="1:11">
      <c r="A562" s="23"/>
      <c r="B562" s="23"/>
      <c r="C562" s="23"/>
      <c r="D562" s="23"/>
      <c r="E562" s="23"/>
      <c r="F562" s="23"/>
      <c r="G562" s="23"/>
      <c r="H562" s="23"/>
      <c r="I562" s="23"/>
      <c r="J562" s="23"/>
      <c r="K562" s="23"/>
    </row>
    <row r="563" spans="1:11">
      <c r="A563" s="23"/>
      <c r="B563" s="23"/>
      <c r="C563" s="23"/>
      <c r="D563" s="23"/>
      <c r="E563" s="23"/>
      <c r="F563" s="23"/>
      <c r="G563" s="23"/>
      <c r="H563" s="23"/>
      <c r="I563" s="23"/>
      <c r="J563" s="23"/>
      <c r="K563" s="23"/>
    </row>
    <row r="564" spans="1:11">
      <c r="A564" s="23"/>
      <c r="B564" s="23"/>
      <c r="C564" s="23"/>
      <c r="D564" s="23"/>
      <c r="E564" s="23"/>
      <c r="F564" s="23"/>
      <c r="G564" s="23"/>
      <c r="H564" s="23"/>
      <c r="I564" s="23"/>
      <c r="J564" s="23"/>
      <c r="K564" s="23"/>
    </row>
    <row r="565" spans="1:11">
      <c r="A565" s="23"/>
      <c r="B565" s="23"/>
      <c r="C565" s="23"/>
      <c r="D565" s="23"/>
      <c r="E565" s="23"/>
      <c r="F565" s="23"/>
      <c r="G565" s="23"/>
      <c r="H565" s="23"/>
      <c r="I565" s="23"/>
      <c r="J565" s="23"/>
      <c r="K565" s="23"/>
    </row>
    <row r="566" spans="1:11">
      <c r="A566" s="23"/>
      <c r="B566" s="23"/>
      <c r="C566" s="23"/>
      <c r="D566" s="23"/>
      <c r="E566" s="23"/>
      <c r="F566" s="23"/>
      <c r="G566" s="23"/>
      <c r="H566" s="23"/>
      <c r="I566" s="23"/>
      <c r="J566" s="23"/>
      <c r="K566" s="23"/>
    </row>
    <row r="567" spans="1:11">
      <c r="A567" s="23"/>
      <c r="B567" s="23"/>
      <c r="C567" s="23"/>
      <c r="D567" s="23"/>
      <c r="E567" s="23"/>
      <c r="F567" s="23"/>
      <c r="G567" s="23"/>
      <c r="H567" s="23"/>
      <c r="I567" s="23"/>
      <c r="J567" s="23"/>
      <c r="K567" s="23"/>
    </row>
    <row r="568" spans="1:11">
      <c r="A568" s="23"/>
      <c r="B568" s="23"/>
      <c r="C568" s="23"/>
      <c r="D568" s="23"/>
      <c r="E568" s="23"/>
      <c r="F568" s="23"/>
      <c r="G568" s="23"/>
      <c r="H568" s="23"/>
      <c r="I568" s="23"/>
      <c r="J568" s="23"/>
      <c r="K568" s="23"/>
    </row>
    <row r="569" spans="1:11">
      <c r="A569" s="23"/>
      <c r="B569" s="23"/>
      <c r="C569" s="23"/>
      <c r="D569" s="23"/>
      <c r="E569" s="23"/>
      <c r="F569" s="23"/>
      <c r="G569" s="23"/>
      <c r="H569" s="23"/>
      <c r="I569" s="23"/>
      <c r="J569" s="23"/>
      <c r="K569" s="23"/>
    </row>
    <row r="570" spans="1:11">
      <c r="A570" s="23"/>
      <c r="B570" s="23"/>
      <c r="C570" s="23"/>
      <c r="D570" s="23"/>
      <c r="E570" s="23"/>
      <c r="F570" s="23"/>
      <c r="G570" s="23"/>
      <c r="H570" s="23"/>
      <c r="I570" s="23"/>
      <c r="J570" s="23"/>
      <c r="K570" s="23"/>
    </row>
    <row r="571" spans="1:11">
      <c r="A571" s="23"/>
      <c r="B571" s="23"/>
      <c r="C571" s="23"/>
      <c r="D571" s="23"/>
      <c r="E571" s="23"/>
      <c r="F571" s="23"/>
      <c r="G571" s="23"/>
      <c r="H571" s="23"/>
      <c r="I571" s="23"/>
      <c r="J571" s="23"/>
      <c r="K571" s="23"/>
    </row>
    <row r="572" spans="1:11">
      <c r="A572" s="23"/>
      <c r="B572" s="23"/>
      <c r="C572" s="23"/>
      <c r="D572" s="23"/>
      <c r="E572" s="23"/>
      <c r="F572" s="23"/>
      <c r="G572" s="23"/>
      <c r="H572" s="23"/>
      <c r="I572" s="23"/>
      <c r="J572" s="23"/>
      <c r="K572" s="23"/>
    </row>
    <row r="573" spans="1:11">
      <c r="A573" s="23"/>
      <c r="B573" s="23"/>
      <c r="C573" s="23"/>
      <c r="D573" s="23"/>
      <c r="E573" s="23"/>
      <c r="F573" s="23"/>
      <c r="G573" s="23"/>
      <c r="H573" s="23"/>
      <c r="I573" s="23"/>
      <c r="J573" s="23"/>
      <c r="K573" s="23"/>
    </row>
    <row r="574" spans="1:11">
      <c r="A574" s="23"/>
      <c r="B574" s="23"/>
      <c r="C574" s="23"/>
      <c r="D574" s="23"/>
      <c r="E574" s="23"/>
      <c r="F574" s="23"/>
      <c r="G574" s="23"/>
      <c r="H574" s="23"/>
      <c r="I574" s="23"/>
      <c r="J574" s="23"/>
      <c r="K574" s="23"/>
    </row>
    <row r="575" spans="1:11">
      <c r="A575" s="23"/>
      <c r="B575" s="23"/>
      <c r="C575" s="23"/>
      <c r="D575" s="23"/>
      <c r="E575" s="23"/>
      <c r="F575" s="23"/>
      <c r="G575" s="23"/>
      <c r="H575" s="23"/>
      <c r="I575" s="23"/>
      <c r="J575" s="23"/>
      <c r="K575" s="23"/>
    </row>
    <row r="576" spans="1:11">
      <c r="A576" s="23"/>
      <c r="B576" s="23"/>
      <c r="C576" s="23"/>
      <c r="D576" s="23"/>
      <c r="E576" s="23"/>
      <c r="F576" s="23"/>
      <c r="G576" s="23"/>
      <c r="H576" s="23"/>
      <c r="I576" s="23"/>
      <c r="J576" s="23"/>
      <c r="K576" s="23"/>
    </row>
    <row r="577" spans="1:11">
      <c r="A577" s="23"/>
      <c r="B577" s="23"/>
      <c r="C577" s="23"/>
      <c r="D577" s="23"/>
      <c r="E577" s="23"/>
      <c r="F577" s="23"/>
      <c r="G577" s="23"/>
      <c r="H577" s="23"/>
      <c r="I577" s="23"/>
      <c r="J577" s="23"/>
      <c r="K577" s="23"/>
    </row>
    <row r="578" spans="1:11">
      <c r="A578" s="23"/>
      <c r="B578" s="23"/>
      <c r="C578" s="23"/>
      <c r="D578" s="23"/>
      <c r="E578" s="23"/>
      <c r="F578" s="23"/>
      <c r="G578" s="23"/>
      <c r="H578" s="23"/>
      <c r="I578" s="23"/>
      <c r="J578" s="23"/>
      <c r="K578" s="23"/>
    </row>
    <row r="579" spans="1:11">
      <c r="A579" s="23"/>
      <c r="B579" s="23"/>
      <c r="C579" s="23"/>
      <c r="D579" s="23"/>
      <c r="E579" s="23"/>
      <c r="F579" s="23"/>
      <c r="G579" s="23"/>
      <c r="H579" s="23"/>
      <c r="I579" s="23"/>
      <c r="J579" s="23"/>
      <c r="K579" s="23"/>
    </row>
    <row r="580" spans="1:11">
      <c r="A580" s="23"/>
      <c r="B580" s="23"/>
      <c r="C580" s="23"/>
      <c r="D580" s="23"/>
      <c r="E580" s="23"/>
      <c r="F580" s="23"/>
      <c r="G580" s="23"/>
      <c r="H580" s="23"/>
      <c r="I580" s="23"/>
      <c r="J580" s="23"/>
      <c r="K580" s="23"/>
    </row>
    <row r="581" spans="1:11">
      <c r="A581" s="23"/>
      <c r="B581" s="23"/>
      <c r="C581" s="23"/>
      <c r="D581" s="23"/>
      <c r="E581" s="23"/>
      <c r="F581" s="23"/>
      <c r="G581" s="23"/>
      <c r="H581" s="23"/>
      <c r="I581" s="23"/>
      <c r="J581" s="23"/>
      <c r="K581" s="23"/>
    </row>
    <row r="582" spans="1:11">
      <c r="A582" s="23"/>
      <c r="B582" s="23"/>
      <c r="C582" s="23"/>
      <c r="D582" s="23"/>
      <c r="E582" s="23"/>
      <c r="F582" s="23"/>
      <c r="G582" s="23"/>
      <c r="H582" s="23"/>
      <c r="I582" s="23"/>
      <c r="J582" s="23"/>
      <c r="K582" s="23"/>
    </row>
    <row r="583" spans="1:11">
      <c r="A583" s="23"/>
      <c r="B583" s="23"/>
      <c r="C583" s="23"/>
      <c r="D583" s="23"/>
      <c r="E583" s="23"/>
      <c r="F583" s="23"/>
      <c r="G583" s="23"/>
      <c r="H583" s="23"/>
      <c r="I583" s="23"/>
      <c r="J583" s="23"/>
      <c r="K583" s="23"/>
    </row>
    <row r="584" spans="1:11">
      <c r="A584" s="23"/>
      <c r="B584" s="23"/>
      <c r="C584" s="23"/>
      <c r="D584" s="23"/>
      <c r="E584" s="23"/>
      <c r="F584" s="23"/>
      <c r="G584" s="23"/>
      <c r="H584" s="23"/>
      <c r="I584" s="23"/>
      <c r="J584" s="23"/>
      <c r="K584" s="23"/>
    </row>
    <row r="585" spans="1:11">
      <c r="A585" s="23"/>
      <c r="B585" s="23"/>
      <c r="C585" s="23"/>
      <c r="D585" s="23"/>
      <c r="E585" s="23"/>
      <c r="F585" s="23"/>
      <c r="G585" s="23"/>
      <c r="H585" s="23"/>
      <c r="I585" s="23"/>
      <c r="J585" s="23"/>
      <c r="K585" s="23"/>
    </row>
    <row r="586" spans="1:11">
      <c r="A586" s="23"/>
      <c r="B586" s="23"/>
      <c r="C586" s="23"/>
      <c r="D586" s="23"/>
      <c r="E586" s="23"/>
      <c r="F586" s="23"/>
      <c r="G586" s="23"/>
      <c r="H586" s="23"/>
      <c r="I586" s="23"/>
      <c r="J586" s="23"/>
      <c r="K586" s="23"/>
    </row>
    <row r="587" spans="1:11">
      <c r="A587" s="23"/>
      <c r="B587" s="23"/>
      <c r="C587" s="23"/>
      <c r="D587" s="23"/>
      <c r="E587" s="23"/>
      <c r="F587" s="23"/>
      <c r="G587" s="23"/>
      <c r="H587" s="23"/>
      <c r="I587" s="23"/>
      <c r="J587" s="23"/>
      <c r="K587" s="23"/>
    </row>
    <row r="588" spans="1:11">
      <c r="A588" s="23"/>
      <c r="B588" s="23"/>
      <c r="C588" s="23"/>
      <c r="D588" s="23"/>
      <c r="E588" s="23"/>
      <c r="F588" s="23"/>
      <c r="G588" s="23"/>
      <c r="H588" s="23"/>
      <c r="I588" s="23"/>
      <c r="J588" s="23"/>
      <c r="K588" s="23"/>
    </row>
    <row r="589" spans="1:11">
      <c r="A589" s="23"/>
      <c r="B589" s="23"/>
      <c r="C589" s="23"/>
      <c r="D589" s="23"/>
      <c r="E589" s="23"/>
      <c r="F589" s="23"/>
      <c r="G589" s="23"/>
      <c r="H589" s="23"/>
      <c r="I589" s="23"/>
      <c r="J589" s="23"/>
      <c r="K589" s="23"/>
    </row>
    <row r="590" spans="1:11">
      <c r="A590" s="23"/>
      <c r="B590" s="23"/>
      <c r="C590" s="23"/>
      <c r="D590" s="23"/>
      <c r="E590" s="23"/>
      <c r="F590" s="23"/>
      <c r="G590" s="23"/>
      <c r="H590" s="23"/>
      <c r="I590" s="23"/>
      <c r="J590" s="23"/>
      <c r="K590" s="23"/>
    </row>
    <row r="591" spans="1:11">
      <c r="A591" s="23"/>
      <c r="B591" s="23"/>
      <c r="C591" s="23"/>
      <c r="D591" s="23"/>
      <c r="E591" s="23"/>
      <c r="F591" s="23"/>
      <c r="G591" s="23"/>
      <c r="H591" s="23"/>
      <c r="I591" s="23"/>
      <c r="J591" s="23"/>
      <c r="K591" s="23"/>
    </row>
    <row r="592" spans="1:11">
      <c r="A592" s="23"/>
      <c r="B592" s="23"/>
      <c r="C592" s="23"/>
      <c r="D592" s="23"/>
      <c r="E592" s="23"/>
      <c r="F592" s="23"/>
      <c r="G592" s="23"/>
      <c r="H592" s="23"/>
      <c r="I592" s="23"/>
      <c r="J592" s="23"/>
      <c r="K592" s="23"/>
    </row>
    <row r="593" spans="1:11">
      <c r="A593" s="23"/>
      <c r="B593" s="23"/>
      <c r="C593" s="23"/>
      <c r="D593" s="23"/>
      <c r="E593" s="23"/>
      <c r="F593" s="23"/>
      <c r="G593" s="23"/>
      <c r="H593" s="23"/>
      <c r="I593" s="23"/>
      <c r="J593" s="23"/>
      <c r="K593" s="23"/>
    </row>
    <row r="594" spans="1:11">
      <c r="A594" s="23"/>
      <c r="B594" s="23"/>
      <c r="C594" s="23"/>
      <c r="D594" s="23"/>
      <c r="E594" s="23"/>
      <c r="F594" s="23"/>
      <c r="G594" s="23"/>
      <c r="H594" s="23"/>
      <c r="I594" s="23"/>
      <c r="J594" s="23"/>
      <c r="K594" s="23"/>
    </row>
    <row r="595" spans="1:11">
      <c r="A595" s="23"/>
      <c r="B595" s="23"/>
      <c r="C595" s="23"/>
      <c r="D595" s="23"/>
      <c r="E595" s="23"/>
      <c r="F595" s="23"/>
      <c r="G595" s="23"/>
      <c r="H595" s="23"/>
      <c r="I595" s="23"/>
      <c r="J595" s="23"/>
      <c r="K595" s="23"/>
    </row>
    <row r="596" spans="1:11">
      <c r="A596" s="23"/>
      <c r="B596" s="23"/>
      <c r="C596" s="23"/>
      <c r="D596" s="23"/>
      <c r="E596" s="23"/>
      <c r="F596" s="23"/>
      <c r="G596" s="23"/>
      <c r="H596" s="23"/>
      <c r="I596" s="23"/>
      <c r="J596" s="23"/>
      <c r="K596" s="23"/>
    </row>
    <row r="597" spans="1:11">
      <c r="A597" s="23"/>
      <c r="B597" s="23"/>
      <c r="C597" s="23"/>
      <c r="D597" s="23"/>
      <c r="E597" s="23"/>
      <c r="F597" s="23"/>
      <c r="G597" s="23"/>
      <c r="H597" s="23"/>
      <c r="I597" s="23"/>
      <c r="J597" s="23"/>
      <c r="K597" s="23"/>
    </row>
    <row r="598" spans="1:11">
      <c r="A598" s="23"/>
      <c r="B598" s="23"/>
      <c r="C598" s="23"/>
      <c r="D598" s="23"/>
      <c r="E598" s="23"/>
      <c r="F598" s="23"/>
      <c r="G598" s="23"/>
      <c r="H598" s="23"/>
      <c r="I598" s="23"/>
      <c r="J598" s="23"/>
      <c r="K598" s="23"/>
    </row>
    <row r="599" spans="1:11">
      <c r="A599" s="23"/>
      <c r="B599" s="23"/>
      <c r="C599" s="23"/>
      <c r="D599" s="23"/>
      <c r="E599" s="23"/>
      <c r="F599" s="23"/>
      <c r="G599" s="23"/>
      <c r="H599" s="23"/>
      <c r="I599" s="23"/>
      <c r="J599" s="23"/>
      <c r="K599" s="23"/>
    </row>
    <row r="600" spans="1:11">
      <c r="A600" s="23"/>
      <c r="B600" s="23"/>
      <c r="C600" s="23"/>
      <c r="D600" s="23"/>
      <c r="E600" s="23"/>
      <c r="F600" s="23"/>
      <c r="G600" s="23"/>
      <c r="H600" s="23"/>
      <c r="I600" s="23"/>
      <c r="J600" s="23"/>
      <c r="K600" s="23"/>
    </row>
    <row r="601" spans="1:11">
      <c r="A601" s="23"/>
      <c r="B601" s="23"/>
      <c r="C601" s="23"/>
      <c r="D601" s="23"/>
      <c r="E601" s="23"/>
      <c r="F601" s="23"/>
      <c r="G601" s="23"/>
      <c r="H601" s="23"/>
      <c r="I601" s="23"/>
      <c r="J601" s="23"/>
      <c r="K601" s="23"/>
    </row>
    <row r="602" spans="1:11">
      <c r="A602" s="23"/>
      <c r="B602" s="23"/>
      <c r="C602" s="23"/>
      <c r="D602" s="23"/>
      <c r="E602" s="23"/>
      <c r="F602" s="23"/>
      <c r="G602" s="23"/>
      <c r="H602" s="23"/>
      <c r="I602" s="23"/>
      <c r="J602" s="23"/>
      <c r="K602" s="23"/>
    </row>
    <row r="603" spans="1:11">
      <c r="A603" s="23"/>
      <c r="B603" s="23"/>
      <c r="C603" s="23"/>
      <c r="D603" s="23"/>
      <c r="E603" s="23"/>
      <c r="F603" s="23"/>
      <c r="G603" s="23"/>
      <c r="H603" s="23"/>
      <c r="I603" s="23"/>
      <c r="J603" s="23"/>
      <c r="K603" s="23"/>
    </row>
    <row r="604" spans="1:11">
      <c r="A604" s="23"/>
      <c r="B604" s="23"/>
      <c r="C604" s="23"/>
      <c r="D604" s="23"/>
      <c r="E604" s="23"/>
      <c r="F604" s="23"/>
      <c r="G604" s="23"/>
      <c r="H604" s="23"/>
      <c r="I604" s="23"/>
      <c r="J604" s="23"/>
      <c r="K604" s="23"/>
    </row>
    <row r="605" spans="1:11">
      <c r="A605" s="23"/>
      <c r="B605" s="23"/>
      <c r="C605" s="23"/>
      <c r="D605" s="23"/>
      <c r="E605" s="23"/>
      <c r="F605" s="23"/>
      <c r="G605" s="23"/>
      <c r="H605" s="23"/>
      <c r="I605" s="23"/>
      <c r="J605" s="23"/>
      <c r="K605" s="23"/>
    </row>
    <row r="606" spans="1:11">
      <c r="A606" s="23"/>
      <c r="B606" s="23"/>
      <c r="C606" s="23"/>
      <c r="D606" s="23"/>
      <c r="E606" s="23"/>
      <c r="F606" s="23"/>
      <c r="G606" s="23"/>
      <c r="H606" s="23"/>
      <c r="I606" s="23"/>
      <c r="J606" s="23"/>
      <c r="K606" s="23"/>
    </row>
    <row r="607" spans="1:11">
      <c r="A607" s="23"/>
      <c r="B607" s="23"/>
      <c r="C607" s="23"/>
      <c r="D607" s="23"/>
      <c r="E607" s="23"/>
      <c r="F607" s="23"/>
      <c r="G607" s="23"/>
      <c r="H607" s="23"/>
      <c r="I607" s="23"/>
      <c r="J607" s="23"/>
      <c r="K607" s="23"/>
    </row>
    <row r="608" spans="1:11">
      <c r="A608" s="23"/>
      <c r="B608" s="23"/>
      <c r="C608" s="23"/>
      <c r="D608" s="23"/>
      <c r="E608" s="23"/>
      <c r="F608" s="23"/>
      <c r="G608" s="23"/>
      <c r="H608" s="23"/>
      <c r="I608" s="23"/>
      <c r="J608" s="23"/>
      <c r="K608" s="23"/>
    </row>
    <row r="609" spans="1:11">
      <c r="A609" s="23"/>
      <c r="B609" s="23"/>
      <c r="C609" s="23"/>
      <c r="D609" s="23"/>
      <c r="E609" s="23"/>
      <c r="F609" s="23"/>
      <c r="G609" s="23"/>
      <c r="H609" s="23"/>
      <c r="I609" s="23"/>
      <c r="J609" s="23"/>
      <c r="K609" s="23"/>
    </row>
    <row r="610" spans="1:11">
      <c r="A610" s="23"/>
      <c r="B610" s="23"/>
      <c r="C610" s="23"/>
      <c r="D610" s="23"/>
      <c r="E610" s="23"/>
      <c r="F610" s="23"/>
      <c r="G610" s="23"/>
      <c r="H610" s="23"/>
      <c r="I610" s="23"/>
      <c r="J610" s="23"/>
      <c r="K610" s="23"/>
    </row>
    <row r="611" spans="1:11">
      <c r="A611" s="23"/>
      <c r="B611" s="23"/>
      <c r="C611" s="23"/>
      <c r="D611" s="23"/>
      <c r="E611" s="23"/>
      <c r="F611" s="23"/>
      <c r="G611" s="23"/>
      <c r="H611" s="23"/>
      <c r="I611" s="23"/>
      <c r="J611" s="23"/>
      <c r="K611" s="23"/>
    </row>
    <row r="612" spans="1:11">
      <c r="A612" s="23"/>
      <c r="B612" s="23"/>
      <c r="C612" s="23"/>
      <c r="D612" s="23"/>
      <c r="E612" s="23"/>
      <c r="F612" s="23"/>
      <c r="G612" s="23"/>
      <c r="H612" s="23"/>
      <c r="I612" s="23"/>
      <c r="J612" s="23"/>
      <c r="K612" s="23"/>
    </row>
    <row r="613" spans="1:11">
      <c r="A613" s="23"/>
      <c r="B613" s="23"/>
      <c r="C613" s="23"/>
      <c r="D613" s="23"/>
      <c r="E613" s="23"/>
      <c r="F613" s="23"/>
      <c r="G613" s="23"/>
      <c r="H613" s="23"/>
      <c r="I613" s="23"/>
      <c r="J613" s="23"/>
      <c r="K613" s="23"/>
    </row>
    <row r="614" spans="1:11">
      <c r="A614" s="23"/>
      <c r="B614" s="23"/>
      <c r="C614" s="23"/>
      <c r="D614" s="23"/>
      <c r="E614" s="23"/>
      <c r="F614" s="23"/>
      <c r="G614" s="23"/>
      <c r="H614" s="23"/>
      <c r="I614" s="23"/>
      <c r="J614" s="23"/>
      <c r="K614" s="23"/>
    </row>
    <row r="615" spans="1:11">
      <c r="A615" s="23"/>
      <c r="B615" s="23"/>
      <c r="C615" s="23"/>
      <c r="D615" s="23"/>
      <c r="E615" s="23"/>
      <c r="F615" s="23"/>
      <c r="G615" s="23"/>
      <c r="H615" s="23"/>
      <c r="I615" s="23"/>
      <c r="J615" s="23"/>
      <c r="K615" s="23"/>
    </row>
    <row r="616" spans="1:11">
      <c r="A616" s="23"/>
      <c r="B616" s="23"/>
      <c r="C616" s="23"/>
      <c r="D616" s="23"/>
      <c r="E616" s="23"/>
      <c r="F616" s="23"/>
      <c r="G616" s="23"/>
      <c r="H616" s="23"/>
      <c r="I616" s="23"/>
      <c r="J616" s="23"/>
      <c r="K616" s="23"/>
    </row>
    <row r="617" spans="1:11">
      <c r="A617" s="23"/>
      <c r="B617" s="23"/>
      <c r="C617" s="23"/>
      <c r="D617" s="23"/>
      <c r="E617" s="23"/>
      <c r="F617" s="23"/>
      <c r="G617" s="23"/>
      <c r="H617" s="23"/>
      <c r="I617" s="23"/>
      <c r="J617" s="23"/>
      <c r="K617" s="23"/>
    </row>
    <row r="618" spans="1:11">
      <c r="A618" s="23"/>
      <c r="B618" s="23"/>
      <c r="C618" s="23"/>
      <c r="D618" s="23"/>
      <c r="E618" s="23"/>
      <c r="F618" s="23"/>
      <c r="G618" s="23"/>
      <c r="H618" s="23"/>
      <c r="I618" s="23"/>
      <c r="J618" s="23"/>
      <c r="K618" s="23"/>
    </row>
    <row r="619" spans="1:11">
      <c r="A619" s="23"/>
      <c r="B619" s="23"/>
      <c r="C619" s="23"/>
      <c r="D619" s="23"/>
      <c r="E619" s="23"/>
      <c r="F619" s="23"/>
      <c r="G619" s="23"/>
      <c r="H619" s="23"/>
      <c r="I619" s="23"/>
      <c r="J619" s="23"/>
      <c r="K619" s="23"/>
    </row>
    <row r="620" spans="1:11">
      <c r="A620" s="23"/>
      <c r="B620" s="23"/>
      <c r="C620" s="23"/>
      <c r="D620" s="23"/>
      <c r="E620" s="23"/>
      <c r="F620" s="23"/>
      <c r="G620" s="23"/>
      <c r="H620" s="23"/>
      <c r="I620" s="23"/>
      <c r="J620" s="23"/>
      <c r="K620" s="23"/>
    </row>
    <row r="621" spans="1:11">
      <c r="A621" s="23"/>
      <c r="B621" s="23"/>
      <c r="C621" s="23"/>
      <c r="D621" s="23"/>
      <c r="E621" s="23"/>
      <c r="F621" s="23"/>
      <c r="G621" s="23"/>
      <c r="H621" s="23"/>
      <c r="I621" s="23"/>
      <c r="J621" s="23"/>
      <c r="K621" s="23"/>
    </row>
    <row r="622" spans="1:11">
      <c r="A622" s="23"/>
      <c r="B622" s="23"/>
      <c r="C622" s="23"/>
      <c r="D622" s="23"/>
      <c r="E622" s="23"/>
      <c r="F622" s="23"/>
      <c r="G622" s="23"/>
      <c r="H622" s="23"/>
      <c r="I622" s="23"/>
      <c r="J622" s="23"/>
      <c r="K622" s="23"/>
    </row>
    <row r="623" spans="1:11">
      <c r="A623" s="23"/>
      <c r="B623" s="23"/>
      <c r="C623" s="23"/>
      <c r="D623" s="23"/>
      <c r="E623" s="23"/>
      <c r="F623" s="23"/>
      <c r="G623" s="23"/>
      <c r="H623" s="23"/>
      <c r="I623" s="23"/>
      <c r="J623" s="23"/>
      <c r="K623" s="23"/>
    </row>
    <row r="624" spans="1:11">
      <c r="A624" s="23"/>
      <c r="B624" s="23"/>
      <c r="C624" s="23"/>
      <c r="D624" s="23"/>
      <c r="E624" s="23"/>
      <c r="F624" s="23"/>
      <c r="G624" s="23"/>
      <c r="H624" s="23"/>
      <c r="I624" s="23"/>
      <c r="J624" s="23"/>
      <c r="K624" s="23"/>
    </row>
    <row r="625" spans="1:11">
      <c r="A625" s="23"/>
      <c r="B625" s="23"/>
      <c r="C625" s="23"/>
      <c r="D625" s="23"/>
      <c r="E625" s="23"/>
      <c r="F625" s="23"/>
      <c r="G625" s="23"/>
      <c r="H625" s="23"/>
      <c r="I625" s="23"/>
      <c r="J625" s="23"/>
      <c r="K625" s="23"/>
    </row>
    <row r="626" spans="1:11">
      <c r="A626" s="23"/>
      <c r="B626" s="23"/>
      <c r="C626" s="23"/>
      <c r="D626" s="23"/>
      <c r="E626" s="23"/>
      <c r="F626" s="23"/>
      <c r="G626" s="23"/>
      <c r="H626" s="23"/>
      <c r="I626" s="23"/>
      <c r="J626" s="23"/>
      <c r="K626" s="23"/>
    </row>
    <row r="627" spans="1:11">
      <c r="A627" s="23"/>
      <c r="B627" s="23"/>
      <c r="C627" s="23"/>
      <c r="D627" s="23"/>
      <c r="E627" s="23"/>
      <c r="F627" s="23"/>
      <c r="G627" s="23"/>
      <c r="H627" s="23"/>
      <c r="I627" s="23"/>
      <c r="J627" s="23"/>
      <c r="K627" s="23"/>
    </row>
    <row r="628" spans="1:11">
      <c r="A628" s="23"/>
      <c r="B628" s="23"/>
      <c r="C628" s="23"/>
      <c r="D628" s="23"/>
      <c r="E628" s="23"/>
      <c r="F628" s="23"/>
      <c r="G628" s="23"/>
      <c r="H628" s="23"/>
      <c r="I628" s="23"/>
      <c r="J628" s="23"/>
      <c r="K628" s="23"/>
    </row>
    <row r="629" spans="1:11">
      <c r="A629" s="23"/>
      <c r="B629" s="23"/>
      <c r="C629" s="23"/>
      <c r="D629" s="23"/>
      <c r="E629" s="23"/>
      <c r="F629" s="23"/>
      <c r="G629" s="23"/>
      <c r="H629" s="23"/>
      <c r="I629" s="23"/>
      <c r="J629" s="23"/>
      <c r="K629" s="23"/>
    </row>
    <row r="630" spans="1:11">
      <c r="A630" s="23"/>
      <c r="B630" s="23"/>
      <c r="C630" s="23"/>
      <c r="D630" s="23"/>
      <c r="E630" s="23"/>
      <c r="F630" s="23"/>
      <c r="G630" s="23"/>
      <c r="H630" s="23"/>
      <c r="I630" s="23"/>
      <c r="J630" s="23"/>
      <c r="K630" s="23"/>
    </row>
    <row r="631" spans="1:11">
      <c r="A631" s="23"/>
      <c r="B631" s="23"/>
      <c r="C631" s="23"/>
      <c r="D631" s="23"/>
      <c r="E631" s="23"/>
      <c r="F631" s="23"/>
      <c r="G631" s="23"/>
      <c r="H631" s="23"/>
      <c r="I631" s="23"/>
      <c r="J631" s="23"/>
      <c r="K631" s="23"/>
    </row>
    <row r="632" spans="1:11">
      <c r="A632" s="23"/>
      <c r="B632" s="23"/>
      <c r="C632" s="23"/>
      <c r="D632" s="23"/>
      <c r="E632" s="23"/>
      <c r="F632" s="23"/>
      <c r="G632" s="23"/>
      <c r="H632" s="23"/>
      <c r="I632" s="23"/>
      <c r="J632" s="23"/>
      <c r="K632" s="23"/>
    </row>
    <row r="633" spans="1:11">
      <c r="A633" s="23"/>
      <c r="B633" s="23"/>
      <c r="C633" s="23"/>
      <c r="D633" s="23"/>
      <c r="E633" s="23"/>
      <c r="F633" s="23"/>
      <c r="G633" s="23"/>
      <c r="H633" s="23"/>
      <c r="I633" s="23"/>
      <c r="J633" s="23"/>
      <c r="K633" s="23"/>
    </row>
    <row r="634" spans="1:11">
      <c r="A634" s="23"/>
      <c r="B634" s="23"/>
      <c r="C634" s="23"/>
      <c r="D634" s="23"/>
      <c r="E634" s="23"/>
      <c r="F634" s="23"/>
      <c r="G634" s="23"/>
      <c r="H634" s="23"/>
      <c r="I634" s="23"/>
      <c r="J634" s="23"/>
      <c r="K634" s="23"/>
    </row>
    <row r="635" spans="1:11">
      <c r="A635" s="23"/>
      <c r="B635" s="23"/>
      <c r="C635" s="23"/>
      <c r="D635" s="23"/>
      <c r="E635" s="23"/>
      <c r="F635" s="23"/>
      <c r="G635" s="23"/>
      <c r="H635" s="23"/>
      <c r="I635" s="23"/>
      <c r="J635" s="23"/>
      <c r="K635" s="23"/>
    </row>
    <row r="636" spans="1:11">
      <c r="A636" s="23"/>
      <c r="B636" s="23"/>
      <c r="C636" s="23"/>
      <c r="D636" s="23"/>
      <c r="E636" s="23"/>
      <c r="F636" s="23"/>
      <c r="G636" s="23"/>
      <c r="H636" s="23"/>
      <c r="I636" s="23"/>
      <c r="J636" s="23"/>
      <c r="K636" s="23"/>
    </row>
    <row r="637" spans="1:11">
      <c r="A637" s="23"/>
      <c r="B637" s="23"/>
      <c r="C637" s="23"/>
      <c r="D637" s="23"/>
      <c r="E637" s="23"/>
      <c r="F637" s="23"/>
      <c r="G637" s="23"/>
      <c r="H637" s="23"/>
      <c r="I637" s="23"/>
      <c r="J637" s="23"/>
      <c r="K637" s="23"/>
    </row>
    <row r="638" spans="1:11">
      <c r="A638" s="23"/>
      <c r="B638" s="23"/>
      <c r="C638" s="23"/>
      <c r="D638" s="23"/>
      <c r="E638" s="23"/>
      <c r="F638" s="23"/>
      <c r="G638" s="23"/>
      <c r="H638" s="23"/>
      <c r="I638" s="23"/>
      <c r="J638" s="23"/>
      <c r="K638" s="23"/>
    </row>
    <row r="639" spans="1:11">
      <c r="A639" s="23"/>
      <c r="B639" s="23"/>
      <c r="C639" s="23"/>
      <c r="D639" s="23"/>
      <c r="E639" s="23"/>
      <c r="F639" s="23"/>
      <c r="G639" s="23"/>
      <c r="H639" s="23"/>
      <c r="I639" s="23"/>
      <c r="J639" s="23"/>
      <c r="K639" s="23"/>
    </row>
    <row r="640" spans="1:11">
      <c r="A640" s="23"/>
      <c r="B640" s="23"/>
      <c r="C640" s="23"/>
      <c r="D640" s="23"/>
      <c r="E640" s="23"/>
      <c r="F640" s="23"/>
      <c r="G640" s="23"/>
      <c r="H640" s="23"/>
      <c r="I640" s="23"/>
      <c r="J640" s="23"/>
      <c r="K640" s="23"/>
    </row>
    <row r="641" spans="1:11">
      <c r="A641" s="23"/>
      <c r="B641" s="23"/>
      <c r="C641" s="23"/>
      <c r="D641" s="23"/>
      <c r="E641" s="23"/>
      <c r="F641" s="23"/>
      <c r="G641" s="23"/>
      <c r="H641" s="23"/>
      <c r="I641" s="23"/>
      <c r="J641" s="23"/>
      <c r="K641" s="23"/>
    </row>
    <row r="642" spans="1:11">
      <c r="A642" s="23"/>
      <c r="B642" s="23"/>
      <c r="C642" s="23"/>
      <c r="D642" s="23"/>
      <c r="E642" s="23"/>
      <c r="F642" s="23"/>
      <c r="G642" s="23"/>
      <c r="H642" s="23"/>
      <c r="I642" s="23"/>
      <c r="J642" s="23"/>
      <c r="K642" s="23"/>
    </row>
    <row r="643" spans="1:11">
      <c r="A643" s="23"/>
      <c r="B643" s="23"/>
      <c r="C643" s="23"/>
      <c r="D643" s="23"/>
      <c r="E643" s="23"/>
      <c r="F643" s="23"/>
      <c r="G643" s="23"/>
      <c r="H643" s="23"/>
      <c r="I643" s="23"/>
      <c r="J643" s="23"/>
      <c r="K643" s="23"/>
    </row>
    <row r="644" spans="1:11">
      <c r="A644" s="23"/>
      <c r="B644" s="23"/>
      <c r="C644" s="23"/>
      <c r="D644" s="23"/>
      <c r="E644" s="23"/>
      <c r="F644" s="23"/>
      <c r="G644" s="23"/>
      <c r="H644" s="23"/>
      <c r="I644" s="23"/>
      <c r="J644" s="23"/>
      <c r="K644" s="23"/>
    </row>
    <row r="645" spans="1:11">
      <c r="A645" s="23"/>
      <c r="B645" s="23"/>
      <c r="C645" s="23"/>
      <c r="D645" s="23"/>
      <c r="E645" s="23"/>
      <c r="F645" s="23"/>
      <c r="G645" s="23"/>
      <c r="H645" s="23"/>
      <c r="I645" s="23"/>
      <c r="J645" s="23"/>
      <c r="K645" s="23"/>
    </row>
    <row r="646" spans="1:11">
      <c r="A646" s="23"/>
      <c r="B646" s="23"/>
      <c r="C646" s="23"/>
      <c r="D646" s="23"/>
      <c r="E646" s="23"/>
      <c r="F646" s="23"/>
      <c r="G646" s="23"/>
      <c r="H646" s="23"/>
      <c r="I646" s="23"/>
      <c r="J646" s="23"/>
      <c r="K646" s="23"/>
    </row>
    <row r="647" spans="1:11">
      <c r="A647" s="23"/>
      <c r="B647" s="23"/>
      <c r="C647" s="23"/>
      <c r="D647" s="23"/>
      <c r="E647" s="23"/>
      <c r="F647" s="23"/>
      <c r="G647" s="23"/>
      <c r="H647" s="23"/>
      <c r="I647" s="23"/>
      <c r="J647" s="23"/>
      <c r="K647" s="23"/>
    </row>
    <row r="648" spans="1:11">
      <c r="A648" s="23"/>
      <c r="B648" s="23"/>
      <c r="C648" s="23"/>
      <c r="D648" s="23"/>
      <c r="E648" s="23"/>
      <c r="F648" s="23"/>
      <c r="G648" s="23"/>
      <c r="H648" s="23"/>
      <c r="I648" s="23"/>
      <c r="J648" s="23"/>
      <c r="K648" s="23"/>
    </row>
    <row r="649" spans="1:11">
      <c r="A649" s="23"/>
      <c r="B649" s="23"/>
      <c r="C649" s="23"/>
      <c r="D649" s="23"/>
      <c r="E649" s="23"/>
      <c r="F649" s="23"/>
      <c r="G649" s="23"/>
      <c r="H649" s="23"/>
      <c r="I649" s="23"/>
      <c r="J649" s="23"/>
      <c r="K649" s="23"/>
    </row>
    <row r="650" spans="1:11">
      <c r="A650" s="23"/>
      <c r="B650" s="23"/>
      <c r="C650" s="23"/>
      <c r="D650" s="23"/>
      <c r="E650" s="23"/>
      <c r="F650" s="23"/>
      <c r="G650" s="23"/>
      <c r="H650" s="23"/>
      <c r="I650" s="23"/>
      <c r="J650" s="23"/>
      <c r="K650" s="23"/>
    </row>
    <row r="651" spans="1:11">
      <c r="A651" s="23"/>
      <c r="B651" s="23"/>
      <c r="C651" s="23"/>
      <c r="D651" s="23"/>
      <c r="E651" s="23"/>
      <c r="F651" s="23"/>
      <c r="G651" s="23"/>
      <c r="H651" s="23"/>
      <c r="I651" s="23"/>
      <c r="J651" s="23"/>
      <c r="K651" s="23"/>
    </row>
    <row r="652" spans="1:11">
      <c r="A652" s="23"/>
      <c r="B652" s="23"/>
      <c r="C652" s="23"/>
      <c r="D652" s="23"/>
      <c r="E652" s="23"/>
      <c r="F652" s="23"/>
      <c r="G652" s="23"/>
      <c r="H652" s="23"/>
      <c r="I652" s="23"/>
      <c r="J652" s="23"/>
      <c r="K652" s="23"/>
    </row>
    <row r="653" spans="1:11">
      <c r="A653" s="23"/>
      <c r="B653" s="23"/>
      <c r="C653" s="23"/>
      <c r="D653" s="23"/>
      <c r="E653" s="23"/>
      <c r="F653" s="23"/>
      <c r="G653" s="23"/>
      <c r="H653" s="23"/>
      <c r="I653" s="23"/>
      <c r="J653" s="23"/>
      <c r="K653" s="23"/>
    </row>
    <row r="654" spans="1:11">
      <c r="A654" s="23"/>
      <c r="B654" s="23"/>
      <c r="C654" s="23"/>
      <c r="D654" s="23"/>
      <c r="E654" s="23"/>
      <c r="F654" s="23"/>
      <c r="G654" s="23"/>
      <c r="H654" s="23"/>
      <c r="I654" s="23"/>
      <c r="J654" s="23"/>
      <c r="K654" s="23"/>
    </row>
    <row r="655" spans="1:11">
      <c r="A655" s="23"/>
      <c r="B655" s="23"/>
      <c r="C655" s="23"/>
      <c r="D655" s="23"/>
      <c r="E655" s="23"/>
      <c r="F655" s="23"/>
      <c r="G655" s="23"/>
      <c r="H655" s="23"/>
      <c r="I655" s="23"/>
      <c r="J655" s="23"/>
      <c r="K655" s="23"/>
    </row>
    <row r="656" spans="1:11">
      <c r="A656" s="23"/>
      <c r="B656" s="23"/>
      <c r="C656" s="23"/>
      <c r="D656" s="23"/>
      <c r="E656" s="23"/>
      <c r="F656" s="23"/>
      <c r="G656" s="23"/>
      <c r="H656" s="23"/>
      <c r="I656" s="23"/>
      <c r="J656" s="23"/>
      <c r="K656" s="23"/>
    </row>
    <row r="657" spans="1:11">
      <c r="A657" s="23"/>
      <c r="B657" s="23"/>
      <c r="C657" s="23"/>
      <c r="D657" s="23"/>
      <c r="E657" s="23"/>
      <c r="F657" s="23"/>
      <c r="G657" s="23"/>
      <c r="H657" s="23"/>
      <c r="I657" s="23"/>
      <c r="J657" s="23"/>
      <c r="K657" s="23"/>
    </row>
    <row r="658" spans="1:11">
      <c r="A658" s="23"/>
      <c r="B658" s="23"/>
      <c r="C658" s="23"/>
      <c r="D658" s="23"/>
      <c r="E658" s="23"/>
      <c r="F658" s="23"/>
      <c r="G658" s="23"/>
      <c r="H658" s="23"/>
      <c r="I658" s="23"/>
      <c r="J658" s="23"/>
      <c r="K658" s="23"/>
    </row>
    <row r="659" spans="1:11">
      <c r="A659" s="23"/>
      <c r="B659" s="23"/>
      <c r="C659" s="23"/>
      <c r="D659" s="23"/>
      <c r="E659" s="23"/>
      <c r="F659" s="23"/>
      <c r="G659" s="23"/>
      <c r="H659" s="23"/>
      <c r="I659" s="23"/>
      <c r="J659" s="23"/>
      <c r="K659" s="23"/>
    </row>
    <row r="660" spans="1:11">
      <c r="A660" s="23"/>
      <c r="B660" s="23"/>
      <c r="C660" s="23"/>
      <c r="D660" s="23"/>
      <c r="E660" s="23"/>
      <c r="F660" s="23"/>
      <c r="G660" s="23"/>
      <c r="H660" s="23"/>
      <c r="I660" s="23"/>
      <c r="J660" s="23"/>
      <c r="K660" s="23"/>
    </row>
    <row r="661" spans="1:11">
      <c r="A661" s="23"/>
      <c r="B661" s="23"/>
      <c r="C661" s="23"/>
      <c r="D661" s="23"/>
      <c r="E661" s="23"/>
      <c r="F661" s="23"/>
      <c r="G661" s="23"/>
      <c r="H661" s="23"/>
      <c r="I661" s="23"/>
      <c r="J661" s="23"/>
      <c r="K661" s="23"/>
    </row>
    <row r="662" spans="1:11">
      <c r="A662" s="23"/>
      <c r="B662" s="23"/>
      <c r="C662" s="23"/>
      <c r="D662" s="23"/>
      <c r="E662" s="23"/>
      <c r="F662" s="23"/>
      <c r="G662" s="23"/>
      <c r="H662" s="23"/>
      <c r="I662" s="23"/>
      <c r="J662" s="23"/>
      <c r="K662" s="23"/>
    </row>
    <row r="663" spans="1:11">
      <c r="A663" s="23"/>
      <c r="B663" s="23"/>
      <c r="C663" s="23"/>
      <c r="D663" s="23"/>
      <c r="E663" s="23"/>
      <c r="F663" s="23"/>
      <c r="G663" s="23"/>
      <c r="H663" s="23"/>
      <c r="I663" s="23"/>
      <c r="J663" s="23"/>
      <c r="K663" s="23"/>
    </row>
    <row r="664" spans="1:11">
      <c r="A664" s="23"/>
      <c r="B664" s="23"/>
      <c r="C664" s="23"/>
      <c r="D664" s="23"/>
      <c r="E664" s="23"/>
      <c r="F664" s="23"/>
      <c r="G664" s="23"/>
      <c r="H664" s="23"/>
      <c r="I664" s="23"/>
      <c r="J664" s="23"/>
      <c r="K664" s="23"/>
    </row>
    <row r="665" spans="1:11">
      <c r="A665" s="23"/>
      <c r="B665" s="23"/>
      <c r="C665" s="23"/>
      <c r="D665" s="23"/>
      <c r="E665" s="23"/>
      <c r="F665" s="23"/>
      <c r="G665" s="23"/>
      <c r="H665" s="23"/>
      <c r="I665" s="23"/>
      <c r="J665" s="23"/>
      <c r="K665" s="23"/>
    </row>
    <row r="666" spans="1:11">
      <c r="A666" s="23"/>
      <c r="B666" s="23"/>
      <c r="C666" s="23"/>
      <c r="D666" s="23"/>
      <c r="E666" s="23"/>
      <c r="F666" s="23"/>
      <c r="G666" s="23"/>
      <c r="H666" s="23"/>
      <c r="I666" s="23"/>
      <c r="J666" s="23"/>
      <c r="K666" s="23"/>
    </row>
    <row r="667" spans="1:11">
      <c r="A667" s="23"/>
      <c r="B667" s="23"/>
      <c r="C667" s="23"/>
      <c r="D667" s="23"/>
      <c r="E667" s="23"/>
      <c r="F667" s="23"/>
      <c r="G667" s="23"/>
      <c r="H667" s="23"/>
      <c r="I667" s="23"/>
      <c r="J667" s="23"/>
      <c r="K667" s="23"/>
    </row>
    <row r="668" spans="1:11">
      <c r="A668" s="23"/>
      <c r="B668" s="23"/>
      <c r="C668" s="23"/>
      <c r="D668" s="23"/>
      <c r="E668" s="23"/>
      <c r="F668" s="23"/>
      <c r="G668" s="23"/>
      <c r="H668" s="23"/>
      <c r="I668" s="23"/>
      <c r="J668" s="23"/>
      <c r="K668" s="23"/>
    </row>
    <row r="669" spans="1:11" ht="20.25">
      <c r="A669" s="33"/>
      <c r="B669" s="33"/>
      <c r="C669" s="33"/>
      <c r="D669" s="33"/>
      <c r="E669" s="33"/>
    </row>
    <row r="670" spans="1:11" ht="20.25">
      <c r="A670" s="33"/>
      <c r="B670" s="33"/>
      <c r="C670" s="33"/>
      <c r="D670" s="33"/>
      <c r="E670" s="33"/>
    </row>
    <row r="671" spans="1:11" ht="20.25">
      <c r="A671" s="33"/>
      <c r="B671" s="33"/>
      <c r="C671" s="33"/>
      <c r="D671" s="33"/>
      <c r="E671" s="33"/>
    </row>
    <row r="672" spans="1:11" ht="20.25">
      <c r="A672" s="33"/>
      <c r="B672" s="33"/>
      <c r="C672" s="33"/>
      <c r="D672" s="33"/>
      <c r="E672" s="33"/>
    </row>
    <row r="673" spans="1:5" ht="20.25">
      <c r="A673" s="33"/>
      <c r="B673" s="33"/>
      <c r="C673" s="33"/>
      <c r="D673" s="33"/>
      <c r="E673" s="33"/>
    </row>
    <row r="674" spans="1:5" ht="20.25">
      <c r="A674" s="33"/>
      <c r="B674" s="33"/>
      <c r="C674" s="33"/>
      <c r="D674" s="33"/>
      <c r="E674" s="33"/>
    </row>
    <row r="675" spans="1:5" ht="20.25">
      <c r="A675" s="33"/>
      <c r="B675" s="33"/>
      <c r="C675" s="33"/>
      <c r="D675" s="33"/>
      <c r="E675" s="33"/>
    </row>
    <row r="676" spans="1:5" ht="20.25">
      <c r="A676" s="33"/>
      <c r="B676" s="33"/>
      <c r="C676" s="33"/>
      <c r="D676" s="33"/>
      <c r="E676" s="33"/>
    </row>
    <row r="677" spans="1:5" ht="20.25">
      <c r="A677" s="33"/>
      <c r="B677" s="33"/>
      <c r="C677" s="33"/>
      <c r="D677" s="33"/>
      <c r="E677" s="33"/>
    </row>
    <row r="678" spans="1:5" ht="20.25">
      <c r="A678" s="33"/>
      <c r="B678" s="33"/>
      <c r="C678" s="33"/>
      <c r="D678" s="33"/>
      <c r="E678" s="33"/>
    </row>
    <row r="679" spans="1:5" ht="20.25">
      <c r="A679" s="33"/>
      <c r="B679" s="33"/>
      <c r="C679" s="33"/>
      <c r="D679" s="33"/>
      <c r="E679" s="33"/>
    </row>
    <row r="680" spans="1:5" ht="20.25">
      <c r="A680" s="33"/>
      <c r="B680" s="33"/>
      <c r="C680" s="33"/>
      <c r="D680" s="33"/>
      <c r="E680" s="33"/>
    </row>
    <row r="681" spans="1:5" ht="20.25">
      <c r="A681" s="33"/>
      <c r="B681" s="33"/>
      <c r="C681" s="33"/>
      <c r="D681" s="33"/>
      <c r="E681" s="33"/>
    </row>
    <row r="682" spans="1:5" ht="20.25">
      <c r="A682" s="33"/>
      <c r="B682" s="33"/>
      <c r="C682" s="33"/>
      <c r="D682" s="33"/>
      <c r="E682" s="33"/>
    </row>
    <row r="683" spans="1:5" ht="20.25">
      <c r="A683" s="33"/>
      <c r="B683" s="33"/>
      <c r="C683" s="33"/>
      <c r="D683" s="33"/>
      <c r="E683" s="33"/>
    </row>
    <row r="684" spans="1:5" ht="20.25">
      <c r="A684" s="33"/>
      <c r="B684" s="33"/>
      <c r="C684" s="33"/>
      <c r="D684" s="33"/>
      <c r="E684" s="33"/>
    </row>
    <row r="685" spans="1:5" ht="20.25">
      <c r="A685" s="33"/>
      <c r="B685" s="33"/>
      <c r="C685" s="33"/>
      <c r="D685" s="33"/>
      <c r="E685" s="33"/>
    </row>
    <row r="686" spans="1:5" ht="20.25">
      <c r="A686" s="33"/>
      <c r="B686" s="33"/>
      <c r="C686" s="33"/>
      <c r="D686" s="33"/>
      <c r="E686" s="33"/>
    </row>
    <row r="687" spans="1:5" ht="20.25">
      <c r="A687" s="33"/>
      <c r="B687" s="33"/>
      <c r="C687" s="33"/>
      <c r="D687" s="33"/>
      <c r="E687" s="33"/>
    </row>
    <row r="688" spans="1:5" ht="20.25">
      <c r="A688" s="33"/>
      <c r="B688" s="33"/>
      <c r="C688" s="33"/>
      <c r="D688" s="33"/>
      <c r="E688" s="33"/>
    </row>
    <row r="689" spans="1:5" ht="20.25">
      <c r="A689" s="33"/>
      <c r="B689" s="33"/>
      <c r="C689" s="33"/>
      <c r="D689" s="33"/>
      <c r="E689" s="33"/>
    </row>
    <row r="690" spans="1:5" ht="20.25">
      <c r="A690" s="33"/>
      <c r="B690" s="33"/>
      <c r="C690" s="33"/>
      <c r="D690" s="33"/>
      <c r="E690" s="33"/>
    </row>
    <row r="691" spans="1:5" ht="20.25">
      <c r="A691" s="33"/>
      <c r="B691" s="33"/>
      <c r="C691" s="33"/>
      <c r="D691" s="33"/>
      <c r="E691" s="33"/>
    </row>
    <row r="692" spans="1:5" ht="20.25">
      <c r="A692" s="33"/>
      <c r="B692" s="33"/>
      <c r="C692" s="33"/>
      <c r="D692" s="33"/>
      <c r="E692" s="33"/>
    </row>
    <row r="693" spans="1:5" ht="20.25">
      <c r="A693" s="33"/>
      <c r="B693" s="33"/>
      <c r="C693" s="33"/>
      <c r="D693" s="33"/>
      <c r="E693" s="33"/>
    </row>
    <row r="694" spans="1:5" ht="20.25">
      <c r="A694" s="33"/>
      <c r="B694" s="33"/>
      <c r="C694" s="33"/>
      <c r="D694" s="33"/>
      <c r="E694" s="33"/>
    </row>
    <row r="695" spans="1:5" ht="20.25">
      <c r="A695" s="33"/>
      <c r="B695" s="33"/>
      <c r="C695" s="33"/>
      <c r="D695" s="33"/>
      <c r="E695" s="33"/>
    </row>
    <row r="696" spans="1:5" ht="20.25">
      <c r="A696" s="33"/>
      <c r="B696" s="33"/>
      <c r="C696" s="33"/>
      <c r="D696" s="33"/>
      <c r="E696" s="33"/>
    </row>
    <row r="697" spans="1:5" ht="20.25">
      <c r="A697" s="33"/>
      <c r="B697" s="33"/>
      <c r="C697" s="33"/>
      <c r="D697" s="33"/>
      <c r="E697" s="33"/>
    </row>
    <row r="698" spans="1:5" ht="20.25">
      <c r="A698" s="33"/>
      <c r="B698" s="33"/>
      <c r="C698" s="33"/>
      <c r="D698" s="33"/>
      <c r="E698" s="33"/>
    </row>
    <row r="699" spans="1:5" ht="20.25">
      <c r="A699" s="33"/>
      <c r="B699" s="33"/>
      <c r="C699" s="33"/>
      <c r="D699" s="33"/>
      <c r="E699" s="33"/>
    </row>
    <row r="700" spans="1:5" ht="20.25">
      <c r="A700" s="33"/>
      <c r="B700" s="33"/>
      <c r="C700" s="33"/>
      <c r="D700" s="33"/>
      <c r="E700" s="33"/>
    </row>
    <row r="701" spans="1:5" ht="20.25">
      <c r="A701" s="33"/>
      <c r="B701" s="33"/>
      <c r="C701" s="33"/>
      <c r="D701" s="33"/>
      <c r="E701" s="33"/>
    </row>
    <row r="702" spans="1:5" ht="20.25">
      <c r="A702" s="33"/>
      <c r="B702" s="33"/>
      <c r="C702" s="33"/>
      <c r="D702" s="33"/>
      <c r="E702" s="33"/>
    </row>
    <row r="703" spans="1:5" ht="20.25">
      <c r="A703" s="33"/>
      <c r="B703" s="33"/>
      <c r="C703" s="33"/>
      <c r="D703" s="33"/>
      <c r="E703" s="33"/>
    </row>
    <row r="704" spans="1:5" ht="20.25">
      <c r="A704" s="33"/>
      <c r="B704" s="33"/>
      <c r="C704" s="33"/>
      <c r="D704" s="33"/>
      <c r="E704" s="33"/>
    </row>
    <row r="705" spans="1:5" ht="20.25">
      <c r="A705" s="33"/>
      <c r="B705" s="33"/>
      <c r="C705" s="33"/>
      <c r="D705" s="33"/>
      <c r="E705" s="33"/>
    </row>
    <row r="706" spans="1:5" ht="20.25">
      <c r="A706" s="33"/>
      <c r="B706" s="33"/>
      <c r="C706" s="33"/>
      <c r="D706" s="33"/>
      <c r="E706" s="33"/>
    </row>
    <row r="707" spans="1:5" ht="20.25">
      <c r="A707" s="33"/>
      <c r="B707" s="33"/>
      <c r="C707" s="33"/>
      <c r="D707" s="33"/>
      <c r="E707" s="33"/>
    </row>
    <row r="708" spans="1:5" ht="20.25">
      <c r="A708" s="33"/>
      <c r="B708" s="33"/>
      <c r="C708" s="33"/>
      <c r="D708" s="33"/>
      <c r="E708" s="33"/>
    </row>
    <row r="709" spans="1:5" ht="20.25">
      <c r="A709" s="33"/>
      <c r="B709" s="33"/>
      <c r="C709" s="33"/>
      <c r="D709" s="33"/>
      <c r="E709" s="33"/>
    </row>
  </sheetData>
  <mergeCells count="33">
    <mergeCell ref="K4:K5"/>
    <mergeCell ref="A10:A15"/>
    <mergeCell ref="B51:B69"/>
    <mergeCell ref="A16:A69"/>
    <mergeCell ref="A9:C9"/>
    <mergeCell ref="B17:B23"/>
    <mergeCell ref="A4:A5"/>
    <mergeCell ref="B4:B5"/>
    <mergeCell ref="C4:C5"/>
    <mergeCell ref="D4:D5"/>
    <mergeCell ref="E4:G4"/>
    <mergeCell ref="H4:J4"/>
    <mergeCell ref="B84:B90"/>
    <mergeCell ref="A2:G2"/>
    <mergeCell ref="B44:B50"/>
    <mergeCell ref="A73:A80"/>
    <mergeCell ref="A70:A71"/>
    <mergeCell ref="B96:B236"/>
    <mergeCell ref="B24:B43"/>
    <mergeCell ref="B237:B380"/>
    <mergeCell ref="A81:A381"/>
    <mergeCell ref="B545:B551"/>
    <mergeCell ref="A499:A551"/>
    <mergeCell ref="B391:B448"/>
    <mergeCell ref="B449:B473"/>
    <mergeCell ref="A385:A387"/>
    <mergeCell ref="A390:A448"/>
    <mergeCell ref="B479:B498"/>
    <mergeCell ref="A478:A498"/>
    <mergeCell ref="B500:B544"/>
    <mergeCell ref="A475:A477"/>
    <mergeCell ref="A382:A384"/>
    <mergeCell ref="B91:B95"/>
  </mergeCells>
  <printOptions horizontalCentered="1"/>
  <pageMargins left="0" right="0" top="0" bottom="0" header="0.31496062992125984" footer="0.31496062992125984"/>
  <pageSetup paperSize="9" scale="84" fitToHeight="12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79998168889431442"/>
  </sheetPr>
  <dimension ref="A1:M689"/>
  <sheetViews>
    <sheetView showGridLines="0" view="pageBreakPreview" zoomScaleNormal="100" zoomScaleSheetLayoutView="100" workbookViewId="0">
      <selection activeCell="E10" sqref="E10"/>
    </sheetView>
  </sheetViews>
  <sheetFormatPr defaultRowHeight="14.25"/>
  <cols>
    <col min="1" max="2" width="5.7109375" style="34" bestFit="1" customWidth="1"/>
    <col min="3" max="3" width="44" style="34" customWidth="1"/>
    <col min="4" max="4" width="15" style="34" customWidth="1"/>
    <col min="5" max="5" width="15.42578125" style="232" customWidth="1"/>
    <col min="6" max="6" width="15.85546875" style="34" customWidth="1"/>
    <col min="7" max="7" width="16.140625" style="34" customWidth="1"/>
    <col min="8" max="10" width="16.140625" style="34" hidden="1" customWidth="1"/>
    <col min="11" max="11" width="12.7109375" style="34" customWidth="1"/>
    <col min="12" max="12" width="9.140625" style="34"/>
    <col min="13" max="13" width="35.85546875" style="34" bestFit="1" customWidth="1"/>
    <col min="14" max="16384" width="9.140625" style="34"/>
  </cols>
  <sheetData>
    <row r="1" spans="1:11" s="35" customFormat="1" ht="23.25" customHeight="1">
      <c r="A1" s="54"/>
      <c r="B1" s="54"/>
      <c r="C1" s="55"/>
      <c r="D1" s="56"/>
      <c r="E1" s="57"/>
      <c r="F1" s="56"/>
      <c r="G1" s="56"/>
      <c r="H1" s="56"/>
      <c r="I1" s="56"/>
      <c r="J1" s="56"/>
      <c r="K1" s="56"/>
    </row>
    <row r="2" spans="1:11" ht="41.25" customHeight="1">
      <c r="A2" s="351" t="s">
        <v>687</v>
      </c>
      <c r="B2" s="351"/>
      <c r="C2" s="351"/>
      <c r="D2" s="351"/>
      <c r="E2" s="351"/>
      <c r="F2" s="351"/>
      <c r="G2" s="351"/>
      <c r="H2" s="301"/>
      <c r="I2" s="301"/>
      <c r="J2" s="301"/>
      <c r="K2" s="301"/>
    </row>
    <row r="3" spans="1:11">
      <c r="A3" s="53"/>
      <c r="B3" s="53"/>
      <c r="C3" s="23"/>
      <c r="D3" s="23"/>
      <c r="E3" s="226"/>
      <c r="F3" s="23"/>
      <c r="G3" s="31" t="s">
        <v>352</v>
      </c>
      <c r="H3" s="31"/>
      <c r="I3" s="31"/>
      <c r="J3" s="31"/>
      <c r="K3" s="31"/>
    </row>
    <row r="4" spans="1:11" ht="31.5" customHeight="1">
      <c r="A4" s="377" t="s">
        <v>349</v>
      </c>
      <c r="B4" s="377" t="s">
        <v>350</v>
      </c>
      <c r="C4" s="379" t="s">
        <v>316</v>
      </c>
      <c r="D4" s="381" t="s">
        <v>684</v>
      </c>
      <c r="E4" s="375" t="s">
        <v>784</v>
      </c>
      <c r="F4" s="375"/>
      <c r="G4" s="375"/>
      <c r="H4" s="358" t="s">
        <v>701</v>
      </c>
      <c r="I4" s="358"/>
      <c r="J4" s="358"/>
      <c r="K4" s="373" t="s">
        <v>351</v>
      </c>
    </row>
    <row r="5" spans="1:11" ht="22.5" customHeight="1">
      <c r="A5" s="378"/>
      <c r="B5" s="378"/>
      <c r="C5" s="380"/>
      <c r="D5" s="382"/>
      <c r="E5" s="346" t="s">
        <v>348</v>
      </c>
      <c r="F5" s="346" t="s">
        <v>554</v>
      </c>
      <c r="G5" s="346" t="s">
        <v>685</v>
      </c>
      <c r="H5" s="284" t="s">
        <v>348</v>
      </c>
      <c r="I5" s="284" t="s">
        <v>554</v>
      </c>
      <c r="J5" s="284" t="s">
        <v>685</v>
      </c>
      <c r="K5" s="374"/>
    </row>
    <row r="6" spans="1:11">
      <c r="A6" s="24">
        <v>1</v>
      </c>
      <c r="B6" s="24">
        <v>2</v>
      </c>
      <c r="C6" s="24">
        <v>3</v>
      </c>
      <c r="D6" s="24">
        <v>4</v>
      </c>
      <c r="E6" s="227">
        <v>5</v>
      </c>
      <c r="F6" s="24">
        <v>6</v>
      </c>
      <c r="G6" s="24">
        <v>7</v>
      </c>
      <c r="H6" s="24">
        <v>8</v>
      </c>
      <c r="I6" s="24">
        <v>9</v>
      </c>
      <c r="J6" s="24">
        <v>10</v>
      </c>
      <c r="K6" s="24">
        <v>11</v>
      </c>
    </row>
    <row r="7" spans="1:11" hidden="1">
      <c r="A7" s="24"/>
      <c r="B7" s="24"/>
      <c r="C7" s="24"/>
      <c r="D7" s="26">
        <f>D9-D8</f>
        <v>-952411880</v>
      </c>
      <c r="E7" s="228"/>
      <c r="F7" s="26"/>
      <c r="G7" s="26"/>
      <c r="H7" s="26"/>
      <c r="I7" s="26"/>
      <c r="J7" s="26"/>
      <c r="K7" s="24"/>
    </row>
    <row r="8" spans="1:11" hidden="1">
      <c r="A8" s="24"/>
      <c r="B8" s="24"/>
      <c r="C8" s="24"/>
      <c r="D8" s="45">
        <v>2105931670</v>
      </c>
      <c r="E8" s="229"/>
      <c r="F8" s="83"/>
      <c r="G8" s="83"/>
      <c r="H8" s="83"/>
      <c r="I8" s="83"/>
      <c r="J8" s="83"/>
      <c r="K8" s="25"/>
    </row>
    <row r="9" spans="1:11" s="32" customFormat="1" ht="18" customHeight="1">
      <c r="A9" s="376" t="s">
        <v>353</v>
      </c>
      <c r="B9" s="376"/>
      <c r="C9" s="376"/>
      <c r="D9" s="36">
        <f t="shared" ref="D9:J9" si="0">D10+D16+D65+D67+D68+D76+D354+D360+D362+D446+D447+D450+D471+D361+D357+D524</f>
        <v>1153519790</v>
      </c>
      <c r="E9" s="96">
        <f t="shared" si="0"/>
        <v>858871952</v>
      </c>
      <c r="F9" s="36">
        <f t="shared" si="0"/>
        <v>548493816.97000003</v>
      </c>
      <c r="G9" s="36">
        <f t="shared" si="0"/>
        <v>565685258.42199993</v>
      </c>
      <c r="H9" s="96">
        <f t="shared" si="0"/>
        <v>0</v>
      </c>
      <c r="I9" s="36">
        <f t="shared" si="0"/>
        <v>0</v>
      </c>
      <c r="J9" s="36">
        <f t="shared" si="0"/>
        <v>0</v>
      </c>
      <c r="K9" s="46"/>
    </row>
    <row r="10" spans="1:11" s="32" customFormat="1" ht="38.25">
      <c r="A10" s="362" t="s">
        <v>20</v>
      </c>
      <c r="B10" s="73" t="s">
        <v>47</v>
      </c>
      <c r="C10" s="127" t="s">
        <v>479</v>
      </c>
      <c r="D10" s="36">
        <f>' СВОД рус'!D10</f>
        <v>12603445</v>
      </c>
      <c r="E10" s="96">
        <f>' СВОД рус'!E10</f>
        <v>11943803</v>
      </c>
      <c r="F10" s="36">
        <f>' СВОД рус'!F10</f>
        <v>10296062.969999999</v>
      </c>
      <c r="G10" s="36">
        <f>' СВОД рус'!G10</f>
        <v>10297353.422</v>
      </c>
      <c r="H10" s="36"/>
      <c r="I10" s="36"/>
      <c r="J10" s="36"/>
      <c r="K10" s="29"/>
    </row>
    <row r="11" spans="1:11" s="32" customFormat="1" ht="35.25">
      <c r="A11" s="363"/>
      <c r="B11" s="73" t="s">
        <v>13</v>
      </c>
      <c r="C11" s="128" t="s">
        <v>480</v>
      </c>
      <c r="D11" s="37">
        <f>' СВОД рус'!D11</f>
        <v>1719842</v>
      </c>
      <c r="E11" s="99">
        <f>' СВОД рус'!E11</f>
        <v>1991993</v>
      </c>
      <c r="F11" s="37">
        <f>' СВОД рус'!F11</f>
        <v>1422517</v>
      </c>
      <c r="G11" s="37">
        <f>' СВОД рус'!G11</f>
        <v>1422807</v>
      </c>
      <c r="H11" s="37"/>
      <c r="I11" s="37"/>
      <c r="J11" s="37"/>
      <c r="K11" s="29"/>
    </row>
    <row r="12" spans="1:11" s="32" customFormat="1" ht="38.25">
      <c r="A12" s="363"/>
      <c r="B12" s="73" t="s">
        <v>16</v>
      </c>
      <c r="C12" s="30" t="s">
        <v>317</v>
      </c>
      <c r="D12" s="37">
        <f>' СВОД рус'!D12</f>
        <v>1304815</v>
      </c>
      <c r="E12" s="99">
        <f>' СВОД рус'!E12</f>
        <v>1527992</v>
      </c>
      <c r="F12" s="37">
        <f>' СВОД рус'!F12</f>
        <v>730881</v>
      </c>
      <c r="G12" s="37">
        <f>' СВОД рус'!G12</f>
        <v>731881</v>
      </c>
      <c r="H12" s="37"/>
      <c r="I12" s="37"/>
      <c r="J12" s="37"/>
      <c r="K12" s="29"/>
    </row>
    <row r="13" spans="1:11" s="32" customFormat="1" ht="27" customHeight="1">
      <c r="A13" s="363"/>
      <c r="B13" s="73" t="s">
        <v>17</v>
      </c>
      <c r="C13" s="30" t="s">
        <v>589</v>
      </c>
      <c r="D13" s="37">
        <f>' СВОД рус'!D13</f>
        <v>2162737</v>
      </c>
      <c r="E13" s="99">
        <f>' СВОД рус'!E13</f>
        <v>1184185</v>
      </c>
      <c r="F13" s="37">
        <f>' СВОД рус'!F13</f>
        <v>915002</v>
      </c>
      <c r="G13" s="37">
        <f>' СВОД рус'!G13</f>
        <v>915002</v>
      </c>
      <c r="H13" s="37"/>
      <c r="I13" s="37"/>
      <c r="J13" s="37"/>
      <c r="K13" s="29"/>
    </row>
    <row r="14" spans="1:11" s="32" customFormat="1" ht="35.25">
      <c r="A14" s="363"/>
      <c r="B14" s="73" t="s">
        <v>44</v>
      </c>
      <c r="C14" s="30" t="s">
        <v>688</v>
      </c>
      <c r="D14" s="37">
        <f>' СВОД рус'!D14</f>
        <v>781649</v>
      </c>
      <c r="E14" s="99">
        <f>' СВОД рус'!E14</f>
        <v>0</v>
      </c>
      <c r="F14" s="37">
        <f>' СВОД рус'!F14</f>
        <v>0</v>
      </c>
      <c r="G14" s="37">
        <f>' СВОД рус'!G14</f>
        <v>0</v>
      </c>
      <c r="H14" s="37"/>
      <c r="I14" s="37"/>
      <c r="J14" s="37"/>
      <c r="K14" s="29"/>
    </row>
    <row r="15" spans="1:11" s="32" customFormat="1" ht="16.5" customHeight="1">
      <c r="A15" s="364"/>
      <c r="B15" s="73" t="s">
        <v>50</v>
      </c>
      <c r="C15" s="30" t="s">
        <v>318</v>
      </c>
      <c r="D15" s="37">
        <f>' СВОД рус'!D15</f>
        <v>6634402</v>
      </c>
      <c r="E15" s="99">
        <f>' СВОД рус'!E15</f>
        <v>7239633</v>
      </c>
      <c r="F15" s="37">
        <f>' СВОД рус'!F15</f>
        <v>7227662.9699999997</v>
      </c>
      <c r="G15" s="37">
        <f>' СВОД рус'!G15</f>
        <v>7227663.4220000003</v>
      </c>
      <c r="H15" s="37"/>
      <c r="I15" s="37"/>
      <c r="J15" s="37"/>
      <c r="K15" s="29"/>
    </row>
    <row r="16" spans="1:11" s="32" customFormat="1" ht="27" customHeight="1">
      <c r="A16" s="362" t="s">
        <v>7</v>
      </c>
      <c r="B16" s="73" t="s">
        <v>47</v>
      </c>
      <c r="C16" s="48" t="s">
        <v>319</v>
      </c>
      <c r="D16" s="36">
        <f>' СВОД рус'!D16</f>
        <v>177919610</v>
      </c>
      <c r="E16" s="96">
        <f>' СВОД рус'!E16</f>
        <v>42435146</v>
      </c>
      <c r="F16" s="36">
        <f>' СВОД рус'!F16</f>
        <v>13503668</v>
      </c>
      <c r="G16" s="36">
        <f>' СВОД рус'!G16</f>
        <v>1156266</v>
      </c>
      <c r="H16" s="36"/>
      <c r="I16" s="36"/>
      <c r="J16" s="36"/>
      <c r="K16" s="29"/>
    </row>
    <row r="17" spans="1:11" s="32" customFormat="1" ht="18" customHeight="1">
      <c r="A17" s="363"/>
      <c r="B17" s="365" t="s">
        <v>9</v>
      </c>
      <c r="C17" s="30" t="s">
        <v>320</v>
      </c>
      <c r="D17" s="37">
        <f>' СВОД рус'!D17</f>
        <v>72250000</v>
      </c>
      <c r="E17" s="99">
        <f>' СВОД рус'!E17</f>
        <v>6675435</v>
      </c>
      <c r="F17" s="37">
        <f>' СВОД рус'!F17</f>
        <v>0</v>
      </c>
      <c r="G17" s="37">
        <f>' СВОД рус'!G17</f>
        <v>0</v>
      </c>
      <c r="H17" s="37"/>
      <c r="I17" s="37"/>
      <c r="J17" s="37"/>
      <c r="K17" s="29"/>
    </row>
    <row r="18" spans="1:11" s="32" customFormat="1" ht="35.25" hidden="1">
      <c r="A18" s="363"/>
      <c r="B18" s="366"/>
      <c r="C18" s="30" t="s">
        <v>113</v>
      </c>
      <c r="D18" s="37">
        <f>' СВОД рус'!D18</f>
        <v>5100000</v>
      </c>
      <c r="E18" s="99">
        <f>' СВОД рус'!E18</f>
        <v>5707750</v>
      </c>
      <c r="F18" s="37">
        <f>' СВОД рус'!F18</f>
        <v>0</v>
      </c>
      <c r="G18" s="37">
        <f>' СВОД рус'!G18</f>
        <v>0</v>
      </c>
      <c r="H18" s="37"/>
      <c r="I18" s="37"/>
      <c r="J18" s="37"/>
      <c r="K18" s="29"/>
    </row>
    <row r="19" spans="1:11" s="32" customFormat="1" ht="51" hidden="1">
      <c r="A19" s="363"/>
      <c r="B19" s="366"/>
      <c r="C19" s="30" t="s">
        <v>114</v>
      </c>
      <c r="D19" s="37">
        <f>' СВОД рус'!D19</f>
        <v>2911464</v>
      </c>
      <c r="E19" s="99">
        <f>' СВОД рус'!E19</f>
        <v>0</v>
      </c>
      <c r="F19" s="37">
        <f>' СВОД рус'!F19</f>
        <v>0</v>
      </c>
      <c r="G19" s="37">
        <f>' СВОД рус'!G19</f>
        <v>0</v>
      </c>
      <c r="H19" s="37"/>
      <c r="I19" s="37"/>
      <c r="J19" s="37"/>
      <c r="K19" s="29"/>
    </row>
    <row r="20" spans="1:11" s="32" customFormat="1" ht="51" hidden="1">
      <c r="A20" s="363"/>
      <c r="B20" s="366"/>
      <c r="C20" s="30" t="s">
        <v>115</v>
      </c>
      <c r="D20" s="37">
        <f>' СВОД рус'!D20</f>
        <v>22970750</v>
      </c>
      <c r="E20" s="99">
        <f>' СВОД рус'!E20</f>
        <v>3655000</v>
      </c>
      <c r="F20" s="37">
        <f>' СВОД рус'!F20</f>
        <v>0</v>
      </c>
      <c r="G20" s="37">
        <f>' СВОД рус'!G20</f>
        <v>0</v>
      </c>
      <c r="H20" s="37"/>
      <c r="I20" s="37"/>
      <c r="J20" s="37"/>
      <c r="K20" s="29"/>
    </row>
    <row r="21" spans="1:11" s="32" customFormat="1" ht="51" hidden="1">
      <c r="A21" s="363"/>
      <c r="B21" s="366"/>
      <c r="C21" s="30" t="s">
        <v>116</v>
      </c>
      <c r="D21" s="37">
        <f>' СВОД рус'!D21</f>
        <v>909546</v>
      </c>
      <c r="E21" s="99">
        <f>' СВОД рус'!E21</f>
        <v>0</v>
      </c>
      <c r="F21" s="37">
        <f>' СВОД рус'!F21</f>
        <v>0</v>
      </c>
      <c r="G21" s="37">
        <f>' СВОД рус'!G21</f>
        <v>0</v>
      </c>
      <c r="H21" s="37"/>
      <c r="I21" s="37"/>
      <c r="J21" s="37"/>
      <c r="K21" s="29"/>
    </row>
    <row r="22" spans="1:11" s="32" customFormat="1" ht="38.25" hidden="1">
      <c r="A22" s="363"/>
      <c r="B22" s="366"/>
      <c r="C22" s="30" t="s">
        <v>117</v>
      </c>
      <c r="D22" s="37">
        <f>' СВОД рус'!D22</f>
        <v>1530000</v>
      </c>
      <c r="E22" s="99">
        <f>' СВОД рус'!E22</f>
        <v>0</v>
      </c>
      <c r="F22" s="37">
        <f>' СВОД рус'!F22</f>
        <v>0</v>
      </c>
      <c r="G22" s="37">
        <f>' СВОД рус'!G22</f>
        <v>0</v>
      </c>
      <c r="H22" s="37"/>
      <c r="I22" s="37"/>
      <c r="J22" s="37"/>
      <c r="K22" s="29"/>
    </row>
    <row r="23" spans="1:11" s="32" customFormat="1" ht="18" hidden="1" customHeight="1">
      <c r="A23" s="363"/>
      <c r="B23" s="367"/>
      <c r="C23" s="30" t="s">
        <v>52</v>
      </c>
      <c r="D23" s="37">
        <f>' СВОД рус'!D23</f>
        <v>12363414</v>
      </c>
      <c r="E23" s="99">
        <f>' СВОД рус'!E23</f>
        <v>0</v>
      </c>
      <c r="F23" s="37">
        <f>' СВОД рус'!F23</f>
        <v>0</v>
      </c>
      <c r="G23" s="37">
        <f>' СВОД рус'!G23</f>
        <v>0</v>
      </c>
      <c r="H23" s="37"/>
      <c r="I23" s="37"/>
      <c r="J23" s="37"/>
      <c r="K23" s="29"/>
    </row>
    <row r="24" spans="1:11" s="32" customFormat="1" ht="18" customHeight="1">
      <c r="A24" s="363"/>
      <c r="B24" s="365" t="s">
        <v>10</v>
      </c>
      <c r="C24" s="30" t="s">
        <v>321</v>
      </c>
      <c r="D24" s="37">
        <f>' СВОД рус'!D24</f>
        <v>0</v>
      </c>
      <c r="E24" s="99">
        <f>' СВОД рус'!E24</f>
        <v>32097089</v>
      </c>
      <c r="F24" s="37">
        <f>' СВОД рус'!F24</f>
        <v>13503668</v>
      </c>
      <c r="G24" s="37">
        <f>' СВОД рус'!G24</f>
        <v>1156266</v>
      </c>
      <c r="H24" s="37"/>
      <c r="I24" s="37"/>
      <c r="J24" s="37"/>
      <c r="K24" s="29"/>
    </row>
    <row r="25" spans="1:11" s="32" customFormat="1" ht="102" hidden="1">
      <c r="A25" s="363"/>
      <c r="B25" s="366"/>
      <c r="C25" s="30" t="s">
        <v>121</v>
      </c>
      <c r="D25" s="37">
        <f>' СВОД рус'!D25</f>
        <v>0</v>
      </c>
      <c r="E25" s="99">
        <f>' СВОД рус'!E25</f>
        <v>0</v>
      </c>
      <c r="F25" s="37">
        <f>' СВОД рус'!F25</f>
        <v>0</v>
      </c>
      <c r="G25" s="37">
        <f>' СВОД рус'!G25</f>
        <v>0</v>
      </c>
      <c r="H25" s="37"/>
      <c r="I25" s="37"/>
      <c r="J25" s="37"/>
      <c r="K25" s="29"/>
    </row>
    <row r="26" spans="1:11" s="32" customFormat="1" ht="63.75" hidden="1">
      <c r="A26" s="363"/>
      <c r="B26" s="366"/>
      <c r="C26" s="30" t="s">
        <v>230</v>
      </c>
      <c r="D26" s="37">
        <f>' СВОД рус'!D26</f>
        <v>0</v>
      </c>
      <c r="E26" s="99">
        <f>' СВОД рус'!E26</f>
        <v>0</v>
      </c>
      <c r="F26" s="37">
        <f>' СВОД рус'!F26</f>
        <v>0</v>
      </c>
      <c r="G26" s="37">
        <f>' СВОД рус'!G26</f>
        <v>0</v>
      </c>
      <c r="H26" s="37"/>
      <c r="I26" s="37"/>
      <c r="J26" s="37"/>
      <c r="K26" s="29"/>
    </row>
    <row r="27" spans="1:11" s="32" customFormat="1" ht="51" hidden="1">
      <c r="A27" s="363"/>
      <c r="B27" s="366"/>
      <c r="C27" s="30" t="s">
        <v>231</v>
      </c>
      <c r="D27" s="37">
        <f>' СВОД рус'!D27</f>
        <v>0</v>
      </c>
      <c r="E27" s="99">
        <f>' СВОД рус'!E27</f>
        <v>0</v>
      </c>
      <c r="F27" s="37">
        <f>' СВОД рус'!F27</f>
        <v>0</v>
      </c>
      <c r="G27" s="37">
        <f>' СВОД рус'!G27</f>
        <v>0</v>
      </c>
      <c r="H27" s="37"/>
      <c r="I27" s="37"/>
      <c r="J27" s="37"/>
      <c r="K27" s="29"/>
    </row>
    <row r="28" spans="1:11" s="32" customFormat="1" ht="51" hidden="1">
      <c r="A28" s="363"/>
      <c r="B28" s="366"/>
      <c r="C28" s="30" t="s">
        <v>232</v>
      </c>
      <c r="D28" s="37">
        <f>' СВОД рус'!D28</f>
        <v>0</v>
      </c>
      <c r="E28" s="99">
        <f>' СВОД рус'!E28</f>
        <v>0</v>
      </c>
      <c r="F28" s="37">
        <f>' СВОД рус'!F28</f>
        <v>0</v>
      </c>
      <c r="G28" s="37">
        <f>' СВОД рус'!G28</f>
        <v>0</v>
      </c>
      <c r="H28" s="37"/>
      <c r="I28" s="37"/>
      <c r="J28" s="37"/>
      <c r="K28" s="29"/>
    </row>
    <row r="29" spans="1:11" s="32" customFormat="1" ht="38.25" hidden="1">
      <c r="A29" s="363"/>
      <c r="B29" s="366"/>
      <c r="C29" s="30" t="s">
        <v>233</v>
      </c>
      <c r="D29" s="37">
        <f>' СВОД рус'!D29</f>
        <v>0</v>
      </c>
      <c r="E29" s="99">
        <f>' СВОД рус'!E29</f>
        <v>0</v>
      </c>
      <c r="F29" s="37">
        <f>' СВОД рус'!F29</f>
        <v>0</v>
      </c>
      <c r="G29" s="37">
        <f>' СВОД рус'!G29</f>
        <v>0</v>
      </c>
      <c r="H29" s="37"/>
      <c r="I29" s="37"/>
      <c r="J29" s="37"/>
      <c r="K29" s="29"/>
    </row>
    <row r="30" spans="1:11" s="32" customFormat="1" ht="63.75" hidden="1">
      <c r="A30" s="363"/>
      <c r="B30" s="366"/>
      <c r="C30" s="30" t="s">
        <v>234</v>
      </c>
      <c r="D30" s="37">
        <f>' СВОД рус'!D30</f>
        <v>0</v>
      </c>
      <c r="E30" s="99">
        <f>' СВОД рус'!E30</f>
        <v>0</v>
      </c>
      <c r="F30" s="37">
        <f>' СВОД рус'!F30</f>
        <v>0</v>
      </c>
      <c r="G30" s="37">
        <f>' СВОД рус'!G30</f>
        <v>0</v>
      </c>
      <c r="H30" s="37"/>
      <c r="I30" s="37"/>
      <c r="J30" s="37"/>
      <c r="K30" s="29"/>
    </row>
    <row r="31" spans="1:11" s="32" customFormat="1" ht="51" hidden="1">
      <c r="A31" s="363"/>
      <c r="B31" s="366"/>
      <c r="C31" s="30" t="s">
        <v>235</v>
      </c>
      <c r="D31" s="37">
        <f>' СВОД рус'!D31</f>
        <v>0</v>
      </c>
      <c r="E31" s="99">
        <f>' СВОД рус'!E31</f>
        <v>0</v>
      </c>
      <c r="F31" s="37">
        <f>' СВОД рус'!F31</f>
        <v>0</v>
      </c>
      <c r="G31" s="37">
        <f>' СВОД рус'!G31</f>
        <v>0</v>
      </c>
      <c r="H31" s="37"/>
      <c r="I31" s="37"/>
      <c r="J31" s="37"/>
      <c r="K31" s="29"/>
    </row>
    <row r="32" spans="1:11" s="32" customFormat="1" ht="38.25" hidden="1">
      <c r="A32" s="363"/>
      <c r="B32" s="366"/>
      <c r="C32" s="30" t="s">
        <v>236</v>
      </c>
      <c r="D32" s="37">
        <f>' СВОД рус'!D32</f>
        <v>0</v>
      </c>
      <c r="E32" s="99">
        <f>' СВОД рус'!E32</f>
        <v>0</v>
      </c>
      <c r="F32" s="37">
        <f>' СВОД рус'!F32</f>
        <v>0</v>
      </c>
      <c r="G32" s="37">
        <f>' СВОД рус'!G32</f>
        <v>0</v>
      </c>
      <c r="H32" s="37"/>
      <c r="I32" s="37"/>
      <c r="J32" s="37"/>
      <c r="K32" s="29"/>
    </row>
    <row r="33" spans="1:11" s="32" customFormat="1" ht="63.75" hidden="1">
      <c r="A33" s="363"/>
      <c r="B33" s="366"/>
      <c r="C33" s="30" t="s">
        <v>237</v>
      </c>
      <c r="D33" s="37">
        <f>' СВОД рус'!D33</f>
        <v>0</v>
      </c>
      <c r="E33" s="99">
        <f>' СВОД рус'!E33</f>
        <v>0</v>
      </c>
      <c r="F33" s="37">
        <f>' СВОД рус'!F33</f>
        <v>0</v>
      </c>
      <c r="G33" s="37">
        <f>' СВОД рус'!G33</f>
        <v>0</v>
      </c>
      <c r="H33" s="37"/>
      <c r="I33" s="37"/>
      <c r="J33" s="37"/>
      <c r="K33" s="29"/>
    </row>
    <row r="34" spans="1:11" s="32" customFormat="1" ht="38.25" hidden="1">
      <c r="A34" s="363"/>
      <c r="B34" s="366"/>
      <c r="C34" s="30" t="s">
        <v>90</v>
      </c>
      <c r="D34" s="37">
        <f>' СВОД рус'!D34</f>
        <v>0</v>
      </c>
      <c r="E34" s="99">
        <f>' СВОД рус'!E34</f>
        <v>0</v>
      </c>
      <c r="F34" s="37">
        <f>' СВОД рус'!F34</f>
        <v>0</v>
      </c>
      <c r="G34" s="37">
        <f>' СВОД рус'!G34</f>
        <v>0</v>
      </c>
      <c r="H34" s="37"/>
      <c r="I34" s="37"/>
      <c r="J34" s="37"/>
      <c r="K34" s="29"/>
    </row>
    <row r="35" spans="1:11" s="32" customFormat="1" ht="51" hidden="1">
      <c r="A35" s="363"/>
      <c r="B35" s="366"/>
      <c r="C35" s="30" t="s">
        <v>238</v>
      </c>
      <c r="D35" s="37">
        <f>' СВОД рус'!D35</f>
        <v>0</v>
      </c>
      <c r="E35" s="99">
        <f>' СВОД рус'!E35</f>
        <v>0</v>
      </c>
      <c r="F35" s="37">
        <f>' СВОД рус'!F35</f>
        <v>0</v>
      </c>
      <c r="G35" s="37">
        <f>' СВОД рус'!G35</f>
        <v>0</v>
      </c>
      <c r="H35" s="37"/>
      <c r="I35" s="37"/>
      <c r="J35" s="37"/>
      <c r="K35" s="29"/>
    </row>
    <row r="36" spans="1:11" s="32" customFormat="1" ht="63.75" hidden="1">
      <c r="A36" s="363"/>
      <c r="B36" s="366"/>
      <c r="C36" s="30" t="s">
        <v>239</v>
      </c>
      <c r="D36" s="37">
        <f>' СВОД рус'!D36</f>
        <v>0</v>
      </c>
      <c r="E36" s="99">
        <f>' СВОД рус'!E36</f>
        <v>0</v>
      </c>
      <c r="F36" s="37">
        <f>' СВОД рус'!F36</f>
        <v>0</v>
      </c>
      <c r="G36" s="37">
        <f>' СВОД рус'!G36</f>
        <v>0</v>
      </c>
      <c r="H36" s="37"/>
      <c r="I36" s="37"/>
      <c r="J36" s="37"/>
      <c r="K36" s="29"/>
    </row>
    <row r="37" spans="1:11" s="32" customFormat="1" ht="51" hidden="1">
      <c r="A37" s="363"/>
      <c r="B37" s="366"/>
      <c r="C37" s="30" t="s">
        <v>240</v>
      </c>
      <c r="D37" s="37">
        <f>' СВОД рус'!D37</f>
        <v>0</v>
      </c>
      <c r="E37" s="99">
        <f>' СВОД рус'!E37</f>
        <v>0</v>
      </c>
      <c r="F37" s="37">
        <f>' СВОД рус'!F37</f>
        <v>0</v>
      </c>
      <c r="G37" s="37">
        <f>' СВОД рус'!G37</f>
        <v>0</v>
      </c>
      <c r="H37" s="37"/>
      <c r="I37" s="37"/>
      <c r="J37" s="37"/>
      <c r="K37" s="29"/>
    </row>
    <row r="38" spans="1:11" s="32" customFormat="1" ht="38.25" hidden="1">
      <c r="A38" s="363"/>
      <c r="B38" s="366"/>
      <c r="C38" s="30" t="s">
        <v>241</v>
      </c>
      <c r="D38" s="37">
        <f>' СВОД рус'!D43</f>
        <v>0</v>
      </c>
      <c r="E38" s="99">
        <f>' СВОД рус'!E38</f>
        <v>0</v>
      </c>
      <c r="F38" s="37">
        <f>' СВОД рус'!F38</f>
        <v>0</v>
      </c>
      <c r="G38" s="37">
        <f>' СВОД рус'!G38</f>
        <v>0</v>
      </c>
      <c r="H38" s="37"/>
      <c r="I38" s="37"/>
      <c r="J38" s="37"/>
      <c r="K38" s="29"/>
    </row>
    <row r="39" spans="1:11" s="32" customFormat="1" ht="30" customHeight="1">
      <c r="A39" s="363"/>
      <c r="B39" s="365" t="s">
        <v>11</v>
      </c>
      <c r="C39" s="30" t="s">
        <v>322</v>
      </c>
      <c r="D39" s="37">
        <f>' СВОД рус'!D44</f>
        <v>4860106</v>
      </c>
      <c r="E39" s="99">
        <f>' СВОД рус'!E44</f>
        <v>3662622</v>
      </c>
      <c r="F39" s="37">
        <f>' СВОД рус'!F44</f>
        <v>0</v>
      </c>
      <c r="G39" s="37">
        <f>' СВОД рус'!G44</f>
        <v>0</v>
      </c>
      <c r="H39" s="37"/>
      <c r="I39" s="37"/>
      <c r="J39" s="37"/>
      <c r="K39" s="29"/>
    </row>
    <row r="40" spans="1:11" s="32" customFormat="1" ht="30" hidden="1" customHeight="1">
      <c r="A40" s="363"/>
      <c r="B40" s="366"/>
      <c r="C40" s="30" t="s">
        <v>113</v>
      </c>
      <c r="D40" s="37">
        <f>' СВОД рус'!D45</f>
        <v>2170954</v>
      </c>
      <c r="E40" s="99">
        <f>' СВОД рус'!E40</f>
        <v>0</v>
      </c>
      <c r="F40" s="37">
        <f>' СВОД рус'!F40</f>
        <v>0</v>
      </c>
      <c r="G40" s="37">
        <f>' СВОД рус'!G40</f>
        <v>0</v>
      </c>
      <c r="H40" s="37"/>
      <c r="I40" s="37"/>
      <c r="J40" s="37"/>
      <c r="K40" s="29"/>
    </row>
    <row r="41" spans="1:11" s="32" customFormat="1" ht="51" hidden="1">
      <c r="A41" s="363"/>
      <c r="B41" s="366"/>
      <c r="C41" s="30" t="s">
        <v>114</v>
      </c>
      <c r="D41" s="37">
        <f>' СВОД рус'!D46</f>
        <v>1050000</v>
      </c>
      <c r="E41" s="99">
        <f>' СВОД рус'!E41</f>
        <v>0</v>
      </c>
      <c r="F41" s="37">
        <f>' СВОД рус'!F41</f>
        <v>0</v>
      </c>
      <c r="G41" s="37">
        <f>' СВОД рус'!G41</f>
        <v>0</v>
      </c>
      <c r="H41" s="37"/>
      <c r="I41" s="37"/>
      <c r="J41" s="37"/>
      <c r="K41" s="29"/>
    </row>
    <row r="42" spans="1:11" s="32" customFormat="1" ht="51" hidden="1">
      <c r="A42" s="363"/>
      <c r="B42" s="366"/>
      <c r="C42" s="30" t="s">
        <v>115</v>
      </c>
      <c r="D42" s="37">
        <f>' СВОД рус'!D47</f>
        <v>1639152</v>
      </c>
      <c r="E42" s="99">
        <f>' СВОД рус'!E42</f>
        <v>0</v>
      </c>
      <c r="F42" s="37">
        <f>' СВОД рус'!F42</f>
        <v>0</v>
      </c>
      <c r="G42" s="37">
        <f>' СВОД рус'!G42</f>
        <v>0</v>
      </c>
      <c r="H42" s="37"/>
      <c r="I42" s="37"/>
      <c r="J42" s="37"/>
      <c r="K42" s="29"/>
    </row>
    <row r="43" spans="1:11" s="32" customFormat="1" ht="51" hidden="1">
      <c r="A43" s="363"/>
      <c r="B43" s="366"/>
      <c r="C43" s="30" t="s">
        <v>116</v>
      </c>
      <c r="D43" s="37">
        <f>' СВОД рус'!D48</f>
        <v>0</v>
      </c>
      <c r="E43" s="99">
        <f>' СВОД рус'!E43</f>
        <v>14000000</v>
      </c>
      <c r="F43" s="37">
        <f>' СВОД рус'!F43</f>
        <v>13503668</v>
      </c>
      <c r="G43" s="37">
        <f>' СВОД рус'!G43</f>
        <v>1156266</v>
      </c>
      <c r="H43" s="37"/>
      <c r="I43" s="37"/>
      <c r="J43" s="37"/>
      <c r="K43" s="29"/>
    </row>
    <row r="44" spans="1:11" s="32" customFormat="1" ht="38.25" hidden="1">
      <c r="A44" s="363"/>
      <c r="B44" s="366"/>
      <c r="C44" s="30" t="s">
        <v>117</v>
      </c>
      <c r="D44" s="37">
        <f>' СВОД рус'!D49</f>
        <v>0</v>
      </c>
      <c r="E44" s="99">
        <f>' СВОД рус'!E44</f>
        <v>3662622</v>
      </c>
      <c r="F44" s="37">
        <f>' СВОД рус'!F44</f>
        <v>0</v>
      </c>
      <c r="G44" s="37">
        <f>' СВОД рус'!G44</f>
        <v>0</v>
      </c>
      <c r="H44" s="37"/>
      <c r="I44" s="37"/>
      <c r="J44" s="37"/>
      <c r="K44" s="29"/>
    </row>
    <row r="45" spans="1:11" s="32" customFormat="1" ht="18" hidden="1" customHeight="1">
      <c r="A45" s="363"/>
      <c r="B45" s="367"/>
      <c r="C45" s="30" t="s">
        <v>52</v>
      </c>
      <c r="D45" s="37">
        <f>' СВОД рус'!D50</f>
        <v>0</v>
      </c>
      <c r="E45" s="99">
        <f>' СВОД рус'!E45</f>
        <v>1007250</v>
      </c>
      <c r="F45" s="37">
        <f>' СВОД рус'!F45</f>
        <v>0</v>
      </c>
      <c r="G45" s="37">
        <f>' СВОД рус'!G45</f>
        <v>0</v>
      </c>
      <c r="H45" s="37"/>
      <c r="I45" s="37"/>
      <c r="J45" s="37"/>
      <c r="K45" s="29"/>
    </row>
    <row r="46" spans="1:11" s="32" customFormat="1" ht="25.5" customHeight="1">
      <c r="A46" s="363"/>
      <c r="B46" s="365" t="s">
        <v>34</v>
      </c>
      <c r="C46" s="30" t="s">
        <v>323</v>
      </c>
      <c r="D46" s="37">
        <f>' СВОД рус'!D51</f>
        <v>100809504</v>
      </c>
      <c r="E46" s="99">
        <f>' СВОД рус'!E51</f>
        <v>0</v>
      </c>
      <c r="F46" s="37">
        <f>' СВОД рус'!F51</f>
        <v>0</v>
      </c>
      <c r="G46" s="37">
        <f>' СВОД рус'!G51</f>
        <v>0</v>
      </c>
      <c r="H46" s="37"/>
      <c r="I46" s="37"/>
      <c r="J46" s="37"/>
      <c r="K46" s="29"/>
    </row>
    <row r="47" spans="1:11" s="32" customFormat="1" ht="38.25" hidden="1">
      <c r="A47" s="363"/>
      <c r="B47" s="366"/>
      <c r="C47" s="30" t="s">
        <v>122</v>
      </c>
      <c r="D47" s="36">
        <f>' СВОД рус'!D52</f>
        <v>4495552</v>
      </c>
      <c r="E47" s="96">
        <f>' СВОД рус'!E47</f>
        <v>645000</v>
      </c>
      <c r="F47" s="36">
        <f>' СВОД рус'!F47</f>
        <v>0</v>
      </c>
      <c r="G47" s="36">
        <f>' СВОД рус'!G47</f>
        <v>0</v>
      </c>
      <c r="H47" s="36"/>
      <c r="I47" s="36"/>
      <c r="J47" s="36"/>
      <c r="K47" s="29"/>
    </row>
    <row r="48" spans="1:11" s="32" customFormat="1" ht="51" hidden="1" customHeight="1">
      <c r="A48" s="363"/>
      <c r="B48" s="366"/>
      <c r="C48" s="30" t="s">
        <v>54</v>
      </c>
      <c r="D48" s="36">
        <f>' СВОД рус'!D53</f>
        <v>0</v>
      </c>
      <c r="E48" s="96">
        <f>' СВОД рус'!E48</f>
        <v>0</v>
      </c>
      <c r="F48" s="36">
        <f>' СВОД рус'!F48</f>
        <v>0</v>
      </c>
      <c r="G48" s="36">
        <f>' СВОД рус'!G48</f>
        <v>0</v>
      </c>
      <c r="H48" s="36"/>
      <c r="I48" s="36"/>
      <c r="J48" s="36"/>
      <c r="K48" s="29"/>
    </row>
    <row r="49" spans="1:11" s="32" customFormat="1" ht="51" hidden="1">
      <c r="A49" s="363"/>
      <c r="B49" s="366"/>
      <c r="C49" s="30" t="s">
        <v>118</v>
      </c>
      <c r="D49" s="36">
        <f>' СВОД рус'!D54</f>
        <v>9244302</v>
      </c>
      <c r="E49" s="96">
        <f>' СВОД рус'!E49</f>
        <v>0</v>
      </c>
      <c r="F49" s="36">
        <f>' СВОД рус'!F49</f>
        <v>0</v>
      </c>
      <c r="G49" s="36">
        <f>' СВОД рус'!G49</f>
        <v>0</v>
      </c>
      <c r="H49" s="36"/>
      <c r="I49" s="36"/>
      <c r="J49" s="36"/>
      <c r="K49" s="29"/>
    </row>
    <row r="50" spans="1:11" s="32" customFormat="1" ht="38.25" hidden="1">
      <c r="A50" s="363"/>
      <c r="B50" s="366"/>
      <c r="C50" s="30" t="s">
        <v>90</v>
      </c>
      <c r="D50" s="36">
        <f>' СВОД рус'!D55</f>
        <v>0</v>
      </c>
      <c r="E50" s="96">
        <f>' СВОД рус'!E50</f>
        <v>0</v>
      </c>
      <c r="F50" s="36">
        <f>' СВОД рус'!F50</f>
        <v>0</v>
      </c>
      <c r="G50" s="36">
        <f>' СВОД рус'!G50</f>
        <v>0</v>
      </c>
      <c r="H50" s="36"/>
      <c r="I50" s="36"/>
      <c r="J50" s="36"/>
      <c r="K50" s="29"/>
    </row>
    <row r="51" spans="1:11" s="32" customFormat="1" ht="38.25" hidden="1">
      <c r="A51" s="363"/>
      <c r="B51" s="366"/>
      <c r="C51" s="30" t="s">
        <v>119</v>
      </c>
      <c r="D51" s="36">
        <f>' СВОД рус'!D56</f>
        <v>20187038</v>
      </c>
      <c r="E51" s="96">
        <f>' СВОД рус'!E51</f>
        <v>0</v>
      </c>
      <c r="F51" s="36">
        <f>' СВОД рус'!F51</f>
        <v>0</v>
      </c>
      <c r="G51" s="36">
        <f>' СВОД рус'!G51</f>
        <v>0</v>
      </c>
      <c r="H51" s="36"/>
      <c r="I51" s="36"/>
      <c r="J51" s="36"/>
      <c r="K51" s="29"/>
    </row>
    <row r="52" spans="1:11" s="32" customFormat="1" ht="51" hidden="1">
      <c r="A52" s="363"/>
      <c r="B52" s="366"/>
      <c r="C52" s="30" t="s">
        <v>120</v>
      </c>
      <c r="D52" s="36">
        <f>' СВОД рус'!D57</f>
        <v>0</v>
      </c>
      <c r="E52" s="96">
        <f>' СВОД рус'!E52</f>
        <v>0</v>
      </c>
      <c r="F52" s="36">
        <f>' СВОД рус'!F52</f>
        <v>0</v>
      </c>
      <c r="G52" s="36">
        <f>' СВОД рус'!G52</f>
        <v>0</v>
      </c>
      <c r="H52" s="36"/>
      <c r="I52" s="36"/>
      <c r="J52" s="36"/>
      <c r="K52" s="29"/>
    </row>
    <row r="53" spans="1:11" s="32" customFormat="1" ht="38.25" hidden="1">
      <c r="A53" s="363"/>
      <c r="B53" s="366"/>
      <c r="C53" s="30" t="s">
        <v>53</v>
      </c>
      <c r="D53" s="36">
        <f>' СВОД рус'!D58</f>
        <v>0</v>
      </c>
      <c r="E53" s="96">
        <f>' СВОД рус'!E53</f>
        <v>0</v>
      </c>
      <c r="F53" s="36">
        <f>' СВОД рус'!F53</f>
        <v>0</v>
      </c>
      <c r="G53" s="36">
        <f>' СВОД рус'!G53</f>
        <v>0</v>
      </c>
      <c r="H53" s="36"/>
      <c r="I53" s="36"/>
      <c r="J53" s="36"/>
      <c r="K53" s="29"/>
    </row>
    <row r="54" spans="1:11" s="32" customFormat="1" ht="89.25" hidden="1">
      <c r="A54" s="363"/>
      <c r="B54" s="366"/>
      <c r="C54" s="30" t="s">
        <v>123</v>
      </c>
      <c r="D54" s="36">
        <f>' СВОД рус'!D59</f>
        <v>23000000</v>
      </c>
      <c r="E54" s="96">
        <f>' СВОД рус'!E54</f>
        <v>0</v>
      </c>
      <c r="F54" s="36">
        <f>' СВОД рус'!F54</f>
        <v>0</v>
      </c>
      <c r="G54" s="36">
        <f>' СВОД рус'!G54</f>
        <v>0</v>
      </c>
      <c r="H54" s="36"/>
      <c r="I54" s="36"/>
      <c r="J54" s="36"/>
      <c r="K54" s="29"/>
    </row>
    <row r="55" spans="1:11" s="32" customFormat="1" ht="51" hidden="1">
      <c r="A55" s="363"/>
      <c r="B55" s="366"/>
      <c r="C55" s="30" t="s">
        <v>124</v>
      </c>
      <c r="D55" s="36">
        <f>' СВОД рус'!D60</f>
        <v>21642741</v>
      </c>
      <c r="E55" s="96">
        <f>' СВОД рус'!E55</f>
        <v>0</v>
      </c>
      <c r="F55" s="36">
        <f>' СВОД рус'!F55</f>
        <v>0</v>
      </c>
      <c r="G55" s="36">
        <f>' СВОД рус'!G55</f>
        <v>0</v>
      </c>
      <c r="H55" s="36"/>
      <c r="I55" s="36"/>
      <c r="J55" s="36"/>
      <c r="K55" s="29"/>
    </row>
    <row r="56" spans="1:11" s="32" customFormat="1" ht="51" hidden="1">
      <c r="A56" s="363"/>
      <c r="B56" s="366"/>
      <c r="C56" s="30" t="s">
        <v>55</v>
      </c>
      <c r="D56" s="36">
        <f>' СВОД рус'!D61</f>
        <v>0</v>
      </c>
      <c r="E56" s="96">
        <f>' СВОД рус'!E56</f>
        <v>0</v>
      </c>
      <c r="F56" s="36">
        <f>' СВОД рус'!F56</f>
        <v>0</v>
      </c>
      <c r="G56" s="36">
        <f>' СВОД рус'!G56</f>
        <v>0</v>
      </c>
      <c r="H56" s="36"/>
      <c r="I56" s="36"/>
      <c r="J56" s="36"/>
      <c r="K56" s="29"/>
    </row>
    <row r="57" spans="1:11" s="32" customFormat="1" ht="40.5" hidden="1" customHeight="1">
      <c r="A57" s="364"/>
      <c r="B57" s="367"/>
      <c r="C57" s="30" t="s">
        <v>125</v>
      </c>
      <c r="D57" s="36">
        <f>' СВОД рус'!D69</f>
        <v>0</v>
      </c>
      <c r="E57" s="96">
        <f>' СВОД рус'!E57</f>
        <v>0</v>
      </c>
      <c r="F57" s="36">
        <f>' СВОД рус'!F57</f>
        <v>0</v>
      </c>
      <c r="G57" s="36">
        <f>' СВОД рус'!G57</f>
        <v>0</v>
      </c>
      <c r="H57" s="36"/>
      <c r="I57" s="36"/>
      <c r="J57" s="36"/>
      <c r="K57" s="29"/>
    </row>
    <row r="58" spans="1:11" s="32" customFormat="1" ht="15.75" hidden="1" customHeight="1">
      <c r="A58" s="363"/>
      <c r="B58" s="366"/>
      <c r="C58" s="30" t="s">
        <v>57</v>
      </c>
      <c r="D58" s="36" t="e">
        <f>' СВОД рус'!#REF!</f>
        <v>#REF!</v>
      </c>
      <c r="E58" s="96">
        <f>' СВОД рус'!E58</f>
        <v>0</v>
      </c>
      <c r="F58" s="36">
        <f>' СВОД рус'!F58</f>
        <v>0</v>
      </c>
      <c r="G58" s="36">
        <f>' СВОД рус'!G58</f>
        <v>0</v>
      </c>
      <c r="H58" s="36"/>
      <c r="I58" s="36"/>
      <c r="J58" s="36"/>
      <c r="K58" s="77"/>
    </row>
    <row r="59" spans="1:11" s="32" customFormat="1" ht="19.5" hidden="1" customHeight="1">
      <c r="A59" s="363"/>
      <c r="B59" s="366"/>
      <c r="C59" s="30" t="s">
        <v>59</v>
      </c>
      <c r="D59" s="36" t="e">
        <f>' СВОД рус'!#REF!</f>
        <v>#REF!</v>
      </c>
      <c r="E59" s="96">
        <f>' СВОД рус'!E59</f>
        <v>0</v>
      </c>
      <c r="F59" s="36">
        <f>' СВОД рус'!F59</f>
        <v>0</v>
      </c>
      <c r="G59" s="36">
        <f>' СВОД рус'!G59</f>
        <v>0</v>
      </c>
      <c r="H59" s="36"/>
      <c r="I59" s="36"/>
      <c r="J59" s="36"/>
      <c r="K59" s="77"/>
    </row>
    <row r="60" spans="1:11" s="32" customFormat="1" ht="13.5" hidden="1" customHeight="1">
      <c r="A60" s="363"/>
      <c r="B60" s="366"/>
      <c r="C60" s="30" t="s">
        <v>60</v>
      </c>
      <c r="D60" s="36" t="e">
        <f>' СВОД рус'!#REF!</f>
        <v>#REF!</v>
      </c>
      <c r="E60" s="96">
        <f>' СВОД рус'!E60</f>
        <v>0</v>
      </c>
      <c r="F60" s="36">
        <f>' СВОД рус'!F60</f>
        <v>0</v>
      </c>
      <c r="G60" s="36">
        <f>' СВОД рус'!G60</f>
        <v>0</v>
      </c>
      <c r="H60" s="36"/>
      <c r="I60" s="36"/>
      <c r="J60" s="36"/>
      <c r="K60" s="77"/>
    </row>
    <row r="61" spans="1:11" s="32" customFormat="1" ht="13.5" hidden="1" customHeight="1">
      <c r="A61" s="363"/>
      <c r="B61" s="366"/>
      <c r="C61" s="30" t="s">
        <v>220</v>
      </c>
      <c r="D61" s="36" t="e">
        <f>' СВОД рус'!#REF!</f>
        <v>#REF!</v>
      </c>
      <c r="E61" s="96">
        <f>' СВОД рус'!E61</f>
        <v>0</v>
      </c>
      <c r="F61" s="36">
        <f>' СВОД рус'!F61</f>
        <v>0</v>
      </c>
      <c r="G61" s="36">
        <f>' СВОД рус'!G61</f>
        <v>0</v>
      </c>
      <c r="H61" s="36"/>
      <c r="I61" s="36"/>
      <c r="J61" s="36"/>
      <c r="K61" s="77"/>
    </row>
    <row r="62" spans="1:11" s="32" customFormat="1" ht="14.25" hidden="1" customHeight="1">
      <c r="A62" s="363"/>
      <c r="B62" s="366"/>
      <c r="C62" s="30" t="s">
        <v>63</v>
      </c>
      <c r="D62" s="36" t="e">
        <f>' СВОД рус'!#REF!</f>
        <v>#REF!</v>
      </c>
      <c r="E62" s="96">
        <f>' СВОД рус'!E62</f>
        <v>0</v>
      </c>
      <c r="F62" s="36">
        <f>' СВОД рус'!F62</f>
        <v>0</v>
      </c>
      <c r="G62" s="36">
        <f>' СВОД рус'!G62</f>
        <v>0</v>
      </c>
      <c r="H62" s="36"/>
      <c r="I62" s="36"/>
      <c r="J62" s="36"/>
      <c r="K62" s="77"/>
    </row>
    <row r="63" spans="1:11" s="32" customFormat="1" ht="17.25" hidden="1" customHeight="1">
      <c r="A63" s="363"/>
      <c r="B63" s="366"/>
      <c r="C63" s="30" t="s">
        <v>83</v>
      </c>
      <c r="D63" s="36" t="e">
        <f>' СВОД рус'!#REF!</f>
        <v>#REF!</v>
      </c>
      <c r="E63" s="96">
        <f>' СВОД рус'!E63</f>
        <v>0</v>
      </c>
      <c r="F63" s="36">
        <f>' СВОД рус'!F63</f>
        <v>0</v>
      </c>
      <c r="G63" s="36">
        <f>' СВОД рус'!G63</f>
        <v>0</v>
      </c>
      <c r="H63" s="36"/>
      <c r="I63" s="36"/>
      <c r="J63" s="36"/>
      <c r="K63" s="77"/>
    </row>
    <row r="64" spans="1:11" s="32" customFormat="1" ht="12.75" hidden="1" customHeight="1">
      <c r="A64" s="364"/>
      <c r="B64" s="367"/>
      <c r="C64" s="30" t="s">
        <v>66</v>
      </c>
      <c r="D64" s="36" t="e">
        <f>' СВОД рус'!#REF!</f>
        <v>#REF!</v>
      </c>
      <c r="E64" s="96">
        <f>' СВОД рус'!E64</f>
        <v>0</v>
      </c>
      <c r="F64" s="36">
        <f>' СВОД рус'!F64</f>
        <v>0</v>
      </c>
      <c r="G64" s="36">
        <f>' СВОД рус'!G64</f>
        <v>0</v>
      </c>
      <c r="H64" s="36"/>
      <c r="I64" s="36"/>
      <c r="J64" s="36"/>
      <c r="K64" s="77"/>
    </row>
    <row r="65" spans="1:13" s="32" customFormat="1" ht="19.5" customHeight="1">
      <c r="A65" s="362" t="s">
        <v>32</v>
      </c>
      <c r="B65" s="73" t="s">
        <v>47</v>
      </c>
      <c r="C65" s="48" t="s">
        <v>325</v>
      </c>
      <c r="D65" s="36">
        <f>' СВОД рус'!D70</f>
        <v>6668737</v>
      </c>
      <c r="E65" s="96">
        <f>' СВОД рус'!E70</f>
        <v>6712237</v>
      </c>
      <c r="F65" s="36">
        <f>' СВОД рус'!F70</f>
        <v>6418439</v>
      </c>
      <c r="G65" s="36">
        <f>' СВОД рус'!G70</f>
        <v>6418439</v>
      </c>
      <c r="H65" s="36"/>
      <c r="I65" s="36"/>
      <c r="J65" s="36"/>
      <c r="K65" s="29"/>
    </row>
    <row r="66" spans="1:13" s="32" customFormat="1" ht="17.25" customHeight="1">
      <c r="A66" s="364"/>
      <c r="B66" s="73" t="s">
        <v>46</v>
      </c>
      <c r="C66" s="30" t="s">
        <v>324</v>
      </c>
      <c r="D66" s="37">
        <f>' СВОД рус'!D71</f>
        <v>6668737</v>
      </c>
      <c r="E66" s="99">
        <f>' СВОД рус'!E71</f>
        <v>6712237</v>
      </c>
      <c r="F66" s="37">
        <f>' СВОД рус'!F71</f>
        <v>6418439</v>
      </c>
      <c r="G66" s="37">
        <f>' СВОД рус'!G71</f>
        <v>6418439</v>
      </c>
      <c r="H66" s="37"/>
      <c r="I66" s="37"/>
      <c r="J66" s="37"/>
      <c r="K66" s="79"/>
    </row>
    <row r="67" spans="1:13" s="32" customFormat="1" ht="40.5" customHeight="1">
      <c r="A67" s="72" t="s">
        <v>25</v>
      </c>
      <c r="B67" s="73" t="s">
        <v>47</v>
      </c>
      <c r="C67" s="48" t="s">
        <v>326</v>
      </c>
      <c r="D67" s="36">
        <f>' СВОД рус'!D72</f>
        <v>54411984</v>
      </c>
      <c r="E67" s="96">
        <f>' СВОД рус'!E72</f>
        <v>64411984</v>
      </c>
      <c r="F67" s="36">
        <f>' СВОД рус'!F72</f>
        <v>54401984</v>
      </c>
      <c r="G67" s="36">
        <f>' СВОД рус'!G72</f>
        <v>54401984</v>
      </c>
      <c r="H67" s="36"/>
      <c r="I67" s="36"/>
      <c r="J67" s="36"/>
      <c r="K67" s="77"/>
    </row>
    <row r="68" spans="1:13" s="32" customFormat="1" ht="51">
      <c r="A68" s="362" t="s">
        <v>109</v>
      </c>
      <c r="B68" s="73" t="s">
        <v>47</v>
      </c>
      <c r="C68" s="48" t="s">
        <v>327</v>
      </c>
      <c r="D68" s="36">
        <f>' СВОД рус'!D73</f>
        <v>332416045</v>
      </c>
      <c r="E68" s="96">
        <f>' СВОД рус'!E73</f>
        <v>66708068</v>
      </c>
      <c r="F68" s="36">
        <f>' СВОД рус'!F73</f>
        <v>0</v>
      </c>
      <c r="G68" s="36">
        <f>' СВОД рус'!G73</f>
        <v>0</v>
      </c>
      <c r="H68" s="36"/>
      <c r="I68" s="36"/>
      <c r="J68" s="36"/>
      <c r="K68" s="29"/>
    </row>
    <row r="69" spans="1:13" s="32" customFormat="1" ht="76.5">
      <c r="A69" s="363"/>
      <c r="B69" s="345">
        <v>104</v>
      </c>
      <c r="C69" s="98" t="s">
        <v>781</v>
      </c>
      <c r="D69" s="36"/>
      <c r="E69" s="99">
        <f>' СВОД рус'!E74</f>
        <v>50000000</v>
      </c>
      <c r="F69" s="36"/>
      <c r="G69" s="36"/>
      <c r="H69" s="36"/>
      <c r="I69" s="36"/>
      <c r="J69" s="36"/>
      <c r="K69" s="29"/>
    </row>
    <row r="70" spans="1:13" s="32" customFormat="1" ht="76.5">
      <c r="A70" s="363"/>
      <c r="B70" s="345">
        <v>101</v>
      </c>
      <c r="C70" s="98" t="s">
        <v>778</v>
      </c>
      <c r="D70" s="36"/>
      <c r="E70" s="99">
        <f>' СВОД рус'!E75</f>
        <v>16708068</v>
      </c>
      <c r="F70" s="36"/>
      <c r="G70" s="36"/>
      <c r="H70" s="36"/>
      <c r="I70" s="36"/>
      <c r="J70" s="36"/>
      <c r="K70" s="29"/>
    </row>
    <row r="71" spans="1:13" s="32" customFormat="1" ht="102">
      <c r="A71" s="363"/>
      <c r="B71" s="73" t="s">
        <v>41</v>
      </c>
      <c r="C71" s="30" t="s">
        <v>328</v>
      </c>
      <c r="D71" s="37">
        <f>' СВОД рус'!D76</f>
        <v>332416045</v>
      </c>
      <c r="E71" s="99">
        <f>' СВОД рус'!E76</f>
        <v>0</v>
      </c>
      <c r="F71" s="37">
        <f>' СВОД рус'!F76</f>
        <v>0</v>
      </c>
      <c r="G71" s="37">
        <f>' СВОД рус'!G76</f>
        <v>0</v>
      </c>
      <c r="H71" s="37"/>
      <c r="I71" s="37"/>
      <c r="J71" s="37"/>
      <c r="K71" s="37"/>
    </row>
    <row r="72" spans="1:13" s="32" customFormat="1" ht="76.5" hidden="1">
      <c r="A72" s="363"/>
      <c r="B72" s="51" t="s">
        <v>17</v>
      </c>
      <c r="C72" s="30" t="s">
        <v>329</v>
      </c>
      <c r="D72" s="37">
        <f>' СВОД рус'!D77</f>
        <v>0</v>
      </c>
      <c r="E72" s="99">
        <f>' СВОД рус'!E77</f>
        <v>0</v>
      </c>
      <c r="F72" s="37">
        <f>' СВОД рус'!F77</f>
        <v>0</v>
      </c>
      <c r="G72" s="37">
        <f>' СВОД рус'!G77</f>
        <v>0</v>
      </c>
      <c r="H72" s="37"/>
      <c r="I72" s="37"/>
      <c r="J72" s="37"/>
      <c r="K72" s="77"/>
    </row>
    <row r="73" spans="1:13" s="32" customFormat="1" ht="35.25" hidden="1">
      <c r="A73" s="363"/>
      <c r="B73" s="283" t="s">
        <v>85</v>
      </c>
      <c r="C73" s="98" t="s">
        <v>698</v>
      </c>
      <c r="D73" s="37"/>
      <c r="E73" s="99">
        <f>' СВОД рус'!E78</f>
        <v>0</v>
      </c>
      <c r="F73" s="99">
        <f>' СВОД рус'!F78</f>
        <v>0</v>
      </c>
      <c r="G73" s="37"/>
      <c r="H73" s="37"/>
      <c r="I73" s="37"/>
      <c r="J73" s="37"/>
      <c r="K73" s="77"/>
    </row>
    <row r="74" spans="1:13" s="32" customFormat="1" ht="35.25" hidden="1">
      <c r="A74" s="363"/>
      <c r="B74" s="283" t="s">
        <v>85</v>
      </c>
      <c r="C74" s="98" t="s">
        <v>699</v>
      </c>
      <c r="D74" s="37"/>
      <c r="E74" s="99">
        <f>' СВОД рус'!E79</f>
        <v>0</v>
      </c>
      <c r="F74" s="99">
        <f>' СВОД рус'!F79</f>
        <v>0</v>
      </c>
      <c r="G74" s="37"/>
      <c r="H74" s="37"/>
      <c r="I74" s="37"/>
      <c r="J74" s="37"/>
      <c r="K74" s="77"/>
    </row>
    <row r="75" spans="1:13" s="32" customFormat="1" ht="35.25" hidden="1">
      <c r="A75" s="364"/>
      <c r="B75" s="283" t="s">
        <v>85</v>
      </c>
      <c r="C75" s="98" t="s">
        <v>700</v>
      </c>
      <c r="D75" s="37">
        <f>' СВОД рус'!D80</f>
        <v>0</v>
      </c>
      <c r="E75" s="99">
        <f>' СВОД рус'!E80</f>
        <v>0</v>
      </c>
      <c r="F75" s="99">
        <f>' СВОД рус'!F80</f>
        <v>0</v>
      </c>
      <c r="G75" s="37">
        <f>' СВОД рус'!G80</f>
        <v>0</v>
      </c>
      <c r="H75" s="37"/>
      <c r="I75" s="37"/>
      <c r="J75" s="37"/>
      <c r="K75" s="77"/>
    </row>
    <row r="76" spans="1:13" s="32" customFormat="1" ht="42.75" customHeight="1">
      <c r="A76" s="362" t="s">
        <v>12</v>
      </c>
      <c r="B76" s="73" t="s">
        <v>47</v>
      </c>
      <c r="C76" s="48" t="s">
        <v>330</v>
      </c>
      <c r="D76" s="36">
        <f>' СВОД рус'!D81</f>
        <v>158619744</v>
      </c>
      <c r="E76" s="96">
        <f>' СВОД рус'!E81</f>
        <v>54356984</v>
      </c>
      <c r="F76" s="36">
        <f>' СВОД рус'!F81</f>
        <v>44242627</v>
      </c>
      <c r="G76" s="36">
        <f>' СВОД рус'!G81</f>
        <v>44242627</v>
      </c>
      <c r="H76" s="36">
        <f>' СВОД рус'!H81</f>
        <v>0</v>
      </c>
      <c r="I76" s="36">
        <f>' СВОД рус'!I81</f>
        <v>0</v>
      </c>
      <c r="J76" s="36">
        <f>' СВОД рус'!J81</f>
        <v>0</v>
      </c>
      <c r="K76" s="29"/>
      <c r="M76" s="81"/>
    </row>
    <row r="77" spans="1:13" s="32" customFormat="1" ht="28.5" customHeight="1">
      <c r="A77" s="363"/>
      <c r="B77" s="73" t="s">
        <v>40</v>
      </c>
      <c r="C77" s="30" t="s">
        <v>331</v>
      </c>
      <c r="D77" s="37">
        <f>' СВОД рус'!D82</f>
        <v>2807186</v>
      </c>
      <c r="E77" s="99">
        <f>' СВОД рус'!E82</f>
        <v>2703885</v>
      </c>
      <c r="F77" s="37">
        <f>' СВОД рус'!F82</f>
        <v>2703885</v>
      </c>
      <c r="G77" s="37">
        <f>' СВОД рус'!G82</f>
        <v>2703885</v>
      </c>
      <c r="H77" s="37"/>
      <c r="I77" s="37"/>
      <c r="J77" s="37"/>
      <c r="K77" s="29"/>
    </row>
    <row r="78" spans="1:13" s="32" customFormat="1" ht="38.25">
      <c r="A78" s="363"/>
      <c r="B78" s="73" t="s">
        <v>41</v>
      </c>
      <c r="C78" s="30" t="s">
        <v>332</v>
      </c>
      <c r="D78" s="37">
        <f>' СВОД рус'!D83</f>
        <v>3144876</v>
      </c>
      <c r="E78" s="99">
        <f>' СВОД рус'!E83</f>
        <v>3144876</v>
      </c>
      <c r="F78" s="37">
        <f>' СВОД рус'!F83</f>
        <v>3144876</v>
      </c>
      <c r="G78" s="37">
        <f>' СВОД рус'!G83</f>
        <v>3144876</v>
      </c>
      <c r="H78" s="37"/>
      <c r="I78" s="37"/>
      <c r="J78" s="37"/>
      <c r="K78" s="29"/>
    </row>
    <row r="79" spans="1:13" s="32" customFormat="1" ht="51" customHeight="1">
      <c r="A79" s="363"/>
      <c r="B79" s="365" t="s">
        <v>86</v>
      </c>
      <c r="C79" s="30" t="s">
        <v>333</v>
      </c>
      <c r="D79" s="37">
        <f>' СВОД рус'!D84</f>
        <v>0</v>
      </c>
      <c r="E79" s="99">
        <f>' СВОД рус'!E84</f>
        <v>0</v>
      </c>
      <c r="F79" s="37">
        <f>' СВОД рус'!F84</f>
        <v>0</v>
      </c>
      <c r="G79" s="37">
        <f>' СВОД рус'!G84</f>
        <v>0</v>
      </c>
      <c r="H79" s="37"/>
      <c r="I79" s="37"/>
      <c r="J79" s="37"/>
      <c r="K79" s="29"/>
    </row>
    <row r="80" spans="1:13" s="32" customFormat="1" ht="15.75" hidden="1" customHeight="1">
      <c r="A80" s="363"/>
      <c r="B80" s="366"/>
      <c r="C80" s="30" t="s">
        <v>58</v>
      </c>
      <c r="D80" s="37">
        <f>' СВОД рус'!D85</f>
        <v>124351</v>
      </c>
      <c r="E80" s="99">
        <f>' СВОД рус'!E85</f>
        <v>0</v>
      </c>
      <c r="F80" s="37">
        <f>' СВОД рус'!F85</f>
        <v>0</v>
      </c>
      <c r="G80" s="37">
        <f>' СВОД рус'!G85</f>
        <v>0</v>
      </c>
      <c r="H80" s="37"/>
      <c r="I80" s="37"/>
      <c r="J80" s="37"/>
      <c r="K80" s="29"/>
    </row>
    <row r="81" spans="1:11" s="32" customFormat="1" ht="18.75" hidden="1" customHeight="1">
      <c r="A81" s="363"/>
      <c r="B81" s="366"/>
      <c r="C81" s="30" t="s">
        <v>59</v>
      </c>
      <c r="D81" s="37">
        <f>' СВОД рус'!D86</f>
        <v>0</v>
      </c>
      <c r="E81" s="99">
        <f>' СВОД рус'!E86</f>
        <v>0</v>
      </c>
      <c r="F81" s="37">
        <f>' СВОД рус'!F86</f>
        <v>0</v>
      </c>
      <c r="G81" s="37">
        <f>' СВОД рус'!G86</f>
        <v>0</v>
      </c>
      <c r="H81" s="37"/>
      <c r="I81" s="37"/>
      <c r="J81" s="37"/>
      <c r="K81" s="29"/>
    </row>
    <row r="82" spans="1:11" s="32" customFormat="1" ht="15.75" hidden="1" customHeight="1">
      <c r="A82" s="363"/>
      <c r="B82" s="366"/>
      <c r="C82" s="30" t="s">
        <v>60</v>
      </c>
      <c r="D82" s="37">
        <f>' СВОД рус'!D87</f>
        <v>0</v>
      </c>
      <c r="E82" s="99">
        <f>' СВОД рус'!E87</f>
        <v>0</v>
      </c>
      <c r="F82" s="37">
        <f>' СВОД рус'!F87</f>
        <v>0</v>
      </c>
      <c r="G82" s="37">
        <f>' СВОД рус'!G87</f>
        <v>0</v>
      </c>
      <c r="H82" s="37"/>
      <c r="I82" s="37"/>
      <c r="J82" s="37"/>
      <c r="K82" s="29"/>
    </row>
    <row r="83" spans="1:11" s="32" customFormat="1" ht="18" hidden="1" customHeight="1">
      <c r="A83" s="363"/>
      <c r="B83" s="366"/>
      <c r="C83" s="30" t="s">
        <v>68</v>
      </c>
      <c r="D83" s="37">
        <f>' СВОД рус'!D88</f>
        <v>0</v>
      </c>
      <c r="E83" s="99">
        <f>' СВОД рус'!E88</f>
        <v>0</v>
      </c>
      <c r="F83" s="37">
        <f>' СВОД рус'!F88</f>
        <v>0</v>
      </c>
      <c r="G83" s="37">
        <f>' СВОД рус'!G88</f>
        <v>0</v>
      </c>
      <c r="H83" s="37"/>
      <c r="I83" s="37"/>
      <c r="J83" s="37"/>
      <c r="K83" s="29"/>
    </row>
    <row r="84" spans="1:11" s="32" customFormat="1" ht="16.5" hidden="1" customHeight="1">
      <c r="A84" s="363"/>
      <c r="B84" s="366"/>
      <c r="C84" s="30" t="s">
        <v>126</v>
      </c>
      <c r="D84" s="37">
        <f>' СВОД рус'!D89</f>
        <v>0</v>
      </c>
      <c r="E84" s="99">
        <f>' СВОД рус'!E89</f>
        <v>0</v>
      </c>
      <c r="F84" s="37">
        <f>' СВОД рус'!F89</f>
        <v>0</v>
      </c>
      <c r="G84" s="37">
        <f>' СВОД рус'!G89</f>
        <v>0</v>
      </c>
      <c r="H84" s="37"/>
      <c r="I84" s="37"/>
      <c r="J84" s="37"/>
      <c r="K84" s="29"/>
    </row>
    <row r="85" spans="1:11" s="32" customFormat="1" ht="15" hidden="1" customHeight="1">
      <c r="A85" s="363"/>
      <c r="B85" s="366"/>
      <c r="C85" s="30" t="s">
        <v>67</v>
      </c>
      <c r="D85" s="37">
        <f>' СВОД рус'!D90</f>
        <v>0</v>
      </c>
      <c r="E85" s="99">
        <f>' СВОД рус'!E90</f>
        <v>0</v>
      </c>
      <c r="F85" s="37">
        <f>' СВОД рус'!F90</f>
        <v>0</v>
      </c>
      <c r="G85" s="37">
        <f>' СВОД рус'!G90</f>
        <v>0</v>
      </c>
      <c r="H85" s="37"/>
      <c r="I85" s="37"/>
      <c r="J85" s="37"/>
      <c r="K85" s="29"/>
    </row>
    <row r="86" spans="1:11" s="32" customFormat="1" ht="78.75" customHeight="1">
      <c r="A86" s="363"/>
      <c r="B86" s="365" t="s">
        <v>42</v>
      </c>
      <c r="C86" s="30" t="s">
        <v>334</v>
      </c>
      <c r="D86" s="37">
        <f>' СВОД рус'!D91</f>
        <v>55020143</v>
      </c>
      <c r="E86" s="99">
        <f>' СВОД рус'!E91</f>
        <v>48508223</v>
      </c>
      <c r="F86" s="37">
        <f>' СВОД рус'!F91</f>
        <v>38393866</v>
      </c>
      <c r="G86" s="37">
        <f>' СВОД рус'!G91</f>
        <v>38393866</v>
      </c>
      <c r="H86" s="37"/>
      <c r="I86" s="37"/>
      <c r="J86" s="37"/>
      <c r="K86" s="29"/>
    </row>
    <row r="87" spans="1:11" s="32" customFormat="1" ht="15.75" customHeight="1">
      <c r="A87" s="363"/>
      <c r="B87" s="366"/>
      <c r="C87" s="30" t="s">
        <v>689</v>
      </c>
      <c r="D87" s="37">
        <f>' СВОД рус'!D92</f>
        <v>20000000</v>
      </c>
      <c r="E87" s="99">
        <f>' СВОД рус'!E92</f>
        <v>5000000</v>
      </c>
      <c r="F87" s="37">
        <f>' СВОД рус'!F92</f>
        <v>0</v>
      </c>
      <c r="G87" s="37">
        <f>' СВОД рус'!G92</f>
        <v>0</v>
      </c>
      <c r="H87" s="37"/>
      <c r="I87" s="37"/>
      <c r="J87" s="37"/>
      <c r="K87" s="29"/>
    </row>
    <row r="88" spans="1:11" s="32" customFormat="1" ht="14.25" customHeight="1">
      <c r="A88" s="363"/>
      <c r="B88" s="366"/>
      <c r="C88" s="30" t="s">
        <v>690</v>
      </c>
      <c r="D88" s="37">
        <f>' СВОД рус'!D93</f>
        <v>0</v>
      </c>
      <c r="E88" s="99">
        <f>' СВОД рус'!E93</f>
        <v>0</v>
      </c>
      <c r="F88" s="37">
        <f>' СВОД рус'!F93</f>
        <v>0</v>
      </c>
      <c r="G88" s="37">
        <f>' СВОД рус'!G93</f>
        <v>0</v>
      </c>
      <c r="H88" s="37"/>
      <c r="I88" s="37"/>
      <c r="J88" s="37"/>
      <c r="K88" s="29"/>
    </row>
    <row r="89" spans="1:11" s="32" customFormat="1" ht="18.75" customHeight="1">
      <c r="A89" s="363"/>
      <c r="B89" s="366"/>
      <c r="C89" s="30" t="s">
        <v>691</v>
      </c>
      <c r="D89" s="37">
        <f>' СВОД рус'!D94</f>
        <v>33758143</v>
      </c>
      <c r="E89" s="99">
        <f>' СВОД рус'!E94</f>
        <v>37768866</v>
      </c>
      <c r="F89" s="37">
        <f>' СВОД рус'!F94</f>
        <v>37768866</v>
      </c>
      <c r="G89" s="37">
        <f>' СВОД рус'!G94</f>
        <v>37768866</v>
      </c>
      <c r="H89" s="37"/>
      <c r="I89" s="37"/>
      <c r="J89" s="37"/>
      <c r="K89" s="29"/>
    </row>
    <row r="90" spans="1:11" s="32" customFormat="1" ht="69" customHeight="1">
      <c r="A90" s="363"/>
      <c r="B90" s="367"/>
      <c r="C90" s="30" t="s">
        <v>692</v>
      </c>
      <c r="D90" s="37">
        <f>' СВОД рус'!D95</f>
        <v>1262000</v>
      </c>
      <c r="E90" s="99">
        <f>' СВОД рус'!E95</f>
        <v>625000</v>
      </c>
      <c r="F90" s="37">
        <f>' СВОД рус'!F95</f>
        <v>625000</v>
      </c>
      <c r="G90" s="37">
        <f>' СВОД рус'!G95</f>
        <v>625000</v>
      </c>
      <c r="H90" s="37"/>
      <c r="I90" s="37"/>
      <c r="J90" s="37"/>
      <c r="K90" s="29"/>
    </row>
    <row r="91" spans="1:11" s="32" customFormat="1" ht="63.75">
      <c r="A91" s="363"/>
      <c r="B91" s="365" t="s">
        <v>43</v>
      </c>
      <c r="C91" s="30" t="s">
        <v>335</v>
      </c>
      <c r="D91" s="37">
        <f>' СВОД рус'!D96</f>
        <v>4586602</v>
      </c>
      <c r="E91" s="99">
        <f>' СВОД рус'!E96</f>
        <v>0</v>
      </c>
      <c r="F91" s="37">
        <f>' СВОД рус'!F96</f>
        <v>0</v>
      </c>
      <c r="G91" s="37">
        <f>' СВОД рус'!G96</f>
        <v>0</v>
      </c>
      <c r="H91" s="99">
        <f>' СВОД рус'!H96</f>
        <v>0</v>
      </c>
      <c r="I91" s="99">
        <f>' СВОД рус'!I96</f>
        <v>0</v>
      </c>
      <c r="J91" s="99">
        <f>' СВОД рус'!J96</f>
        <v>0</v>
      </c>
      <c r="K91" s="29"/>
    </row>
    <row r="92" spans="1:11" s="32" customFormat="1" ht="13.5" hidden="1" customHeight="1">
      <c r="A92" s="363"/>
      <c r="B92" s="366"/>
      <c r="C92" s="48" t="s">
        <v>497</v>
      </c>
      <c r="D92" s="37">
        <f>' СВОД рус'!D97</f>
        <v>0</v>
      </c>
      <c r="E92" s="99">
        <f>' СВОД рус'!E97</f>
        <v>0</v>
      </c>
      <c r="F92" s="37">
        <f>' СВОД рус'!F97</f>
        <v>0</v>
      </c>
      <c r="G92" s="37">
        <f>' СВОД рус'!G97</f>
        <v>0</v>
      </c>
      <c r="H92" s="99">
        <f>' СВОД рус'!H97</f>
        <v>0</v>
      </c>
      <c r="I92" s="99">
        <f>' СВОД рус'!I97</f>
        <v>0</v>
      </c>
      <c r="J92" s="99">
        <f>' СВОД рус'!J97</f>
        <v>0</v>
      </c>
      <c r="K92" s="29"/>
    </row>
    <row r="93" spans="1:11" s="32" customFormat="1" ht="13.5" hidden="1" customHeight="1">
      <c r="A93" s="363"/>
      <c r="B93" s="366"/>
      <c r="C93" s="30" t="s">
        <v>71</v>
      </c>
      <c r="D93" s="37">
        <f>' СВОД рус'!D98</f>
        <v>0</v>
      </c>
      <c r="E93" s="99">
        <f>' СВОД рус'!E98</f>
        <v>0</v>
      </c>
      <c r="F93" s="37">
        <f>' СВОД рус'!F98</f>
        <v>0</v>
      </c>
      <c r="G93" s="37">
        <f>' СВОД рус'!G98</f>
        <v>0</v>
      </c>
      <c r="H93" s="99">
        <f>' СВОД рус'!H98</f>
        <v>0</v>
      </c>
      <c r="I93" s="99">
        <f>' СВОД рус'!I98</f>
        <v>0</v>
      </c>
      <c r="J93" s="99">
        <f>' СВОД рус'!J98</f>
        <v>0</v>
      </c>
      <c r="K93" s="29"/>
    </row>
    <row r="94" spans="1:11" s="32" customFormat="1" ht="13.5" hidden="1" customHeight="1">
      <c r="A94" s="363"/>
      <c r="B94" s="366"/>
      <c r="C94" s="30" t="s">
        <v>387</v>
      </c>
      <c r="D94" s="37">
        <f>' СВОД рус'!D99</f>
        <v>0</v>
      </c>
      <c r="E94" s="99">
        <f>' СВОД рус'!E99</f>
        <v>0</v>
      </c>
      <c r="F94" s="37">
        <f>' СВОД рус'!F99</f>
        <v>0</v>
      </c>
      <c r="G94" s="37">
        <f>' СВОД рус'!G99</f>
        <v>0</v>
      </c>
      <c r="H94" s="99">
        <f>' СВОД рус'!H99</f>
        <v>0</v>
      </c>
      <c r="I94" s="99">
        <f>' СВОД рус'!I99</f>
        <v>0</v>
      </c>
      <c r="J94" s="99">
        <f>' СВОД рус'!J99</f>
        <v>0</v>
      </c>
      <c r="K94" s="29"/>
    </row>
    <row r="95" spans="1:11" s="32" customFormat="1" ht="13.5" hidden="1" customHeight="1">
      <c r="A95" s="363"/>
      <c r="B95" s="366"/>
      <c r="C95" s="30" t="s">
        <v>388</v>
      </c>
      <c r="D95" s="37">
        <f>' СВОД рус'!D100</f>
        <v>0</v>
      </c>
      <c r="E95" s="99">
        <f>' СВОД рус'!E100</f>
        <v>0</v>
      </c>
      <c r="F95" s="37">
        <f>' СВОД рус'!F100</f>
        <v>0</v>
      </c>
      <c r="G95" s="37">
        <f>' СВОД рус'!G100</f>
        <v>0</v>
      </c>
      <c r="H95" s="99">
        <f>' СВОД рус'!H100</f>
        <v>0</v>
      </c>
      <c r="I95" s="99">
        <f>' СВОД рус'!I100</f>
        <v>0</v>
      </c>
      <c r="J95" s="99">
        <f>' СВОД рус'!J100</f>
        <v>0</v>
      </c>
      <c r="K95" s="29"/>
    </row>
    <row r="96" spans="1:11" s="32" customFormat="1" ht="13.5" hidden="1" customHeight="1">
      <c r="A96" s="363"/>
      <c r="B96" s="366"/>
      <c r="C96" s="30" t="s">
        <v>389</v>
      </c>
      <c r="D96" s="37">
        <f>' СВОД рус'!D101</f>
        <v>0</v>
      </c>
      <c r="E96" s="99">
        <f>' СВОД рус'!E101</f>
        <v>0</v>
      </c>
      <c r="F96" s="37">
        <f>' СВОД рус'!F101</f>
        <v>0</v>
      </c>
      <c r="G96" s="37">
        <f>' СВОД рус'!G101</f>
        <v>0</v>
      </c>
      <c r="H96" s="99">
        <f>' СВОД рус'!H101</f>
        <v>0</v>
      </c>
      <c r="I96" s="99">
        <f>' СВОД рус'!I101</f>
        <v>0</v>
      </c>
      <c r="J96" s="99">
        <f>' СВОД рус'!J101</f>
        <v>0</v>
      </c>
      <c r="K96" s="29"/>
    </row>
    <row r="97" spans="1:11" s="32" customFormat="1" ht="12.75" hidden="1" customHeight="1">
      <c r="A97" s="363"/>
      <c r="B97" s="366"/>
      <c r="C97" s="48" t="s">
        <v>498</v>
      </c>
      <c r="D97" s="37">
        <f>' СВОД рус'!D102</f>
        <v>505133</v>
      </c>
      <c r="E97" s="99">
        <f>' СВОД рус'!E102</f>
        <v>0</v>
      </c>
      <c r="F97" s="37">
        <f>' СВОД рус'!F102</f>
        <v>0</v>
      </c>
      <c r="G97" s="37">
        <f>' СВОД рус'!G102</f>
        <v>0</v>
      </c>
      <c r="H97" s="99">
        <f>' СВОД рус'!H102</f>
        <v>0</v>
      </c>
      <c r="I97" s="99">
        <f>' СВОД рус'!I102</f>
        <v>0</v>
      </c>
      <c r="J97" s="99">
        <f>' СВОД рус'!J102</f>
        <v>0</v>
      </c>
      <c r="K97" s="29"/>
    </row>
    <row r="98" spans="1:11" s="32" customFormat="1" ht="12.75" hidden="1" customHeight="1">
      <c r="A98" s="363"/>
      <c r="B98" s="366"/>
      <c r="C98" s="30" t="s">
        <v>390</v>
      </c>
      <c r="D98" s="37">
        <f>' СВОД рус'!D103</f>
        <v>0</v>
      </c>
      <c r="E98" s="99">
        <f>' СВОД рус'!E103</f>
        <v>0</v>
      </c>
      <c r="F98" s="37">
        <f>' СВОД рус'!F103</f>
        <v>0</v>
      </c>
      <c r="G98" s="37">
        <f>' СВОД рус'!G103</f>
        <v>0</v>
      </c>
      <c r="H98" s="99">
        <f>' СВОД рус'!H103</f>
        <v>0</v>
      </c>
      <c r="I98" s="99">
        <f>' СВОД рус'!I103</f>
        <v>0</v>
      </c>
      <c r="J98" s="99">
        <f>' СВОД рус'!J103</f>
        <v>0</v>
      </c>
      <c r="K98" s="29"/>
    </row>
    <row r="99" spans="1:11" s="32" customFormat="1" ht="12.75" hidden="1" customHeight="1">
      <c r="A99" s="363"/>
      <c r="B99" s="366"/>
      <c r="C99" s="30" t="s">
        <v>391</v>
      </c>
      <c r="D99" s="37">
        <f>' СВОД рус'!D104</f>
        <v>0</v>
      </c>
      <c r="E99" s="99">
        <f>' СВОД рус'!E104</f>
        <v>0</v>
      </c>
      <c r="F99" s="37">
        <f>' СВОД рус'!F104</f>
        <v>0</v>
      </c>
      <c r="G99" s="37">
        <f>' СВОД рус'!G104</f>
        <v>0</v>
      </c>
      <c r="H99" s="99">
        <f>' СВОД рус'!H104</f>
        <v>0</v>
      </c>
      <c r="I99" s="99">
        <f>' СВОД рус'!I104</f>
        <v>0</v>
      </c>
      <c r="J99" s="99">
        <f>' СВОД рус'!J104</f>
        <v>0</v>
      </c>
      <c r="K99" s="29"/>
    </row>
    <row r="100" spans="1:11" s="32" customFormat="1" ht="12.75" hidden="1" customHeight="1">
      <c r="A100" s="363"/>
      <c r="B100" s="366"/>
      <c r="C100" s="30" t="s">
        <v>392</v>
      </c>
      <c r="D100" s="37">
        <f>' СВОД рус'!D105</f>
        <v>0</v>
      </c>
      <c r="E100" s="99">
        <f>' СВОД рус'!E105</f>
        <v>0</v>
      </c>
      <c r="F100" s="37">
        <f>' СВОД рус'!F105</f>
        <v>0</v>
      </c>
      <c r="G100" s="37">
        <f>' СВОД рус'!G105</f>
        <v>0</v>
      </c>
      <c r="H100" s="99">
        <f>' СВОД рус'!H105</f>
        <v>0</v>
      </c>
      <c r="I100" s="99">
        <f>' СВОД рус'!I105</f>
        <v>0</v>
      </c>
      <c r="J100" s="99">
        <f>' СВОД рус'!J105</f>
        <v>0</v>
      </c>
      <c r="K100" s="29"/>
    </row>
    <row r="101" spans="1:11" s="32" customFormat="1" ht="12.75" hidden="1" customHeight="1">
      <c r="A101" s="363"/>
      <c r="B101" s="366"/>
      <c r="C101" s="30" t="s">
        <v>393</v>
      </c>
      <c r="D101" s="37">
        <f>' СВОД рус'!D106</f>
        <v>0</v>
      </c>
      <c r="E101" s="99">
        <f>' СВОД рус'!E106</f>
        <v>0</v>
      </c>
      <c r="F101" s="37">
        <f>' СВОД рус'!F106</f>
        <v>0</v>
      </c>
      <c r="G101" s="37">
        <f>' СВОД рус'!G106</f>
        <v>0</v>
      </c>
      <c r="H101" s="99">
        <f>' СВОД рус'!H106</f>
        <v>0</v>
      </c>
      <c r="I101" s="99">
        <f>' СВОД рус'!I106</f>
        <v>0</v>
      </c>
      <c r="J101" s="99">
        <f>' СВОД рус'!J106</f>
        <v>0</v>
      </c>
      <c r="K101" s="29"/>
    </row>
    <row r="102" spans="1:11" s="32" customFormat="1" ht="12.75" hidden="1" customHeight="1">
      <c r="A102" s="363"/>
      <c r="B102" s="366"/>
      <c r="C102" s="30" t="s">
        <v>394</v>
      </c>
      <c r="D102" s="37">
        <f>' СВОД рус'!D107</f>
        <v>0</v>
      </c>
      <c r="E102" s="99">
        <f>' СВОД рус'!E107</f>
        <v>0</v>
      </c>
      <c r="F102" s="37">
        <f>' СВОД рус'!F107</f>
        <v>0</v>
      </c>
      <c r="G102" s="37">
        <f>' СВОД рус'!G107</f>
        <v>0</v>
      </c>
      <c r="H102" s="99">
        <f>' СВОД рус'!H107</f>
        <v>0</v>
      </c>
      <c r="I102" s="99">
        <f>' СВОД рус'!I107</f>
        <v>0</v>
      </c>
      <c r="J102" s="99">
        <f>' СВОД рус'!J107</f>
        <v>0</v>
      </c>
      <c r="K102" s="29"/>
    </row>
    <row r="103" spans="1:11" s="32" customFormat="1" ht="12.75" hidden="1" customHeight="1">
      <c r="A103" s="363"/>
      <c r="B103" s="366"/>
      <c r="C103" s="30" t="s">
        <v>395</v>
      </c>
      <c r="D103" s="37">
        <f>' СВОД рус'!D108</f>
        <v>0</v>
      </c>
      <c r="E103" s="99">
        <f>' СВОД рус'!E108</f>
        <v>0</v>
      </c>
      <c r="F103" s="37">
        <f>' СВОД рус'!F108</f>
        <v>0</v>
      </c>
      <c r="G103" s="37">
        <f>' СВОД рус'!G108</f>
        <v>0</v>
      </c>
      <c r="H103" s="99">
        <f>' СВОД рус'!H108</f>
        <v>0</v>
      </c>
      <c r="I103" s="99">
        <f>' СВОД рус'!I108</f>
        <v>0</v>
      </c>
      <c r="J103" s="99">
        <f>' СВОД рус'!J108</f>
        <v>0</v>
      </c>
      <c r="K103" s="29"/>
    </row>
    <row r="104" spans="1:11" s="32" customFormat="1" ht="12.75" hidden="1" customHeight="1">
      <c r="A104" s="363"/>
      <c r="B104" s="366"/>
      <c r="C104" s="30" t="s">
        <v>396</v>
      </c>
      <c r="D104" s="37">
        <f>' СВОД рус'!D109</f>
        <v>0</v>
      </c>
      <c r="E104" s="99">
        <f>' СВОД рус'!E109</f>
        <v>0</v>
      </c>
      <c r="F104" s="37">
        <f>' СВОД рус'!F109</f>
        <v>0</v>
      </c>
      <c r="G104" s="37">
        <f>' СВОД рус'!G109</f>
        <v>0</v>
      </c>
      <c r="H104" s="99">
        <f>' СВОД рус'!H109</f>
        <v>0</v>
      </c>
      <c r="I104" s="99">
        <f>' СВОД рус'!I109</f>
        <v>0</v>
      </c>
      <c r="J104" s="99">
        <f>' СВОД рус'!J109</f>
        <v>0</v>
      </c>
      <c r="K104" s="29"/>
    </row>
    <row r="105" spans="1:11" s="32" customFormat="1" ht="12.75" hidden="1" customHeight="1">
      <c r="A105" s="363"/>
      <c r="B105" s="366"/>
      <c r="C105" s="30" t="s">
        <v>397</v>
      </c>
      <c r="D105" s="37">
        <f>' СВОД рус'!D110</f>
        <v>0</v>
      </c>
      <c r="E105" s="99">
        <f>' СВОД рус'!E110</f>
        <v>0</v>
      </c>
      <c r="F105" s="37">
        <f>' СВОД рус'!F110</f>
        <v>0</v>
      </c>
      <c r="G105" s="37">
        <f>' СВОД рус'!G110</f>
        <v>0</v>
      </c>
      <c r="H105" s="99">
        <f>' СВОД рус'!H110</f>
        <v>0</v>
      </c>
      <c r="I105" s="99">
        <f>' СВОД рус'!I110</f>
        <v>0</v>
      </c>
      <c r="J105" s="99">
        <f>' СВОД рус'!J110</f>
        <v>0</v>
      </c>
      <c r="K105" s="29"/>
    </row>
    <row r="106" spans="1:11" s="32" customFormat="1" ht="12.75" hidden="1" customHeight="1">
      <c r="A106" s="363"/>
      <c r="B106" s="366"/>
      <c r="C106" s="30" t="s">
        <v>398</v>
      </c>
      <c r="D106" s="37">
        <f>' СВОД рус'!D111</f>
        <v>0</v>
      </c>
      <c r="E106" s="99">
        <f>' СВОД рус'!E111</f>
        <v>0</v>
      </c>
      <c r="F106" s="37">
        <f>' СВОД рус'!F111</f>
        <v>0</v>
      </c>
      <c r="G106" s="37">
        <f>' СВОД рус'!G111</f>
        <v>0</v>
      </c>
      <c r="H106" s="99">
        <f>' СВОД рус'!H111</f>
        <v>0</v>
      </c>
      <c r="I106" s="99">
        <f>' СВОД рус'!I111</f>
        <v>0</v>
      </c>
      <c r="J106" s="99">
        <f>' СВОД рус'!J111</f>
        <v>0</v>
      </c>
      <c r="K106" s="29"/>
    </row>
    <row r="107" spans="1:11" s="32" customFormat="1" ht="38.25" hidden="1">
      <c r="A107" s="363"/>
      <c r="B107" s="366"/>
      <c r="C107" s="30" t="s">
        <v>399</v>
      </c>
      <c r="D107" s="37">
        <f>' СВОД рус'!D112</f>
        <v>505133</v>
      </c>
      <c r="E107" s="99">
        <f>' СВОД рус'!E112</f>
        <v>0</v>
      </c>
      <c r="F107" s="37">
        <f>' СВОД рус'!F112</f>
        <v>0</v>
      </c>
      <c r="G107" s="37">
        <f>' СВОД рус'!G112</f>
        <v>0</v>
      </c>
      <c r="H107" s="99">
        <f>' СВОД рус'!H112</f>
        <v>0</v>
      </c>
      <c r="I107" s="99">
        <f>' СВОД рус'!I112</f>
        <v>0</v>
      </c>
      <c r="J107" s="99">
        <f>' СВОД рус'!J112</f>
        <v>0</v>
      </c>
      <c r="K107" s="29"/>
    </row>
    <row r="108" spans="1:11" s="32" customFormat="1" ht="14.25" hidden="1" customHeight="1">
      <c r="A108" s="363"/>
      <c r="B108" s="366"/>
      <c r="C108" s="48" t="s">
        <v>499</v>
      </c>
      <c r="D108" s="37">
        <f>' СВОД рус'!D113</f>
        <v>0</v>
      </c>
      <c r="E108" s="99">
        <f>' СВОД рус'!E113</f>
        <v>0</v>
      </c>
      <c r="F108" s="37">
        <f>' СВОД рус'!F113</f>
        <v>0</v>
      </c>
      <c r="G108" s="37">
        <f>' СВОД рус'!G113</f>
        <v>0</v>
      </c>
      <c r="H108" s="99">
        <f>' СВОД рус'!H113</f>
        <v>0</v>
      </c>
      <c r="I108" s="99">
        <f>' СВОД рус'!I113</f>
        <v>0</v>
      </c>
      <c r="J108" s="99">
        <f>' СВОД рус'!J113</f>
        <v>0</v>
      </c>
      <c r="K108" s="29"/>
    </row>
    <row r="109" spans="1:11" s="32" customFormat="1" ht="38.25" hidden="1">
      <c r="A109" s="363"/>
      <c r="B109" s="366"/>
      <c r="C109" s="30" t="s">
        <v>400</v>
      </c>
      <c r="D109" s="37">
        <f>' СВОД рус'!D114</f>
        <v>0</v>
      </c>
      <c r="E109" s="99">
        <f>' СВОД рус'!E114</f>
        <v>0</v>
      </c>
      <c r="F109" s="37">
        <f>' СВОД рус'!F114</f>
        <v>0</v>
      </c>
      <c r="G109" s="37">
        <f>' СВОД рус'!G114</f>
        <v>0</v>
      </c>
      <c r="H109" s="99">
        <f>' СВОД рус'!H114</f>
        <v>0</v>
      </c>
      <c r="I109" s="99">
        <f>' СВОД рус'!I114</f>
        <v>0</v>
      </c>
      <c r="J109" s="99">
        <f>' СВОД рус'!J114</f>
        <v>0</v>
      </c>
      <c r="K109" s="29"/>
    </row>
    <row r="110" spans="1:11" s="32" customFormat="1" ht="15" hidden="1" customHeight="1">
      <c r="A110" s="363"/>
      <c r="B110" s="366"/>
      <c r="C110" s="48" t="s">
        <v>500</v>
      </c>
      <c r="D110" s="37">
        <f>' СВОД рус'!D115</f>
        <v>0</v>
      </c>
      <c r="E110" s="99">
        <f>' СВОД рус'!E115</f>
        <v>0</v>
      </c>
      <c r="F110" s="37">
        <f>' СВОД рус'!F115</f>
        <v>0</v>
      </c>
      <c r="G110" s="37">
        <f>' СВОД рус'!G115</f>
        <v>0</v>
      </c>
      <c r="H110" s="99">
        <f>' СВОД рус'!H115</f>
        <v>0</v>
      </c>
      <c r="I110" s="99">
        <f>' СВОД рус'!I115</f>
        <v>0</v>
      </c>
      <c r="J110" s="99">
        <f>' СВОД рус'!J115</f>
        <v>0</v>
      </c>
      <c r="K110" s="29"/>
    </row>
    <row r="111" spans="1:11" s="32" customFormat="1" ht="15" hidden="1" customHeight="1">
      <c r="A111" s="363"/>
      <c r="B111" s="366"/>
      <c r="C111" s="30" t="s">
        <v>401</v>
      </c>
      <c r="D111" s="37">
        <f>' СВОД рус'!D116</f>
        <v>0</v>
      </c>
      <c r="E111" s="99">
        <f>' СВОД рус'!E116</f>
        <v>0</v>
      </c>
      <c r="F111" s="37">
        <f>' СВОД рус'!F116</f>
        <v>0</v>
      </c>
      <c r="G111" s="37">
        <f>' СВОД рус'!G116</f>
        <v>0</v>
      </c>
      <c r="H111" s="99">
        <f>' СВОД рус'!H116</f>
        <v>0</v>
      </c>
      <c r="I111" s="99">
        <f>' СВОД рус'!I116</f>
        <v>0</v>
      </c>
      <c r="J111" s="99">
        <f>' СВОД рус'!J116</f>
        <v>0</v>
      </c>
      <c r="K111" s="29"/>
    </row>
    <row r="112" spans="1:11" s="32" customFormat="1" ht="22.5" hidden="1" customHeight="1">
      <c r="A112" s="363"/>
      <c r="B112" s="366"/>
      <c r="C112" s="30" t="s">
        <v>614</v>
      </c>
      <c r="D112" s="37"/>
      <c r="E112" s="99">
        <f>' СВОД рус'!E117</f>
        <v>0</v>
      </c>
      <c r="F112" s="37"/>
      <c r="G112" s="37"/>
      <c r="H112" s="99">
        <f>' СВОД рус'!H117</f>
        <v>0</v>
      </c>
      <c r="I112" s="99">
        <f>' СВОД рус'!I117</f>
        <v>0</v>
      </c>
      <c r="J112" s="99">
        <f>' СВОД рус'!J117</f>
        <v>0</v>
      </c>
      <c r="K112" s="29"/>
    </row>
    <row r="113" spans="1:11" s="32" customFormat="1" ht="15" hidden="1" customHeight="1">
      <c r="A113" s="363"/>
      <c r="B113" s="366"/>
      <c r="C113" s="30" t="s">
        <v>402</v>
      </c>
      <c r="D113" s="37">
        <f>' СВОД рус'!D118</f>
        <v>0</v>
      </c>
      <c r="E113" s="99">
        <f>' СВОД рус'!E118</f>
        <v>0</v>
      </c>
      <c r="F113" s="37">
        <f>' СВОД рус'!F118</f>
        <v>0</v>
      </c>
      <c r="G113" s="37">
        <f>' СВОД рус'!G118</f>
        <v>0</v>
      </c>
      <c r="H113" s="99">
        <f>' СВОД рус'!H118</f>
        <v>0</v>
      </c>
      <c r="I113" s="99">
        <f>' СВОД рус'!I118</f>
        <v>0</v>
      </c>
      <c r="J113" s="99">
        <f>' СВОД рус'!J118</f>
        <v>0</v>
      </c>
      <c r="K113" s="29"/>
    </row>
    <row r="114" spans="1:11" s="32" customFormat="1" ht="15" hidden="1" customHeight="1">
      <c r="A114" s="363"/>
      <c r="B114" s="366"/>
      <c r="C114" s="30" t="s">
        <v>403</v>
      </c>
      <c r="D114" s="37">
        <f>' СВОД рус'!D119</f>
        <v>0</v>
      </c>
      <c r="E114" s="99">
        <f>' СВОД рус'!E119</f>
        <v>0</v>
      </c>
      <c r="F114" s="37">
        <f>' СВОД рус'!F119</f>
        <v>0</v>
      </c>
      <c r="G114" s="37">
        <f>' СВОД рус'!G119</f>
        <v>0</v>
      </c>
      <c r="H114" s="99">
        <f>' СВОД рус'!H119</f>
        <v>0</v>
      </c>
      <c r="I114" s="99">
        <f>' СВОД рус'!I119</f>
        <v>0</v>
      </c>
      <c r="J114" s="99">
        <f>' СВОД рус'!J119</f>
        <v>0</v>
      </c>
      <c r="K114" s="29"/>
    </row>
    <row r="115" spans="1:11" s="32" customFormat="1" ht="13.5" hidden="1" customHeight="1">
      <c r="A115" s="363"/>
      <c r="B115" s="366"/>
      <c r="C115" s="48" t="s">
        <v>502</v>
      </c>
      <c r="D115" s="37">
        <f>' СВОД рус'!D120</f>
        <v>0</v>
      </c>
      <c r="E115" s="99">
        <f>' СВОД рус'!E120</f>
        <v>0</v>
      </c>
      <c r="F115" s="37">
        <f>' СВОД рус'!F120</f>
        <v>0</v>
      </c>
      <c r="G115" s="37">
        <f>' СВОД рус'!G120</f>
        <v>0</v>
      </c>
      <c r="H115" s="99">
        <f>' СВОД рус'!H120</f>
        <v>0</v>
      </c>
      <c r="I115" s="99">
        <f>' СВОД рус'!I120</f>
        <v>0</v>
      </c>
      <c r="J115" s="99">
        <f>' СВОД рус'!J120</f>
        <v>0</v>
      </c>
      <c r="K115" s="29"/>
    </row>
    <row r="116" spans="1:11" s="32" customFormat="1" ht="38.25" hidden="1">
      <c r="A116" s="363"/>
      <c r="B116" s="366"/>
      <c r="C116" s="30" t="s">
        <v>404</v>
      </c>
      <c r="D116" s="37"/>
      <c r="E116" s="99">
        <f>' СВОД рус'!E121</f>
        <v>0</v>
      </c>
      <c r="F116" s="37">
        <f>' СВОД рус'!F121</f>
        <v>0</v>
      </c>
      <c r="G116" s="37">
        <f>' СВОД рус'!G121</f>
        <v>0</v>
      </c>
      <c r="H116" s="99">
        <f>' СВОД рус'!H121</f>
        <v>0</v>
      </c>
      <c r="I116" s="99">
        <f>' СВОД рус'!I121</f>
        <v>0</v>
      </c>
      <c r="J116" s="99">
        <f>' СВОД рус'!J121</f>
        <v>0</v>
      </c>
      <c r="K116" s="29"/>
    </row>
    <row r="117" spans="1:11" s="32" customFormat="1" ht="35.25" hidden="1">
      <c r="A117" s="363"/>
      <c r="B117" s="366"/>
      <c r="C117" s="30" t="s">
        <v>405</v>
      </c>
      <c r="D117" s="37">
        <f>' СВОД рус'!D122</f>
        <v>0</v>
      </c>
      <c r="E117" s="99">
        <f>' СВОД рус'!E122</f>
        <v>0</v>
      </c>
      <c r="F117" s="37">
        <f>' СВОД рус'!F122</f>
        <v>0</v>
      </c>
      <c r="G117" s="37">
        <f>' СВОД рус'!G122</f>
        <v>0</v>
      </c>
      <c r="H117" s="99">
        <f>' СВОД рус'!H122</f>
        <v>0</v>
      </c>
      <c r="I117" s="99">
        <f>' СВОД рус'!I122</f>
        <v>0</v>
      </c>
      <c r="J117" s="99">
        <f>' СВОД рус'!J122</f>
        <v>0</v>
      </c>
      <c r="K117" s="29"/>
    </row>
    <row r="118" spans="1:11" s="32" customFormat="1" ht="51" hidden="1">
      <c r="A118" s="363"/>
      <c r="B118" s="366"/>
      <c r="C118" s="30" t="s">
        <v>406</v>
      </c>
      <c r="D118" s="37">
        <f>' СВОД рус'!D123</f>
        <v>0</v>
      </c>
      <c r="E118" s="99">
        <f>' СВОД рус'!E123</f>
        <v>0</v>
      </c>
      <c r="F118" s="37">
        <f>' СВОД рус'!F123</f>
        <v>0</v>
      </c>
      <c r="G118" s="37">
        <f>' СВОД рус'!G123</f>
        <v>0</v>
      </c>
      <c r="H118" s="99">
        <f>' СВОД рус'!H123</f>
        <v>0</v>
      </c>
      <c r="I118" s="99">
        <f>' СВОД рус'!I123</f>
        <v>0</v>
      </c>
      <c r="J118" s="99">
        <f>' СВОД рус'!J123</f>
        <v>0</v>
      </c>
      <c r="K118" s="29"/>
    </row>
    <row r="119" spans="1:11" s="32" customFormat="1" ht="12.75" hidden="1" customHeight="1">
      <c r="A119" s="363"/>
      <c r="B119" s="366"/>
      <c r="C119" s="48" t="s">
        <v>501</v>
      </c>
      <c r="D119" s="37">
        <f>' СВОД рус'!D124</f>
        <v>100000</v>
      </c>
      <c r="E119" s="99">
        <f>' СВОД рус'!E124</f>
        <v>0</v>
      </c>
      <c r="F119" s="37">
        <f>' СВОД рус'!F124</f>
        <v>0</v>
      </c>
      <c r="G119" s="37">
        <f>' СВОД рус'!G124</f>
        <v>0</v>
      </c>
      <c r="H119" s="99">
        <f>' СВОД рус'!H124</f>
        <v>0</v>
      </c>
      <c r="I119" s="99">
        <f>' СВОД рус'!I124</f>
        <v>0</v>
      </c>
      <c r="J119" s="99">
        <f>' СВОД рус'!J124</f>
        <v>0</v>
      </c>
      <c r="K119" s="29"/>
    </row>
    <row r="120" spans="1:11" s="32" customFormat="1" ht="12.75" hidden="1" customHeight="1">
      <c r="A120" s="363"/>
      <c r="B120" s="366"/>
      <c r="C120" s="30" t="s">
        <v>407</v>
      </c>
      <c r="D120" s="37">
        <f>' СВОД рус'!D125</f>
        <v>0</v>
      </c>
      <c r="E120" s="99">
        <f>' СВОД рус'!E125</f>
        <v>0</v>
      </c>
      <c r="F120" s="37">
        <f>' СВОД рус'!F125</f>
        <v>0</v>
      </c>
      <c r="G120" s="37">
        <f>' СВОД рус'!G125</f>
        <v>0</v>
      </c>
      <c r="H120" s="99">
        <f>' СВОД рус'!H125</f>
        <v>0</v>
      </c>
      <c r="I120" s="99">
        <f>' СВОД рус'!I125</f>
        <v>0</v>
      </c>
      <c r="J120" s="99">
        <f>' СВОД рус'!J125</f>
        <v>0</v>
      </c>
      <c r="K120" s="29"/>
    </row>
    <row r="121" spans="1:11" s="32" customFormat="1" ht="12.75" hidden="1" customHeight="1">
      <c r="A121" s="363"/>
      <c r="B121" s="366"/>
      <c r="C121" s="30" t="s">
        <v>408</v>
      </c>
      <c r="D121" s="37">
        <f>' СВОД рус'!D126</f>
        <v>0</v>
      </c>
      <c r="E121" s="99">
        <f>' СВОД рус'!E126</f>
        <v>0</v>
      </c>
      <c r="F121" s="37">
        <f>' СВОД рус'!F126</f>
        <v>0</v>
      </c>
      <c r="G121" s="37">
        <f>' СВОД рус'!G126</f>
        <v>0</v>
      </c>
      <c r="H121" s="99">
        <f>' СВОД рус'!H126</f>
        <v>0</v>
      </c>
      <c r="I121" s="99">
        <f>' СВОД рус'!I126</f>
        <v>0</v>
      </c>
      <c r="J121" s="99">
        <f>' СВОД рус'!J126</f>
        <v>0</v>
      </c>
      <c r="K121" s="29"/>
    </row>
    <row r="122" spans="1:11" s="32" customFormat="1" ht="12.75" hidden="1" customHeight="1">
      <c r="A122" s="363"/>
      <c r="B122" s="366"/>
      <c r="C122" s="98" t="s">
        <v>486</v>
      </c>
      <c r="D122" s="37">
        <f>' СВОД рус'!D127</f>
        <v>100000</v>
      </c>
      <c r="E122" s="99">
        <f>' СВОД рус'!E127</f>
        <v>0</v>
      </c>
      <c r="F122" s="37">
        <f>' СВОД рус'!F127</f>
        <v>0</v>
      </c>
      <c r="G122" s="37">
        <f>' СВОД рус'!G127</f>
        <v>0</v>
      </c>
      <c r="H122" s="99">
        <f>' СВОД рус'!H127</f>
        <v>0</v>
      </c>
      <c r="I122" s="99">
        <f>' СВОД рус'!I127</f>
        <v>0</v>
      </c>
      <c r="J122" s="99">
        <f>' СВОД рус'!J127</f>
        <v>0</v>
      </c>
      <c r="K122" s="29"/>
    </row>
    <row r="123" spans="1:11" s="32" customFormat="1" ht="12.75" hidden="1" customHeight="1">
      <c r="A123" s="363"/>
      <c r="B123" s="366"/>
      <c r="C123" s="30" t="s">
        <v>409</v>
      </c>
      <c r="D123" s="37">
        <f>' СВОД рус'!D128</f>
        <v>0</v>
      </c>
      <c r="E123" s="99">
        <f>' СВОД рус'!E128</f>
        <v>0</v>
      </c>
      <c r="F123" s="37">
        <f>' СВОД рус'!F128</f>
        <v>0</v>
      </c>
      <c r="G123" s="37">
        <f>' СВОД рус'!G128</f>
        <v>0</v>
      </c>
      <c r="H123" s="99">
        <f>' СВОД рус'!H128</f>
        <v>0</v>
      </c>
      <c r="I123" s="99">
        <f>' СВОД рус'!I128</f>
        <v>0</v>
      </c>
      <c r="J123" s="99">
        <f>' СВОД рус'!J128</f>
        <v>0</v>
      </c>
      <c r="K123" s="29"/>
    </row>
    <row r="124" spans="1:11" s="32" customFormat="1" ht="12.75" hidden="1" customHeight="1">
      <c r="A124" s="363"/>
      <c r="B124" s="366"/>
      <c r="C124" s="48" t="s">
        <v>503</v>
      </c>
      <c r="D124" s="37">
        <f>' СВОД рус'!D129</f>
        <v>0</v>
      </c>
      <c r="E124" s="99">
        <f>' СВОД рус'!E129</f>
        <v>0</v>
      </c>
      <c r="F124" s="37">
        <f>' СВОД рус'!F129</f>
        <v>0</v>
      </c>
      <c r="G124" s="37">
        <f>' СВОД рус'!G129</f>
        <v>0</v>
      </c>
      <c r="H124" s="99">
        <f>' СВОД рус'!H129</f>
        <v>0</v>
      </c>
      <c r="I124" s="99">
        <f>' СВОД рус'!I129</f>
        <v>0</v>
      </c>
      <c r="J124" s="99">
        <f>' СВОД рус'!J129</f>
        <v>0</v>
      </c>
      <c r="K124" s="29"/>
    </row>
    <row r="125" spans="1:11" s="32" customFormat="1" ht="35.25" hidden="1">
      <c r="A125" s="363"/>
      <c r="B125" s="366"/>
      <c r="C125" s="30" t="s">
        <v>413</v>
      </c>
      <c r="D125" s="37">
        <f>' СВОД рус'!D130</f>
        <v>0</v>
      </c>
      <c r="E125" s="99">
        <f>' СВОД рус'!E130</f>
        <v>0</v>
      </c>
      <c r="F125" s="37">
        <f>' СВОД рус'!F130</f>
        <v>0</v>
      </c>
      <c r="G125" s="37">
        <f>' СВОД рус'!G130</f>
        <v>0</v>
      </c>
      <c r="H125" s="99">
        <f>' СВОД рус'!H130</f>
        <v>0</v>
      </c>
      <c r="I125" s="99">
        <f>' СВОД рус'!I130</f>
        <v>0</v>
      </c>
      <c r="J125" s="99">
        <f>' СВОД рус'!J130</f>
        <v>0</v>
      </c>
      <c r="K125" s="29"/>
    </row>
    <row r="126" spans="1:11" s="32" customFormat="1" ht="35.25" hidden="1">
      <c r="A126" s="363"/>
      <c r="B126" s="366"/>
      <c r="C126" s="30" t="s">
        <v>414</v>
      </c>
      <c r="D126" s="37">
        <f>' СВОД рус'!D131</f>
        <v>0</v>
      </c>
      <c r="E126" s="99">
        <f>' СВОД рус'!E131</f>
        <v>0</v>
      </c>
      <c r="F126" s="37">
        <f>' СВОД рус'!F131</f>
        <v>0</v>
      </c>
      <c r="G126" s="37">
        <f>' СВОД рус'!G131</f>
        <v>0</v>
      </c>
      <c r="H126" s="99">
        <f>' СВОД рус'!H131</f>
        <v>0</v>
      </c>
      <c r="I126" s="99">
        <f>' СВОД рус'!I131</f>
        <v>0</v>
      </c>
      <c r="J126" s="99">
        <f>' СВОД рус'!J131</f>
        <v>0</v>
      </c>
      <c r="K126" s="29"/>
    </row>
    <row r="127" spans="1:11" s="32" customFormat="1" ht="35.25" hidden="1">
      <c r="A127" s="363"/>
      <c r="B127" s="366"/>
      <c r="C127" s="30" t="s">
        <v>415</v>
      </c>
      <c r="D127" s="37">
        <f>' СВОД рус'!D132</f>
        <v>0</v>
      </c>
      <c r="E127" s="99">
        <f>' СВОД рус'!E132</f>
        <v>0</v>
      </c>
      <c r="F127" s="37">
        <f>' СВОД рус'!F132</f>
        <v>0</v>
      </c>
      <c r="G127" s="37">
        <f>' СВОД рус'!G132</f>
        <v>0</v>
      </c>
      <c r="H127" s="99">
        <f>' СВОД рус'!H132</f>
        <v>0</v>
      </c>
      <c r="I127" s="99">
        <f>' СВОД рус'!I132</f>
        <v>0</v>
      </c>
      <c r="J127" s="99">
        <f>' СВОД рус'!J132</f>
        <v>0</v>
      </c>
      <c r="K127" s="29"/>
    </row>
    <row r="128" spans="1:11" s="32" customFormat="1" ht="35.25" hidden="1">
      <c r="A128" s="363"/>
      <c r="B128" s="366"/>
      <c r="C128" s="30" t="s">
        <v>416</v>
      </c>
      <c r="D128" s="37">
        <f>' СВОД рус'!D133</f>
        <v>0</v>
      </c>
      <c r="E128" s="99">
        <f>' СВОД рус'!E133</f>
        <v>0</v>
      </c>
      <c r="F128" s="37">
        <f>' СВОД рус'!F133</f>
        <v>0</v>
      </c>
      <c r="G128" s="37">
        <f>' СВОД рус'!G133</f>
        <v>0</v>
      </c>
      <c r="H128" s="99">
        <f>' СВОД рус'!H133</f>
        <v>0</v>
      </c>
      <c r="I128" s="99">
        <f>' СВОД рус'!I133</f>
        <v>0</v>
      </c>
      <c r="J128" s="99">
        <f>' СВОД рус'!J133</f>
        <v>0</v>
      </c>
      <c r="K128" s="29"/>
    </row>
    <row r="129" spans="1:11" s="32" customFormat="1" ht="13.5" hidden="1" customHeight="1">
      <c r="A129" s="363"/>
      <c r="B129" s="366"/>
      <c r="C129" s="48" t="s">
        <v>504</v>
      </c>
      <c r="D129" s="37">
        <f>' СВОД рус'!D134</f>
        <v>1100000</v>
      </c>
      <c r="E129" s="99">
        <f>' СВОД рус'!E134</f>
        <v>0</v>
      </c>
      <c r="F129" s="37">
        <f>' СВОД рус'!F134</f>
        <v>0</v>
      </c>
      <c r="G129" s="37">
        <f>' СВОД рус'!G134</f>
        <v>0</v>
      </c>
      <c r="H129" s="99">
        <f>' СВОД рус'!H134</f>
        <v>0</v>
      </c>
      <c r="I129" s="99">
        <f>' СВОД рус'!I134</f>
        <v>0</v>
      </c>
      <c r="J129" s="99">
        <f>' СВОД рус'!J134</f>
        <v>0</v>
      </c>
      <c r="K129" s="29"/>
    </row>
    <row r="130" spans="1:11" s="32" customFormat="1" ht="35.25" hidden="1">
      <c r="A130" s="363"/>
      <c r="B130" s="366"/>
      <c r="C130" s="30" t="s">
        <v>417</v>
      </c>
      <c r="D130" s="37">
        <f>' СВОД рус'!D135</f>
        <v>700000</v>
      </c>
      <c r="E130" s="99">
        <f>' СВОД рус'!E135</f>
        <v>0</v>
      </c>
      <c r="F130" s="37">
        <f>' СВОД рус'!F135</f>
        <v>0</v>
      </c>
      <c r="G130" s="37">
        <f>' СВОД рус'!G135</f>
        <v>0</v>
      </c>
      <c r="H130" s="99">
        <f>' СВОД рус'!H135</f>
        <v>0</v>
      </c>
      <c r="I130" s="99">
        <f>' СВОД рус'!I135</f>
        <v>0</v>
      </c>
      <c r="J130" s="99">
        <f>' СВОД рус'!J135</f>
        <v>0</v>
      </c>
      <c r="K130" s="29"/>
    </row>
    <row r="131" spans="1:11" s="32" customFormat="1" ht="35.25" hidden="1">
      <c r="A131" s="363"/>
      <c r="B131" s="366"/>
      <c r="C131" s="30" t="s">
        <v>418</v>
      </c>
      <c r="D131" s="37">
        <f>' СВОД рус'!D136</f>
        <v>200000</v>
      </c>
      <c r="E131" s="99">
        <f>' СВОД рус'!E136</f>
        <v>0</v>
      </c>
      <c r="F131" s="37">
        <f>' СВОД рус'!F136</f>
        <v>0</v>
      </c>
      <c r="G131" s="37">
        <f>' СВОД рус'!G136</f>
        <v>0</v>
      </c>
      <c r="H131" s="99">
        <f>' СВОД рус'!H136</f>
        <v>0</v>
      </c>
      <c r="I131" s="99">
        <f>' СВОД рус'!I136</f>
        <v>0</v>
      </c>
      <c r="J131" s="99">
        <f>' СВОД рус'!J136</f>
        <v>0</v>
      </c>
      <c r="K131" s="29"/>
    </row>
    <row r="132" spans="1:11" s="32" customFormat="1" ht="38.25" hidden="1">
      <c r="A132" s="363"/>
      <c r="B132" s="366"/>
      <c r="C132" s="30" t="s">
        <v>419</v>
      </c>
      <c r="D132" s="37">
        <f>' СВОД рус'!D137</f>
        <v>0</v>
      </c>
      <c r="E132" s="99">
        <f>' СВОД рус'!E137</f>
        <v>0</v>
      </c>
      <c r="F132" s="37">
        <f>' СВОД рус'!F137</f>
        <v>0</v>
      </c>
      <c r="G132" s="37">
        <f>' СВОД рус'!G137</f>
        <v>0</v>
      </c>
      <c r="H132" s="99">
        <f>' СВОД рус'!H137</f>
        <v>0</v>
      </c>
      <c r="I132" s="99">
        <f>' СВОД рус'!I137</f>
        <v>0</v>
      </c>
      <c r="J132" s="99">
        <f>' СВОД рус'!J137</f>
        <v>0</v>
      </c>
      <c r="K132" s="29"/>
    </row>
    <row r="133" spans="1:11" s="32" customFormat="1" ht="35.25" hidden="1">
      <c r="A133" s="363"/>
      <c r="B133" s="366"/>
      <c r="C133" s="30" t="s">
        <v>420</v>
      </c>
      <c r="D133" s="37">
        <f>' СВОД рус'!D138</f>
        <v>0</v>
      </c>
      <c r="E133" s="99">
        <f>' СВОД рус'!E138</f>
        <v>0</v>
      </c>
      <c r="F133" s="37">
        <f>' СВОД рус'!F138</f>
        <v>0</v>
      </c>
      <c r="G133" s="37">
        <f>' СВОД рус'!G138</f>
        <v>0</v>
      </c>
      <c r="H133" s="99">
        <f>' СВОД рус'!H138</f>
        <v>0</v>
      </c>
      <c r="I133" s="99">
        <f>' СВОД рус'!I138</f>
        <v>0</v>
      </c>
      <c r="J133" s="99">
        <f>' СВОД рус'!J138</f>
        <v>0</v>
      </c>
      <c r="K133" s="29"/>
    </row>
    <row r="134" spans="1:11" s="32" customFormat="1" ht="35.25" hidden="1">
      <c r="A134" s="363"/>
      <c r="B134" s="366"/>
      <c r="C134" s="30" t="s">
        <v>421</v>
      </c>
      <c r="D134" s="37">
        <f>' СВОД рус'!D139</f>
        <v>0</v>
      </c>
      <c r="E134" s="99">
        <f>' СВОД рус'!E139</f>
        <v>0</v>
      </c>
      <c r="F134" s="37">
        <f>' СВОД рус'!F139</f>
        <v>0</v>
      </c>
      <c r="G134" s="37">
        <f>' СВОД рус'!G139</f>
        <v>0</v>
      </c>
      <c r="H134" s="99">
        <f>' СВОД рус'!H139</f>
        <v>0</v>
      </c>
      <c r="I134" s="99">
        <f>' СВОД рус'!I139</f>
        <v>0</v>
      </c>
      <c r="J134" s="99">
        <f>' СВОД рус'!J139</f>
        <v>0</v>
      </c>
      <c r="K134" s="29"/>
    </row>
    <row r="135" spans="1:11" s="32" customFormat="1" ht="38.25" hidden="1">
      <c r="A135" s="363"/>
      <c r="B135" s="366"/>
      <c r="C135" s="30" t="s">
        <v>422</v>
      </c>
      <c r="D135" s="37">
        <f>' СВОД рус'!D140</f>
        <v>0</v>
      </c>
      <c r="E135" s="99">
        <f>' СВОД рус'!E140</f>
        <v>0</v>
      </c>
      <c r="F135" s="37">
        <f>' СВОД рус'!F140</f>
        <v>0</v>
      </c>
      <c r="G135" s="37">
        <f>' СВОД рус'!G140</f>
        <v>0</v>
      </c>
      <c r="H135" s="99">
        <f>' СВОД рус'!H140</f>
        <v>0</v>
      </c>
      <c r="I135" s="99">
        <f>' СВОД рус'!I140</f>
        <v>0</v>
      </c>
      <c r="J135" s="99">
        <f>' СВОД рус'!J140</f>
        <v>0</v>
      </c>
      <c r="K135" s="29"/>
    </row>
    <row r="136" spans="1:11" s="32" customFormat="1" ht="38.25" hidden="1">
      <c r="A136" s="363"/>
      <c r="B136" s="366"/>
      <c r="C136" s="30" t="s">
        <v>423</v>
      </c>
      <c r="D136" s="37">
        <f>' СВОД рус'!D141</f>
        <v>0</v>
      </c>
      <c r="E136" s="99">
        <f>' СВОД рус'!E141</f>
        <v>0</v>
      </c>
      <c r="F136" s="37">
        <f>' СВОД рус'!F141</f>
        <v>0</v>
      </c>
      <c r="G136" s="37">
        <f>' СВОД рус'!G141</f>
        <v>0</v>
      </c>
      <c r="H136" s="99">
        <f>' СВОД рус'!H141</f>
        <v>0</v>
      </c>
      <c r="I136" s="99">
        <f>' СВОД рус'!I141</f>
        <v>0</v>
      </c>
      <c r="J136" s="99">
        <f>' СВОД рус'!J141</f>
        <v>0</v>
      </c>
      <c r="K136" s="29"/>
    </row>
    <row r="137" spans="1:11" s="32" customFormat="1" ht="51" hidden="1">
      <c r="A137" s="363"/>
      <c r="B137" s="366"/>
      <c r="C137" s="30" t="s">
        <v>129</v>
      </c>
      <c r="D137" s="37"/>
      <c r="E137" s="99">
        <f>' СВОД рус'!E142</f>
        <v>0</v>
      </c>
      <c r="F137" s="37">
        <f>' СВОД рус'!F142</f>
        <v>0</v>
      </c>
      <c r="G137" s="37">
        <f>' СВОД рус'!G142</f>
        <v>0</v>
      </c>
      <c r="H137" s="99">
        <f>' СВОД рус'!H142</f>
        <v>0</v>
      </c>
      <c r="I137" s="99">
        <f>' СВОД рус'!I142</f>
        <v>0</v>
      </c>
      <c r="J137" s="99">
        <f>' СВОД рус'!J142</f>
        <v>0</v>
      </c>
      <c r="K137" s="29"/>
    </row>
    <row r="138" spans="1:11" s="32" customFormat="1" ht="38.25" hidden="1">
      <c r="A138" s="363"/>
      <c r="B138" s="366"/>
      <c r="C138" s="30" t="s">
        <v>424</v>
      </c>
      <c r="D138" s="37">
        <f>' СВОД рус'!D143</f>
        <v>0</v>
      </c>
      <c r="E138" s="99">
        <f>' СВОД рус'!E143</f>
        <v>0</v>
      </c>
      <c r="F138" s="37">
        <f>' СВОД рус'!F143</f>
        <v>0</v>
      </c>
      <c r="G138" s="37">
        <f>' СВОД рус'!G143</f>
        <v>0</v>
      </c>
      <c r="H138" s="99">
        <f>' СВОД рус'!H143</f>
        <v>0</v>
      </c>
      <c r="I138" s="99">
        <f>' СВОД рус'!I143</f>
        <v>0</v>
      </c>
      <c r="J138" s="99">
        <f>' СВОД рус'!J143</f>
        <v>0</v>
      </c>
      <c r="K138" s="29"/>
    </row>
    <row r="139" spans="1:11" s="32" customFormat="1" ht="15" hidden="1" customHeight="1">
      <c r="A139" s="363"/>
      <c r="B139" s="366"/>
      <c r="C139" s="48" t="s">
        <v>505</v>
      </c>
      <c r="D139" s="37">
        <f>' СВОД рус'!D144</f>
        <v>0</v>
      </c>
      <c r="E139" s="99">
        <f>' СВОД рус'!E144</f>
        <v>0</v>
      </c>
      <c r="F139" s="37">
        <f>' СВОД рус'!F144</f>
        <v>0</v>
      </c>
      <c r="G139" s="37">
        <f>' СВОД рус'!G144</f>
        <v>0</v>
      </c>
      <c r="H139" s="99">
        <f>' СВОД рус'!H144</f>
        <v>0</v>
      </c>
      <c r="I139" s="99">
        <f>' СВОД рус'!I144</f>
        <v>0</v>
      </c>
      <c r="J139" s="99">
        <f>' СВОД рус'!J144</f>
        <v>0</v>
      </c>
      <c r="K139" s="29"/>
    </row>
    <row r="140" spans="1:11" s="32" customFormat="1" ht="51" hidden="1">
      <c r="A140" s="363"/>
      <c r="B140" s="366"/>
      <c r="C140" s="30" t="s">
        <v>427</v>
      </c>
      <c r="D140" s="37">
        <f>' СВОД рус'!D145</f>
        <v>0</v>
      </c>
      <c r="E140" s="99">
        <f>' СВОД рус'!E145</f>
        <v>0</v>
      </c>
      <c r="F140" s="37">
        <f>' СВОД рус'!F145</f>
        <v>0</v>
      </c>
      <c r="G140" s="37">
        <f>' СВОД рус'!G145</f>
        <v>0</v>
      </c>
      <c r="H140" s="99">
        <f>' СВОД рус'!H145</f>
        <v>0</v>
      </c>
      <c r="I140" s="99">
        <f>' СВОД рус'!I145</f>
        <v>0</v>
      </c>
      <c r="J140" s="99">
        <f>' СВОД рус'!J145</f>
        <v>0</v>
      </c>
      <c r="K140" s="29"/>
    </row>
    <row r="141" spans="1:11" s="32" customFormat="1" ht="38.25" hidden="1">
      <c r="A141" s="363"/>
      <c r="B141" s="366"/>
      <c r="C141" s="30" t="s">
        <v>426</v>
      </c>
      <c r="D141" s="37">
        <f>' СВОД рус'!D147</f>
        <v>0</v>
      </c>
      <c r="E141" s="99">
        <f>' СВОД рус'!E147</f>
        <v>0</v>
      </c>
      <c r="F141" s="37">
        <f>' СВОД рус'!F147</f>
        <v>0</v>
      </c>
      <c r="G141" s="37">
        <f>' СВОД рус'!G147</f>
        <v>0</v>
      </c>
      <c r="H141" s="99">
        <f>' СВОД рус'!H147</f>
        <v>0</v>
      </c>
      <c r="I141" s="99">
        <f>' СВОД рус'!I147</f>
        <v>0</v>
      </c>
      <c r="J141" s="99">
        <f>' СВОД рус'!J147</f>
        <v>0</v>
      </c>
      <c r="K141" s="29"/>
    </row>
    <row r="142" spans="1:11" s="32" customFormat="1" ht="15" hidden="1" customHeight="1">
      <c r="A142" s="363"/>
      <c r="B142" s="366"/>
      <c r="C142" s="48" t="s">
        <v>506</v>
      </c>
      <c r="D142" s="37">
        <f>' СВОД рус'!D148</f>
        <v>100000</v>
      </c>
      <c r="E142" s="99">
        <f>' СВОД рус'!E148</f>
        <v>0</v>
      </c>
      <c r="F142" s="37">
        <f>' СВОД рус'!F148</f>
        <v>0</v>
      </c>
      <c r="G142" s="37">
        <f>' СВОД рус'!G148</f>
        <v>0</v>
      </c>
      <c r="H142" s="99">
        <f>' СВОД рус'!H148</f>
        <v>0</v>
      </c>
      <c r="I142" s="99">
        <f>' СВОД рус'!I148</f>
        <v>0</v>
      </c>
      <c r="J142" s="99">
        <f>' СВОД рус'!J148</f>
        <v>0</v>
      </c>
      <c r="K142" s="29"/>
    </row>
    <row r="143" spans="1:11" s="32" customFormat="1" ht="38.25" hidden="1">
      <c r="A143" s="363"/>
      <c r="B143" s="366"/>
      <c r="C143" s="30" t="s">
        <v>428</v>
      </c>
      <c r="D143" s="37">
        <f>' СВОД рус'!D149</f>
        <v>0</v>
      </c>
      <c r="E143" s="99">
        <f>' СВОД рус'!E149</f>
        <v>0</v>
      </c>
      <c r="F143" s="37">
        <f>' СВОД рус'!F149</f>
        <v>0</v>
      </c>
      <c r="G143" s="37">
        <f>' СВОД рус'!G149</f>
        <v>0</v>
      </c>
      <c r="H143" s="99">
        <f>' СВОД рус'!H149</f>
        <v>0</v>
      </c>
      <c r="I143" s="99">
        <f>' СВОД рус'!I149</f>
        <v>0</v>
      </c>
      <c r="J143" s="99">
        <f>' СВОД рус'!J149</f>
        <v>0</v>
      </c>
      <c r="K143" s="29"/>
    </row>
    <row r="144" spans="1:11" s="32" customFormat="1" ht="38.25" hidden="1">
      <c r="A144" s="363"/>
      <c r="B144" s="366"/>
      <c r="C144" s="30" t="s">
        <v>621</v>
      </c>
      <c r="D144" s="37"/>
      <c r="E144" s="99">
        <f>' СВОД рус'!E150</f>
        <v>0</v>
      </c>
      <c r="F144" s="37"/>
      <c r="G144" s="37"/>
      <c r="H144" s="99">
        <f>' СВОД рус'!H150</f>
        <v>0</v>
      </c>
      <c r="I144" s="99">
        <f>' СВОД рус'!I150</f>
        <v>0</v>
      </c>
      <c r="J144" s="99">
        <f>' СВОД рус'!J150</f>
        <v>0</v>
      </c>
      <c r="K144" s="29"/>
    </row>
    <row r="145" spans="1:11" s="32" customFormat="1" ht="38.25" hidden="1">
      <c r="A145" s="363"/>
      <c r="B145" s="366"/>
      <c r="C145" s="30" t="s">
        <v>429</v>
      </c>
      <c r="D145" s="37">
        <f>' СВОД рус'!D151</f>
        <v>50000</v>
      </c>
      <c r="E145" s="99">
        <f>' СВОД рус'!E151</f>
        <v>0</v>
      </c>
      <c r="F145" s="37">
        <f>' СВОД рус'!F151</f>
        <v>0</v>
      </c>
      <c r="G145" s="37">
        <f>' СВОД рус'!G151</f>
        <v>0</v>
      </c>
      <c r="H145" s="99">
        <f>' СВОД рус'!H151</f>
        <v>0</v>
      </c>
      <c r="I145" s="99">
        <f>' СВОД рус'!I151</f>
        <v>0</v>
      </c>
      <c r="J145" s="99">
        <f>' СВОД рус'!J151</f>
        <v>0</v>
      </c>
      <c r="K145" s="29"/>
    </row>
    <row r="146" spans="1:11" s="32" customFormat="1" ht="38.25" hidden="1">
      <c r="A146" s="363"/>
      <c r="B146" s="366"/>
      <c r="C146" s="30" t="s">
        <v>430</v>
      </c>
      <c r="D146" s="37">
        <f>' СВОД рус'!D152</f>
        <v>0</v>
      </c>
      <c r="E146" s="99">
        <f>' СВОД рус'!E152</f>
        <v>0</v>
      </c>
      <c r="F146" s="37">
        <f>' СВОД рус'!F152</f>
        <v>0</v>
      </c>
      <c r="G146" s="37">
        <f>' СВОД рус'!G152</f>
        <v>0</v>
      </c>
      <c r="H146" s="99">
        <f>' СВОД рус'!H152</f>
        <v>0</v>
      </c>
      <c r="I146" s="99">
        <f>' СВОД рус'!I152</f>
        <v>0</v>
      </c>
      <c r="J146" s="99">
        <f>' СВОД рус'!J152</f>
        <v>0</v>
      </c>
      <c r="K146" s="29"/>
    </row>
    <row r="147" spans="1:11" s="32" customFormat="1" ht="35.25" hidden="1">
      <c r="A147" s="363"/>
      <c r="B147" s="366"/>
      <c r="C147" s="30" t="s">
        <v>431</v>
      </c>
      <c r="D147" s="37">
        <f>' СВОД рус'!D153</f>
        <v>0</v>
      </c>
      <c r="E147" s="99">
        <f>' СВОД рус'!E153</f>
        <v>0</v>
      </c>
      <c r="F147" s="37">
        <f>' СВОД рус'!F153</f>
        <v>0</v>
      </c>
      <c r="G147" s="37">
        <f>' СВОД рус'!G153</f>
        <v>0</v>
      </c>
      <c r="H147" s="99">
        <f>' СВОД рус'!H153</f>
        <v>0</v>
      </c>
      <c r="I147" s="99">
        <f>' СВОД рус'!I153</f>
        <v>0</v>
      </c>
      <c r="J147" s="99">
        <f>' СВОД рус'!J153</f>
        <v>0</v>
      </c>
      <c r="K147" s="29"/>
    </row>
    <row r="148" spans="1:11" s="32" customFormat="1" ht="38.25" hidden="1">
      <c r="A148" s="363"/>
      <c r="B148" s="366"/>
      <c r="C148" s="30" t="s">
        <v>432</v>
      </c>
      <c r="D148" s="37">
        <f>' СВОД рус'!D154</f>
        <v>0</v>
      </c>
      <c r="E148" s="99">
        <f>' СВОД рус'!E154</f>
        <v>0</v>
      </c>
      <c r="F148" s="37">
        <f>' СВОД рус'!F154</f>
        <v>0</v>
      </c>
      <c r="G148" s="37">
        <f>' СВОД рус'!G154</f>
        <v>0</v>
      </c>
      <c r="H148" s="99">
        <f>' СВОД рус'!H154</f>
        <v>0</v>
      </c>
      <c r="I148" s="99">
        <f>' СВОД рус'!I154</f>
        <v>0</v>
      </c>
      <c r="J148" s="99">
        <f>' СВОД рус'!J154</f>
        <v>0</v>
      </c>
      <c r="K148" s="29"/>
    </row>
    <row r="149" spans="1:11" s="32" customFormat="1" ht="35.25" hidden="1">
      <c r="A149" s="363"/>
      <c r="B149" s="366"/>
      <c r="C149" s="30" t="s">
        <v>433</v>
      </c>
      <c r="D149" s="37">
        <f>' СВОД рус'!D155</f>
        <v>0</v>
      </c>
      <c r="E149" s="99">
        <f>' СВОД рус'!E155</f>
        <v>0</v>
      </c>
      <c r="F149" s="37">
        <f>' СВОД рус'!F155</f>
        <v>0</v>
      </c>
      <c r="G149" s="37">
        <f>' СВОД рус'!G155</f>
        <v>0</v>
      </c>
      <c r="H149" s="99">
        <f>' СВОД рус'!H155</f>
        <v>0</v>
      </c>
      <c r="I149" s="99">
        <f>' СВОД рус'!I155</f>
        <v>0</v>
      </c>
      <c r="J149" s="99">
        <f>' СВОД рус'!J155</f>
        <v>0</v>
      </c>
      <c r="K149" s="29"/>
    </row>
    <row r="150" spans="1:11" s="32" customFormat="1" ht="38.25" hidden="1">
      <c r="A150" s="363"/>
      <c r="B150" s="366"/>
      <c r="C150" s="30" t="s">
        <v>434</v>
      </c>
      <c r="D150" s="37">
        <f>' СВОД рус'!D156</f>
        <v>50000</v>
      </c>
      <c r="E150" s="99">
        <f>' СВОД рус'!E156</f>
        <v>0</v>
      </c>
      <c r="F150" s="37">
        <f>' СВОД рус'!F156</f>
        <v>0</v>
      </c>
      <c r="G150" s="37">
        <f>' СВОД рус'!G156</f>
        <v>0</v>
      </c>
      <c r="H150" s="99">
        <f>' СВОД рус'!H156</f>
        <v>0</v>
      </c>
      <c r="I150" s="99">
        <f>' СВОД рус'!I156</f>
        <v>0</v>
      </c>
      <c r="J150" s="99">
        <f>' СВОД рус'!J156</f>
        <v>0</v>
      </c>
      <c r="K150" s="29"/>
    </row>
    <row r="151" spans="1:11" s="32" customFormat="1" ht="63.75" hidden="1">
      <c r="A151" s="363"/>
      <c r="B151" s="366"/>
      <c r="C151" s="30" t="s">
        <v>435</v>
      </c>
      <c r="D151" s="37">
        <f>' СВОД рус'!D157</f>
        <v>0</v>
      </c>
      <c r="E151" s="99">
        <f>' СВОД рус'!E157</f>
        <v>0</v>
      </c>
      <c r="F151" s="37">
        <f>' СВОД рус'!F157</f>
        <v>0</v>
      </c>
      <c r="G151" s="37">
        <f>' СВОД рус'!G157</f>
        <v>0</v>
      </c>
      <c r="H151" s="99">
        <f>' СВОД рус'!H157</f>
        <v>0</v>
      </c>
      <c r="I151" s="99">
        <f>' СВОД рус'!I157</f>
        <v>0</v>
      </c>
      <c r="J151" s="99">
        <f>' СВОД рус'!J157</f>
        <v>0</v>
      </c>
      <c r="K151" s="29"/>
    </row>
    <row r="152" spans="1:11" s="32" customFormat="1" ht="15" hidden="1" customHeight="1">
      <c r="A152" s="363"/>
      <c r="B152" s="366"/>
      <c r="C152" s="48" t="s">
        <v>507</v>
      </c>
      <c r="D152" s="37">
        <f>' СВОД рус'!D167</f>
        <v>0</v>
      </c>
      <c r="E152" s="99">
        <f>' СВОД рус'!E158</f>
        <v>0</v>
      </c>
      <c r="F152" s="37">
        <f>' СВОД рус'!F158</f>
        <v>0</v>
      </c>
      <c r="G152" s="37">
        <f>' СВОД рус'!G158</f>
        <v>0</v>
      </c>
      <c r="H152" s="99">
        <f>' СВОД рус'!H158</f>
        <v>0</v>
      </c>
      <c r="I152" s="99">
        <f>' СВОД рус'!I158</f>
        <v>0</v>
      </c>
      <c r="J152" s="99">
        <f>' СВОД рус'!J158</f>
        <v>0</v>
      </c>
      <c r="K152" s="29"/>
    </row>
    <row r="153" spans="1:11" s="32" customFormat="1" ht="15" hidden="1" customHeight="1">
      <c r="A153" s="363"/>
      <c r="B153" s="366"/>
      <c r="C153" s="30" t="s">
        <v>436</v>
      </c>
      <c r="D153" s="37">
        <f>' СВОД рус'!D168</f>
        <v>0</v>
      </c>
      <c r="E153" s="99">
        <f>' СВОД рус'!E159</f>
        <v>0</v>
      </c>
      <c r="F153" s="37">
        <f>' СВОД рус'!F159</f>
        <v>0</v>
      </c>
      <c r="G153" s="37">
        <f>' СВОД рус'!G159</f>
        <v>0</v>
      </c>
      <c r="H153" s="99">
        <f>' СВОД рус'!H159</f>
        <v>0</v>
      </c>
      <c r="I153" s="99">
        <f>' СВОД рус'!I159</f>
        <v>0</v>
      </c>
      <c r="J153" s="99">
        <f>' СВОД рус'!J159</f>
        <v>0</v>
      </c>
      <c r="K153" s="29"/>
    </row>
    <row r="154" spans="1:11" s="32" customFormat="1" ht="15" hidden="1" customHeight="1">
      <c r="A154" s="363"/>
      <c r="B154" s="366"/>
      <c r="C154" s="30" t="s">
        <v>437</v>
      </c>
      <c r="D154" s="37">
        <f>' СВОД рус'!D169</f>
        <v>0</v>
      </c>
      <c r="E154" s="99">
        <f>' СВОД рус'!E160</f>
        <v>0</v>
      </c>
      <c r="F154" s="37">
        <f>' СВОД рус'!F160</f>
        <v>0</v>
      </c>
      <c r="G154" s="37">
        <f>' СВОД рус'!G160</f>
        <v>0</v>
      </c>
      <c r="H154" s="99">
        <f>' СВОД рус'!H160</f>
        <v>0</v>
      </c>
      <c r="I154" s="99">
        <f>' СВОД рус'!I160</f>
        <v>0</v>
      </c>
      <c r="J154" s="99">
        <f>' СВОД рус'!J160</f>
        <v>0</v>
      </c>
      <c r="K154" s="29"/>
    </row>
    <row r="155" spans="1:11" s="32" customFormat="1" ht="15" hidden="1" customHeight="1">
      <c r="A155" s="363"/>
      <c r="B155" s="366"/>
      <c r="C155" s="30" t="s">
        <v>438</v>
      </c>
      <c r="D155" s="37">
        <f>' СВОД рус'!D170</f>
        <v>0</v>
      </c>
      <c r="E155" s="99">
        <f>' СВОД рус'!E161</f>
        <v>0</v>
      </c>
      <c r="F155" s="37">
        <f>' СВОД рус'!F161</f>
        <v>0</v>
      </c>
      <c r="G155" s="37">
        <f>' СВОД рус'!G161</f>
        <v>0</v>
      </c>
      <c r="H155" s="99">
        <f>' СВОД рус'!H161</f>
        <v>0</v>
      </c>
      <c r="I155" s="99">
        <f>' СВОД рус'!I161</f>
        <v>0</v>
      </c>
      <c r="J155" s="99">
        <f>' СВОД рус'!J161</f>
        <v>0</v>
      </c>
      <c r="K155" s="29"/>
    </row>
    <row r="156" spans="1:11" s="32" customFormat="1" ht="15" hidden="1" customHeight="1">
      <c r="A156" s="363"/>
      <c r="B156" s="366"/>
      <c r="C156" s="48" t="s">
        <v>508</v>
      </c>
      <c r="D156" s="37">
        <f>' СВОД рус'!D171</f>
        <v>0</v>
      </c>
      <c r="E156" s="99">
        <f>' СВОД рус'!E162</f>
        <v>0</v>
      </c>
      <c r="F156" s="37">
        <f>' СВОД рус'!F162</f>
        <v>0</v>
      </c>
      <c r="G156" s="37">
        <f>' СВОД рус'!G162</f>
        <v>0</v>
      </c>
      <c r="H156" s="99">
        <f>' СВОД рус'!H162</f>
        <v>0</v>
      </c>
      <c r="I156" s="99">
        <f>' СВОД рус'!I162</f>
        <v>0</v>
      </c>
      <c r="J156" s="99">
        <f>' СВОД рус'!J162</f>
        <v>0</v>
      </c>
      <c r="K156" s="29"/>
    </row>
    <row r="157" spans="1:11" s="32" customFormat="1" ht="15" hidden="1" customHeight="1">
      <c r="A157" s="363"/>
      <c r="B157" s="366"/>
      <c r="C157" s="30" t="s">
        <v>440</v>
      </c>
      <c r="D157" s="37">
        <f>' СВОД рус'!D172</f>
        <v>0</v>
      </c>
      <c r="E157" s="99">
        <f>' СВОД рус'!E163</f>
        <v>0</v>
      </c>
      <c r="F157" s="37">
        <f>' СВОД рус'!F163</f>
        <v>0</v>
      </c>
      <c r="G157" s="37">
        <f>' СВОД рус'!G163</f>
        <v>0</v>
      </c>
      <c r="H157" s="99">
        <f>' СВОД рус'!H163</f>
        <v>0</v>
      </c>
      <c r="I157" s="99">
        <f>' СВОД рус'!I163</f>
        <v>0</v>
      </c>
      <c r="J157" s="99">
        <f>' СВОД рус'!J163</f>
        <v>0</v>
      </c>
      <c r="K157" s="29"/>
    </row>
    <row r="158" spans="1:11" s="32" customFormat="1" ht="15" hidden="1" customHeight="1">
      <c r="A158" s="363"/>
      <c r="B158" s="366"/>
      <c r="C158" s="30" t="s">
        <v>441</v>
      </c>
      <c r="D158" s="37">
        <f>' СВОД рус'!D173</f>
        <v>0</v>
      </c>
      <c r="E158" s="99">
        <f>' СВОД рус'!E164</f>
        <v>0</v>
      </c>
      <c r="F158" s="37">
        <f>' СВОД рус'!F164</f>
        <v>0</v>
      </c>
      <c r="G158" s="37">
        <f>' СВОД рус'!G164</f>
        <v>0</v>
      </c>
      <c r="H158" s="99">
        <f>' СВОД рус'!H164</f>
        <v>0</v>
      </c>
      <c r="I158" s="99">
        <f>' СВОД рус'!I164</f>
        <v>0</v>
      </c>
      <c r="J158" s="99">
        <f>' СВОД рус'!J164</f>
        <v>0</v>
      </c>
      <c r="K158" s="29"/>
    </row>
    <row r="159" spans="1:11" s="32" customFormat="1" ht="15" hidden="1" customHeight="1">
      <c r="A159" s="363"/>
      <c r="B159" s="366"/>
      <c r="C159" s="48" t="s">
        <v>509</v>
      </c>
      <c r="D159" s="37">
        <f>' СВОД рус'!D179</f>
        <v>0</v>
      </c>
      <c r="E159" s="99">
        <f>' СВОД рус'!E165</f>
        <v>0</v>
      </c>
      <c r="F159" s="37">
        <f>' СВОД рус'!F165</f>
        <v>0</v>
      </c>
      <c r="G159" s="37">
        <f>' СВОД рус'!G165</f>
        <v>0</v>
      </c>
      <c r="H159" s="99">
        <f>' СВОД рус'!H165</f>
        <v>0</v>
      </c>
      <c r="I159" s="99">
        <f>' СВОД рус'!I165</f>
        <v>0</v>
      </c>
      <c r="J159" s="99">
        <f>' СВОД рус'!J165</f>
        <v>0</v>
      </c>
      <c r="K159" s="29"/>
    </row>
    <row r="160" spans="1:11" s="32" customFormat="1" ht="15" hidden="1" customHeight="1">
      <c r="A160" s="363"/>
      <c r="B160" s="366"/>
      <c r="C160" s="30" t="s">
        <v>443</v>
      </c>
      <c r="D160" s="37">
        <f>' СВОД рус'!D180</f>
        <v>0</v>
      </c>
      <c r="E160" s="99">
        <f>' СВОД рус'!E166</f>
        <v>0</v>
      </c>
      <c r="F160" s="37">
        <f>' СВОД рус'!F166</f>
        <v>0</v>
      </c>
      <c r="G160" s="37">
        <f>' СВОД рус'!G166</f>
        <v>0</v>
      </c>
      <c r="H160" s="99">
        <f>' СВОД рус'!H166</f>
        <v>0</v>
      </c>
      <c r="I160" s="99">
        <f>' СВОД рус'!I166</f>
        <v>0</v>
      </c>
      <c r="J160" s="99">
        <f>' СВОД рус'!J166</f>
        <v>0</v>
      </c>
      <c r="K160" s="29"/>
    </row>
    <row r="161" spans="1:11" s="32" customFormat="1" ht="15" hidden="1" customHeight="1">
      <c r="A161" s="363"/>
      <c r="B161" s="366"/>
      <c r="C161" s="30" t="s">
        <v>444</v>
      </c>
      <c r="D161" s="37">
        <f>' СВОД рус'!D181</f>
        <v>0</v>
      </c>
      <c r="E161" s="99">
        <f>' СВОД рус'!E167</f>
        <v>0</v>
      </c>
      <c r="F161" s="37">
        <f>' СВОД рус'!F167</f>
        <v>0</v>
      </c>
      <c r="G161" s="37">
        <f>' СВОД рус'!G167</f>
        <v>0</v>
      </c>
      <c r="H161" s="99">
        <f>' СВОД рус'!H167</f>
        <v>0</v>
      </c>
      <c r="I161" s="99">
        <f>' СВОД рус'!I167</f>
        <v>0</v>
      </c>
      <c r="J161" s="99">
        <f>' СВОД рус'!J167</f>
        <v>0</v>
      </c>
      <c r="K161" s="29"/>
    </row>
    <row r="162" spans="1:11" s="32" customFormat="1" ht="15" hidden="1" customHeight="1">
      <c r="A162" s="363"/>
      <c r="B162" s="366"/>
      <c r="C162" s="30" t="s">
        <v>447</v>
      </c>
      <c r="D162" s="37">
        <f>' СВОД рус'!D182</f>
        <v>0</v>
      </c>
      <c r="E162" s="99">
        <f>' СВОД рус'!E168</f>
        <v>0</v>
      </c>
      <c r="F162" s="37">
        <f>' СВОД рус'!F168</f>
        <v>0</v>
      </c>
      <c r="G162" s="37">
        <f>' СВОД рус'!G168</f>
        <v>0</v>
      </c>
      <c r="H162" s="99">
        <f>' СВОД рус'!H168</f>
        <v>0</v>
      </c>
      <c r="I162" s="99">
        <f>' СВОД рус'!I168</f>
        <v>0</v>
      </c>
      <c r="J162" s="99">
        <f>' СВОД рус'!J168</f>
        <v>0</v>
      </c>
      <c r="K162" s="29"/>
    </row>
    <row r="163" spans="1:11" s="32" customFormat="1" ht="15" hidden="1" customHeight="1">
      <c r="A163" s="363"/>
      <c r="B163" s="366"/>
      <c r="C163" s="30" t="s">
        <v>445</v>
      </c>
      <c r="D163" s="37">
        <f>' СВОД рус'!D183</f>
        <v>0</v>
      </c>
      <c r="E163" s="99">
        <f>' СВОД рус'!E169</f>
        <v>0</v>
      </c>
      <c r="F163" s="37">
        <f>' СВОД рус'!F169</f>
        <v>0</v>
      </c>
      <c r="G163" s="37">
        <f>' СВОД рус'!G169</f>
        <v>0</v>
      </c>
      <c r="H163" s="99">
        <f>' СВОД рус'!H169</f>
        <v>0</v>
      </c>
      <c r="I163" s="99">
        <f>' СВОД рус'!I169</f>
        <v>0</v>
      </c>
      <c r="J163" s="99">
        <f>' СВОД рус'!J169</f>
        <v>0</v>
      </c>
      <c r="K163" s="29"/>
    </row>
    <row r="164" spans="1:11" s="32" customFormat="1" ht="15" hidden="1" customHeight="1">
      <c r="A164" s="363"/>
      <c r="B164" s="366"/>
      <c r="C164" s="30" t="s">
        <v>446</v>
      </c>
      <c r="D164" s="37">
        <f>' СВОД рус'!D184</f>
        <v>0</v>
      </c>
      <c r="E164" s="99">
        <f>' СВОД рус'!E170</f>
        <v>0</v>
      </c>
      <c r="F164" s="37">
        <f>' СВОД рус'!F170</f>
        <v>0</v>
      </c>
      <c r="G164" s="37">
        <f>' СВОД рус'!G170</f>
        <v>0</v>
      </c>
      <c r="H164" s="99">
        <f>' СВОД рус'!H170</f>
        <v>0</v>
      </c>
      <c r="I164" s="99">
        <f>' СВОД рус'!I170</f>
        <v>0</v>
      </c>
      <c r="J164" s="99">
        <f>' СВОД рус'!J170</f>
        <v>0</v>
      </c>
      <c r="K164" s="29"/>
    </row>
    <row r="165" spans="1:11" s="32" customFormat="1" ht="15" hidden="1" customHeight="1">
      <c r="A165" s="363"/>
      <c r="B165" s="366"/>
      <c r="C165" s="48" t="s">
        <v>510</v>
      </c>
      <c r="D165" s="37">
        <f>' СВОД рус'!D185</f>
        <v>0</v>
      </c>
      <c r="E165" s="99">
        <f>' СВОД рус'!E171</f>
        <v>0</v>
      </c>
      <c r="F165" s="37">
        <f>' СВОД рус'!F171</f>
        <v>0</v>
      </c>
      <c r="G165" s="37">
        <f>' СВОД рус'!G171</f>
        <v>0</v>
      </c>
      <c r="H165" s="99">
        <f>' СВОД рус'!H171</f>
        <v>0</v>
      </c>
      <c r="I165" s="99">
        <f>' СВОД рус'!I171</f>
        <v>0</v>
      </c>
      <c r="J165" s="99">
        <f>' СВОД рус'!J171</f>
        <v>0</v>
      </c>
      <c r="K165" s="29"/>
    </row>
    <row r="166" spans="1:11" s="32" customFormat="1" ht="15" hidden="1" customHeight="1">
      <c r="A166" s="363"/>
      <c r="B166" s="366"/>
      <c r="C166" s="30" t="s">
        <v>451</v>
      </c>
      <c r="D166" s="37">
        <f>' СВОД рус'!D186</f>
        <v>0</v>
      </c>
      <c r="E166" s="99">
        <f>' СВОД рус'!E172</f>
        <v>0</v>
      </c>
      <c r="F166" s="37">
        <f>' СВОД рус'!F172</f>
        <v>0</v>
      </c>
      <c r="G166" s="37">
        <f>' СВОД рус'!G172</f>
        <v>0</v>
      </c>
      <c r="H166" s="99">
        <f>' СВОД рус'!H172</f>
        <v>0</v>
      </c>
      <c r="I166" s="99">
        <f>' СВОД рус'!I172</f>
        <v>0</v>
      </c>
      <c r="J166" s="99">
        <f>' СВОД рус'!J172</f>
        <v>0</v>
      </c>
      <c r="K166" s="29"/>
    </row>
    <row r="167" spans="1:11" s="32" customFormat="1" ht="15" hidden="1" customHeight="1">
      <c r="A167" s="363"/>
      <c r="B167" s="366"/>
      <c r="C167" s="30" t="s">
        <v>452</v>
      </c>
      <c r="D167" s="37">
        <f>' СВОД рус'!D187</f>
        <v>0</v>
      </c>
      <c r="E167" s="99">
        <f>' СВОД рус'!E173</f>
        <v>0</v>
      </c>
      <c r="F167" s="37">
        <f>' СВОД рус'!F173</f>
        <v>0</v>
      </c>
      <c r="G167" s="37">
        <f>' СВОД рус'!G173</f>
        <v>0</v>
      </c>
      <c r="H167" s="99">
        <f>' СВОД рус'!H173</f>
        <v>0</v>
      </c>
      <c r="I167" s="99">
        <f>' СВОД рус'!I173</f>
        <v>0</v>
      </c>
      <c r="J167" s="99">
        <f>' СВОД рус'!J173</f>
        <v>0</v>
      </c>
      <c r="K167" s="29"/>
    </row>
    <row r="168" spans="1:11" s="32" customFormat="1" ht="15" hidden="1" customHeight="1">
      <c r="A168" s="363"/>
      <c r="B168" s="366"/>
      <c r="C168" s="30" t="s">
        <v>453</v>
      </c>
      <c r="D168" s="37">
        <f>' СВОД рус'!D188</f>
        <v>0</v>
      </c>
      <c r="E168" s="99">
        <f>' СВОД рус'!E174</f>
        <v>0</v>
      </c>
      <c r="F168" s="37">
        <f>' СВОД рус'!F174</f>
        <v>0</v>
      </c>
      <c r="G168" s="37">
        <f>' СВОД рус'!G174</f>
        <v>0</v>
      </c>
      <c r="H168" s="99">
        <f>' СВОД рус'!H174</f>
        <v>0</v>
      </c>
      <c r="I168" s="99">
        <f>' СВОД рус'!I174</f>
        <v>0</v>
      </c>
      <c r="J168" s="99">
        <f>' СВОД рус'!J174</f>
        <v>0</v>
      </c>
      <c r="K168" s="29"/>
    </row>
    <row r="169" spans="1:11" s="32" customFormat="1" ht="15" hidden="1" customHeight="1">
      <c r="A169" s="363"/>
      <c r="B169" s="366"/>
      <c r="C169" s="30" t="s">
        <v>454</v>
      </c>
      <c r="D169" s="37">
        <f>' СВОД рус'!D189</f>
        <v>0</v>
      </c>
      <c r="E169" s="99">
        <f>' СВОД рус'!E175</f>
        <v>0</v>
      </c>
      <c r="F169" s="37">
        <f>' СВОД рус'!F175</f>
        <v>0</v>
      </c>
      <c r="G169" s="37">
        <f>' СВОД рус'!G175</f>
        <v>0</v>
      </c>
      <c r="H169" s="99">
        <f>' СВОД рус'!H175</f>
        <v>0</v>
      </c>
      <c r="I169" s="99">
        <f>' СВОД рус'!I175</f>
        <v>0</v>
      </c>
      <c r="J169" s="99">
        <f>' СВОД рус'!J175</f>
        <v>0</v>
      </c>
      <c r="K169" s="29"/>
    </row>
    <row r="170" spans="1:11" s="32" customFormat="1" ht="15" hidden="1" customHeight="1">
      <c r="A170" s="363"/>
      <c r="B170" s="366"/>
      <c r="C170" s="30" t="s">
        <v>455</v>
      </c>
      <c r="D170" s="37">
        <f>' СВОД рус'!D190</f>
        <v>0</v>
      </c>
      <c r="E170" s="99">
        <f>' СВОД рус'!E176</f>
        <v>0</v>
      </c>
      <c r="F170" s="37">
        <f>' СВОД рус'!F176</f>
        <v>0</v>
      </c>
      <c r="G170" s="37">
        <f>' СВОД рус'!G176</f>
        <v>0</v>
      </c>
      <c r="H170" s="99">
        <f>' СВОД рус'!H176</f>
        <v>0</v>
      </c>
      <c r="I170" s="99">
        <f>' СВОД рус'!I176</f>
        <v>0</v>
      </c>
      <c r="J170" s="99">
        <f>' СВОД рус'!J176</f>
        <v>0</v>
      </c>
      <c r="K170" s="29"/>
    </row>
    <row r="171" spans="1:11" s="32" customFormat="1" ht="15" hidden="1" customHeight="1">
      <c r="A171" s="363"/>
      <c r="B171" s="366"/>
      <c r="C171" s="30" t="s">
        <v>456</v>
      </c>
      <c r="D171" s="37">
        <f>' СВОД рус'!D191</f>
        <v>174000</v>
      </c>
      <c r="E171" s="99">
        <f>' СВОД рус'!E177</f>
        <v>0</v>
      </c>
      <c r="F171" s="37">
        <f>' СВОД рус'!F177</f>
        <v>0</v>
      </c>
      <c r="G171" s="37">
        <f>' СВОД рус'!G177</f>
        <v>0</v>
      </c>
      <c r="H171" s="99">
        <f>' СВОД рус'!H177</f>
        <v>0</v>
      </c>
      <c r="I171" s="99">
        <f>' СВОД рус'!I177</f>
        <v>0</v>
      </c>
      <c r="J171" s="99">
        <f>' СВОД рус'!J177</f>
        <v>0</v>
      </c>
      <c r="K171" s="29"/>
    </row>
    <row r="172" spans="1:11" s="32" customFormat="1" ht="15" hidden="1" customHeight="1">
      <c r="A172" s="363"/>
      <c r="B172" s="366"/>
      <c r="C172" s="30" t="s">
        <v>457</v>
      </c>
      <c r="D172" s="37">
        <f>' СВОД рус'!D192</f>
        <v>0</v>
      </c>
      <c r="E172" s="99">
        <f>' СВОД рус'!E178</f>
        <v>0</v>
      </c>
      <c r="F172" s="37">
        <f>' СВОД рус'!F178</f>
        <v>0</v>
      </c>
      <c r="G172" s="37">
        <f>' СВОД рус'!G178</f>
        <v>0</v>
      </c>
      <c r="H172" s="99">
        <f>' СВОД рус'!H178</f>
        <v>0</v>
      </c>
      <c r="I172" s="99">
        <f>' СВОД рус'!I178</f>
        <v>0</v>
      </c>
      <c r="J172" s="99">
        <f>' СВОД рус'!J178</f>
        <v>0</v>
      </c>
      <c r="K172" s="29"/>
    </row>
    <row r="173" spans="1:11" s="32" customFormat="1" ht="15" hidden="1" customHeight="1">
      <c r="A173" s="363"/>
      <c r="B173" s="366"/>
      <c r="C173" s="30" t="s">
        <v>458</v>
      </c>
      <c r="D173" s="37">
        <f>' СВОД рус'!D193</f>
        <v>174000</v>
      </c>
      <c r="E173" s="99">
        <f>' СВОД рус'!E179</f>
        <v>0</v>
      </c>
      <c r="F173" s="37">
        <f>' СВОД рус'!F179</f>
        <v>0</v>
      </c>
      <c r="G173" s="37">
        <f>' СВОД рус'!G179</f>
        <v>0</v>
      </c>
      <c r="H173" s="99">
        <f>' СВОД рус'!H179</f>
        <v>0</v>
      </c>
      <c r="I173" s="99">
        <f>' СВОД рус'!I179</f>
        <v>0</v>
      </c>
      <c r="J173" s="99">
        <f>' СВОД рус'!J179</f>
        <v>0</v>
      </c>
      <c r="K173" s="29"/>
    </row>
    <row r="174" spans="1:11" s="32" customFormat="1" ht="15" hidden="1" customHeight="1">
      <c r="A174" s="363"/>
      <c r="B174" s="366"/>
      <c r="C174" s="30" t="s">
        <v>459</v>
      </c>
      <c r="D174" s="37">
        <f>' СВОД рус'!D194</f>
        <v>0</v>
      </c>
      <c r="E174" s="99">
        <f>' СВОД рус'!E180</f>
        <v>0</v>
      </c>
      <c r="F174" s="37">
        <f>' СВОД рус'!F180</f>
        <v>0</v>
      </c>
      <c r="G174" s="37">
        <f>' СВОД рус'!G180</f>
        <v>0</v>
      </c>
      <c r="H174" s="99">
        <f>' СВОД рус'!H180</f>
        <v>0</v>
      </c>
      <c r="I174" s="99">
        <f>' СВОД рус'!I180</f>
        <v>0</v>
      </c>
      <c r="J174" s="99">
        <f>' СВОД рус'!J180</f>
        <v>0</v>
      </c>
      <c r="K174" s="29"/>
    </row>
    <row r="175" spans="1:11" s="32" customFormat="1" ht="15" hidden="1" customHeight="1">
      <c r="A175" s="363"/>
      <c r="B175" s="366"/>
      <c r="C175" s="30" t="s">
        <v>460</v>
      </c>
      <c r="D175" s="37">
        <f>' СВОД рус'!D195</f>
        <v>0</v>
      </c>
      <c r="E175" s="99">
        <f>' СВОД рус'!E181</f>
        <v>0</v>
      </c>
      <c r="F175" s="37">
        <f>' СВОД рус'!F181</f>
        <v>0</v>
      </c>
      <c r="G175" s="37">
        <f>' СВОД рус'!G181</f>
        <v>0</v>
      </c>
      <c r="H175" s="99">
        <f>' СВОД рус'!H181</f>
        <v>0</v>
      </c>
      <c r="I175" s="99">
        <f>' СВОД рус'!I181</f>
        <v>0</v>
      </c>
      <c r="J175" s="99">
        <f>' СВОД рус'!J181</f>
        <v>0</v>
      </c>
      <c r="K175" s="29"/>
    </row>
    <row r="176" spans="1:11" s="32" customFormat="1" ht="35.25" hidden="1">
      <c r="A176" s="363"/>
      <c r="B176" s="366"/>
      <c r="C176" s="30" t="s">
        <v>461</v>
      </c>
      <c r="D176" s="37">
        <f>' СВОД рус'!D196</f>
        <v>0</v>
      </c>
      <c r="E176" s="99">
        <f>' СВОД рус'!E182</f>
        <v>0</v>
      </c>
      <c r="F176" s="37">
        <f>' СВОД рус'!F182</f>
        <v>0</v>
      </c>
      <c r="G176" s="37">
        <f>' СВОД рус'!G182</f>
        <v>0</v>
      </c>
      <c r="H176" s="99">
        <f>' СВОД рус'!H182</f>
        <v>0</v>
      </c>
      <c r="I176" s="99">
        <f>' СВОД рус'!I182</f>
        <v>0</v>
      </c>
      <c r="J176" s="99">
        <f>' СВОД рус'!J182</f>
        <v>0</v>
      </c>
      <c r="K176" s="29"/>
    </row>
    <row r="177" spans="1:11" s="32" customFormat="1" ht="13.5" hidden="1" customHeight="1">
      <c r="A177" s="363"/>
      <c r="B177" s="366"/>
      <c r="C177" s="48" t="s">
        <v>511</v>
      </c>
      <c r="D177" s="37">
        <f>' СВОД рус'!D191</f>
        <v>174000</v>
      </c>
      <c r="E177" s="99">
        <f>' СВОД рус'!E183</f>
        <v>0</v>
      </c>
      <c r="F177" s="37">
        <f>' СВОД рус'!F183</f>
        <v>0</v>
      </c>
      <c r="G177" s="37">
        <f>' СВОД рус'!G183</f>
        <v>0</v>
      </c>
      <c r="H177" s="99">
        <f>' СВОД рус'!H183</f>
        <v>0</v>
      </c>
      <c r="I177" s="99">
        <f>' СВОД рус'!I183</f>
        <v>0</v>
      </c>
      <c r="J177" s="99">
        <f>' СВОД рус'!J183</f>
        <v>0</v>
      </c>
      <c r="K177" s="29"/>
    </row>
    <row r="178" spans="1:11" s="32" customFormat="1" ht="13.5" hidden="1" customHeight="1">
      <c r="A178" s="363"/>
      <c r="B178" s="366"/>
      <c r="C178" s="30" t="s">
        <v>73</v>
      </c>
      <c r="D178" s="37">
        <f>' СВОД рус'!D192</f>
        <v>0</v>
      </c>
      <c r="E178" s="99">
        <f>' СВОД рус'!E184</f>
        <v>0</v>
      </c>
      <c r="F178" s="37">
        <f>' СВОД рус'!F184</f>
        <v>0</v>
      </c>
      <c r="G178" s="37">
        <f>' СВОД рус'!G184</f>
        <v>0</v>
      </c>
      <c r="H178" s="99">
        <f>' СВОД рус'!H184</f>
        <v>0</v>
      </c>
      <c r="I178" s="99">
        <f>' СВОД рус'!I184</f>
        <v>0</v>
      </c>
      <c r="J178" s="99">
        <f>' СВОД рус'!J184</f>
        <v>0</v>
      </c>
      <c r="K178" s="29"/>
    </row>
    <row r="179" spans="1:11" s="32" customFormat="1" ht="13.5" hidden="1" customHeight="1">
      <c r="A179" s="363"/>
      <c r="B179" s="366"/>
      <c r="C179" s="30" t="s">
        <v>615</v>
      </c>
      <c r="D179" s="37">
        <f>' СВОД рус'!D193</f>
        <v>174000</v>
      </c>
      <c r="E179" s="99">
        <f>' СВОД рус'!E185</f>
        <v>0</v>
      </c>
      <c r="F179" s="37">
        <f>' СВОД рус'!F185</f>
        <v>0</v>
      </c>
      <c r="G179" s="37">
        <f>' СВОД рус'!G185</f>
        <v>0</v>
      </c>
      <c r="H179" s="99">
        <f>' СВОД рус'!H185</f>
        <v>0</v>
      </c>
      <c r="I179" s="99">
        <f>' СВОД рус'!I185</f>
        <v>0</v>
      </c>
      <c r="J179" s="99">
        <f>' СВОД рус'!J185</f>
        <v>0</v>
      </c>
      <c r="K179" s="29"/>
    </row>
    <row r="180" spans="1:11" s="32" customFormat="1" ht="35.25" hidden="1">
      <c r="A180" s="363"/>
      <c r="B180" s="366"/>
      <c r="C180" s="30" t="s">
        <v>450</v>
      </c>
      <c r="D180" s="37">
        <f>' СВОД рус'!D194</f>
        <v>0</v>
      </c>
      <c r="E180" s="99">
        <f>' СВОД рус'!E185</f>
        <v>0</v>
      </c>
      <c r="F180" s="37">
        <f>' СВОД рус'!F185</f>
        <v>0</v>
      </c>
      <c r="G180" s="37">
        <f>' СВОД рус'!G185</f>
        <v>0</v>
      </c>
      <c r="H180" s="99">
        <f>' СВОД рус'!H185</f>
        <v>0</v>
      </c>
      <c r="I180" s="99">
        <f>' СВОД рус'!I185</f>
        <v>0</v>
      </c>
      <c r="J180" s="99">
        <f>' СВОД рус'!J185</f>
        <v>0</v>
      </c>
      <c r="K180" s="29"/>
    </row>
    <row r="181" spans="1:11" s="32" customFormat="1" ht="14.25" hidden="1" customHeight="1">
      <c r="A181" s="363"/>
      <c r="B181" s="366"/>
      <c r="C181" s="48" t="s">
        <v>512</v>
      </c>
      <c r="D181" s="37">
        <f>' СВОД рус'!D195</f>
        <v>0</v>
      </c>
      <c r="E181" s="99">
        <f>' СВОД рус'!E186</f>
        <v>0</v>
      </c>
      <c r="F181" s="37">
        <f>' СВОД рус'!F186</f>
        <v>0</v>
      </c>
      <c r="G181" s="37">
        <f>' СВОД рус'!G186</f>
        <v>0</v>
      </c>
      <c r="H181" s="99">
        <f>' СВОД рус'!H186</f>
        <v>0</v>
      </c>
      <c r="I181" s="99">
        <f>' СВОД рус'!I186</f>
        <v>0</v>
      </c>
      <c r="J181" s="99">
        <f>' СВОД рус'!J186</f>
        <v>0</v>
      </c>
      <c r="K181" s="29"/>
    </row>
    <row r="182" spans="1:11" s="32" customFormat="1" ht="38.25" hidden="1">
      <c r="A182" s="363"/>
      <c r="B182" s="366"/>
      <c r="C182" s="30" t="s">
        <v>462</v>
      </c>
      <c r="D182" s="37">
        <f>' СВОД рус'!D196</f>
        <v>0</v>
      </c>
      <c r="E182" s="99">
        <f>' СВОД рус'!E187</f>
        <v>0</v>
      </c>
      <c r="F182" s="37">
        <f>' СВОД рус'!F187</f>
        <v>0</v>
      </c>
      <c r="G182" s="37">
        <f>' СВОД рус'!G187</f>
        <v>0</v>
      </c>
      <c r="H182" s="99">
        <f>' СВОД рус'!H187</f>
        <v>0</v>
      </c>
      <c r="I182" s="99">
        <f>' СВОД рус'!I187</f>
        <v>0</v>
      </c>
      <c r="J182" s="99">
        <f>' СВОД рус'!J187</f>
        <v>0</v>
      </c>
      <c r="K182" s="29"/>
    </row>
    <row r="183" spans="1:11" s="32" customFormat="1" ht="38.25" hidden="1">
      <c r="A183" s="363"/>
      <c r="B183" s="366"/>
      <c r="C183" s="30" t="s">
        <v>463</v>
      </c>
      <c r="D183" s="37">
        <f>' СВОД рус'!D197</f>
        <v>0</v>
      </c>
      <c r="E183" s="99">
        <f>' СВОД рус'!E188</f>
        <v>0</v>
      </c>
      <c r="F183" s="37">
        <f>' СВОД рус'!F188</f>
        <v>0</v>
      </c>
      <c r="G183" s="37">
        <f>' СВОД рус'!G188</f>
        <v>0</v>
      </c>
      <c r="H183" s="99">
        <f>' СВОД рус'!H188</f>
        <v>0</v>
      </c>
      <c r="I183" s="99">
        <f>' СВОД рус'!I188</f>
        <v>0</v>
      </c>
      <c r="J183" s="99">
        <f>' СВОД рус'!J188</f>
        <v>0</v>
      </c>
      <c r="K183" s="29"/>
    </row>
    <row r="184" spans="1:11" s="32" customFormat="1" ht="35.25" hidden="1">
      <c r="A184" s="363"/>
      <c r="B184" s="366"/>
      <c r="C184" s="30" t="s">
        <v>464</v>
      </c>
      <c r="D184" s="37">
        <f>' СВОД рус'!D198</f>
        <v>0</v>
      </c>
      <c r="E184" s="99">
        <f>' СВОД рус'!E189</f>
        <v>0</v>
      </c>
      <c r="F184" s="37">
        <f>' СВОД рус'!F189</f>
        <v>0</v>
      </c>
      <c r="G184" s="37">
        <f>' СВОД рус'!G189</f>
        <v>0</v>
      </c>
      <c r="H184" s="99">
        <f>' СВОД рус'!H189</f>
        <v>0</v>
      </c>
      <c r="I184" s="99">
        <f>' СВОД рус'!I189</f>
        <v>0</v>
      </c>
      <c r="J184" s="99">
        <f>' СВОД рус'!J189</f>
        <v>0</v>
      </c>
      <c r="K184" s="29"/>
    </row>
    <row r="185" spans="1:11" s="32" customFormat="1" ht="38.25" hidden="1">
      <c r="A185" s="363"/>
      <c r="B185" s="366"/>
      <c r="C185" s="30" t="s">
        <v>465</v>
      </c>
      <c r="D185" s="37">
        <f>' СВОД рус'!D199</f>
        <v>0</v>
      </c>
      <c r="E185" s="99">
        <f>' СВОД рус'!E190</f>
        <v>0</v>
      </c>
      <c r="F185" s="37">
        <f>' СВОД рус'!F190</f>
        <v>0</v>
      </c>
      <c r="G185" s="37">
        <f>' СВОД рус'!G190</f>
        <v>0</v>
      </c>
      <c r="H185" s="99">
        <f>' СВОД рус'!H190</f>
        <v>0</v>
      </c>
      <c r="I185" s="99">
        <f>' СВОД рус'!I190</f>
        <v>0</v>
      </c>
      <c r="J185" s="99">
        <f>' СВОД рус'!J190</f>
        <v>0</v>
      </c>
      <c r="K185" s="29"/>
    </row>
    <row r="186" spans="1:11" s="32" customFormat="1" ht="15" hidden="1" customHeight="1">
      <c r="A186" s="363"/>
      <c r="B186" s="366"/>
      <c r="C186" s="48" t="s">
        <v>513</v>
      </c>
      <c r="D186" s="37">
        <f>' СВОД рус'!D200</f>
        <v>1959439</v>
      </c>
      <c r="E186" s="99">
        <f>' СВОД рус'!E191</f>
        <v>0</v>
      </c>
      <c r="F186" s="37">
        <f>' СВОД рус'!F191</f>
        <v>0</v>
      </c>
      <c r="G186" s="37">
        <f>' СВОД рус'!G191</f>
        <v>0</v>
      </c>
      <c r="H186" s="99">
        <f>' СВОД рус'!H191</f>
        <v>0</v>
      </c>
      <c r="I186" s="99">
        <f>' СВОД рус'!I191</f>
        <v>0</v>
      </c>
      <c r="J186" s="99">
        <f>' СВОД рус'!J191</f>
        <v>0</v>
      </c>
      <c r="K186" s="29"/>
    </row>
    <row r="187" spans="1:11" s="32" customFormat="1" ht="15" hidden="1" customHeight="1">
      <c r="A187" s="363"/>
      <c r="B187" s="366"/>
      <c r="C187" s="30" t="s">
        <v>488</v>
      </c>
      <c r="D187" s="37">
        <f>' СВОД рус'!D201</f>
        <v>0</v>
      </c>
      <c r="E187" s="37">
        <f>' СВОД рус'!E201</f>
        <v>0</v>
      </c>
      <c r="F187" s="37">
        <f>' СВОД рус'!F201</f>
        <v>0</v>
      </c>
      <c r="G187" s="37">
        <f>' СВОД рус'!G201</f>
        <v>0</v>
      </c>
      <c r="H187" s="37">
        <f>' СВОД рус'!H201</f>
        <v>0</v>
      </c>
      <c r="I187" s="37">
        <f>' СВОД рус'!I201</f>
        <v>0</v>
      </c>
      <c r="J187" s="37">
        <f>' СВОД рус'!J201</f>
        <v>0</v>
      </c>
      <c r="K187" s="29"/>
    </row>
    <row r="188" spans="1:11" s="32" customFormat="1" ht="15" hidden="1" customHeight="1">
      <c r="A188" s="363"/>
      <c r="B188" s="366"/>
      <c r="C188" s="30" t="s">
        <v>565</v>
      </c>
      <c r="D188" s="37">
        <f>' СВОД рус'!D202</f>
        <v>0</v>
      </c>
      <c r="E188" s="37">
        <f>' СВОД рус'!E202</f>
        <v>0</v>
      </c>
      <c r="F188" s="37">
        <f>' СВОД рус'!F202</f>
        <v>0</v>
      </c>
      <c r="G188" s="37">
        <f>' СВОД рус'!G202</f>
        <v>0</v>
      </c>
      <c r="H188" s="37">
        <f>' СВОД рус'!H202</f>
        <v>0</v>
      </c>
      <c r="I188" s="37">
        <f>' СВОД рус'!I202</f>
        <v>0</v>
      </c>
      <c r="J188" s="37">
        <f>' СВОД рус'!J202</f>
        <v>0</v>
      </c>
      <c r="K188" s="29"/>
    </row>
    <row r="189" spans="1:11" s="32" customFormat="1" ht="15" hidden="1" customHeight="1">
      <c r="A189" s="363"/>
      <c r="B189" s="366"/>
      <c r="C189" s="30" t="s">
        <v>566</v>
      </c>
      <c r="D189" s="37">
        <f>' СВОД рус'!D203</f>
        <v>0</v>
      </c>
      <c r="E189" s="37">
        <f>' СВОД рус'!E203</f>
        <v>0</v>
      </c>
      <c r="F189" s="37">
        <f>' СВОД рус'!F203</f>
        <v>0</v>
      </c>
      <c r="G189" s="37">
        <f>' СВОД рус'!G203</f>
        <v>0</v>
      </c>
      <c r="H189" s="37">
        <f>' СВОД рус'!H203</f>
        <v>0</v>
      </c>
      <c r="I189" s="37">
        <f>' СВОД рус'!I203</f>
        <v>0</v>
      </c>
      <c r="J189" s="37">
        <f>' СВОД рус'!J203</f>
        <v>0</v>
      </c>
      <c r="K189" s="29"/>
    </row>
    <row r="190" spans="1:11" s="32" customFormat="1" ht="15" hidden="1" customHeight="1">
      <c r="A190" s="363"/>
      <c r="B190" s="366"/>
      <c r="C190" s="30" t="s">
        <v>78</v>
      </c>
      <c r="D190" s="37">
        <f>' СВОД рус'!D204</f>
        <v>0</v>
      </c>
      <c r="E190" s="37">
        <f>' СВОД рус'!E204</f>
        <v>0</v>
      </c>
      <c r="F190" s="37">
        <f>' СВОД рус'!F204</f>
        <v>0</v>
      </c>
      <c r="G190" s="37">
        <f>' СВОД рус'!G204</f>
        <v>0</v>
      </c>
      <c r="H190" s="37">
        <f>' СВОД рус'!H204</f>
        <v>0</v>
      </c>
      <c r="I190" s="37">
        <f>' СВОД рус'!I204</f>
        <v>0</v>
      </c>
      <c r="J190" s="37">
        <f>' СВОД рус'!J204</f>
        <v>0</v>
      </c>
      <c r="K190" s="29"/>
    </row>
    <row r="191" spans="1:11" s="32" customFormat="1" ht="35.25" hidden="1">
      <c r="A191" s="363"/>
      <c r="B191" s="366"/>
      <c r="C191" s="30" t="s">
        <v>567</v>
      </c>
      <c r="D191" s="37">
        <f>' СВОД рус'!D205</f>
        <v>0</v>
      </c>
      <c r="E191" s="37">
        <f>' СВОД рус'!E205</f>
        <v>0</v>
      </c>
      <c r="F191" s="37">
        <f>' СВОД рус'!F205</f>
        <v>0</v>
      </c>
      <c r="G191" s="37">
        <f>' СВОД рус'!G205</f>
        <v>0</v>
      </c>
      <c r="H191" s="37">
        <f>' СВОД рус'!H205</f>
        <v>0</v>
      </c>
      <c r="I191" s="37">
        <f>' СВОД рус'!I205</f>
        <v>0</v>
      </c>
      <c r="J191" s="37">
        <f>' СВОД рус'!J205</f>
        <v>0</v>
      </c>
      <c r="K191" s="29"/>
    </row>
    <row r="192" spans="1:11" s="32" customFormat="1" ht="63.75" hidden="1">
      <c r="A192" s="363"/>
      <c r="B192" s="366"/>
      <c r="C192" s="30" t="s">
        <v>568</v>
      </c>
      <c r="D192" s="37">
        <f>' СВОД рус'!D206</f>
        <v>0</v>
      </c>
      <c r="E192" s="37">
        <f>' СВОД рус'!E206</f>
        <v>0</v>
      </c>
      <c r="F192" s="37">
        <f>' СВОД рус'!F206</f>
        <v>0</v>
      </c>
      <c r="G192" s="37">
        <f>' СВОД рус'!G206</f>
        <v>0</v>
      </c>
      <c r="H192" s="37">
        <f>' СВОД рус'!H206</f>
        <v>0</v>
      </c>
      <c r="I192" s="37">
        <f>' СВОД рус'!I206</f>
        <v>0</v>
      </c>
      <c r="J192" s="37">
        <f>' СВОД рус'!J206</f>
        <v>0</v>
      </c>
      <c r="K192" s="29"/>
    </row>
    <row r="193" spans="1:11" s="32" customFormat="1" ht="35.25" hidden="1">
      <c r="A193" s="363"/>
      <c r="B193" s="366"/>
      <c r="C193" s="30" t="s">
        <v>616</v>
      </c>
      <c r="D193" s="37">
        <f>' СВОД рус'!D207</f>
        <v>0</v>
      </c>
      <c r="E193" s="37">
        <f>' СВОД рус'!E207</f>
        <v>0</v>
      </c>
      <c r="F193" s="37">
        <f>' СВОД рус'!F207</f>
        <v>0</v>
      </c>
      <c r="G193" s="37">
        <f>' СВОД рус'!G207</f>
        <v>0</v>
      </c>
      <c r="H193" s="37">
        <f>' СВОД рус'!H207</f>
        <v>0</v>
      </c>
      <c r="I193" s="37">
        <f>' СВОД рус'!I207</f>
        <v>0</v>
      </c>
      <c r="J193" s="37">
        <f>' СВОД рус'!J207</f>
        <v>0</v>
      </c>
      <c r="K193" s="29"/>
    </row>
    <row r="194" spans="1:11" s="32" customFormat="1" ht="35.25" hidden="1">
      <c r="A194" s="363"/>
      <c r="B194" s="366"/>
      <c r="C194" s="30" t="s">
        <v>617</v>
      </c>
      <c r="D194" s="37">
        <f>' СВОД рус'!D208</f>
        <v>1000000</v>
      </c>
      <c r="E194" s="37">
        <f>' СВОД рус'!E208</f>
        <v>0</v>
      </c>
      <c r="F194" s="37">
        <f>' СВОД рус'!F208</f>
        <v>0</v>
      </c>
      <c r="G194" s="37">
        <f>' СВОД рус'!G208</f>
        <v>0</v>
      </c>
      <c r="H194" s="37">
        <f>' СВОД рус'!H208</f>
        <v>0</v>
      </c>
      <c r="I194" s="37">
        <f>' СВОД рус'!I208</f>
        <v>0</v>
      </c>
      <c r="J194" s="37">
        <f>' СВОД рус'!J208</f>
        <v>0</v>
      </c>
      <c r="K194" s="29"/>
    </row>
    <row r="195" spans="1:11" s="32" customFormat="1" ht="13.5" hidden="1" customHeight="1">
      <c r="A195" s="363"/>
      <c r="B195" s="366"/>
      <c r="C195" s="48" t="s">
        <v>499</v>
      </c>
      <c r="D195" s="37">
        <f>' СВОД рус'!D209</f>
        <v>0</v>
      </c>
      <c r="E195" s="99">
        <f>' СВОД рус'!E196</f>
        <v>0</v>
      </c>
      <c r="F195" s="37">
        <f>' СВОД рус'!F196</f>
        <v>0</v>
      </c>
      <c r="G195" s="37">
        <f>' СВОД рус'!G196</f>
        <v>0</v>
      </c>
      <c r="H195" s="99">
        <f>' СВОД рус'!H196</f>
        <v>0</v>
      </c>
      <c r="I195" s="99">
        <f>' СВОД рус'!I196</f>
        <v>0</v>
      </c>
      <c r="J195" s="99">
        <f>' СВОД рус'!J196</f>
        <v>0</v>
      </c>
      <c r="K195" s="29"/>
    </row>
    <row r="196" spans="1:11" s="91" customFormat="1" ht="13.5" hidden="1" customHeight="1">
      <c r="A196" s="363"/>
      <c r="B196" s="366"/>
      <c r="C196" s="30" t="s">
        <v>466</v>
      </c>
      <c r="D196" s="37">
        <f>' СВОД рус'!D210</f>
        <v>0</v>
      </c>
      <c r="E196" s="99">
        <f>' СВОД рус'!E197</f>
        <v>0</v>
      </c>
      <c r="F196" s="37">
        <f>' СВОД рус'!F197</f>
        <v>0</v>
      </c>
      <c r="G196" s="37">
        <f>' СВОД рус'!G197</f>
        <v>0</v>
      </c>
      <c r="H196" s="99">
        <f>' СВОД рус'!H197</f>
        <v>0</v>
      </c>
      <c r="I196" s="99">
        <f>' СВОД рус'!I197</f>
        <v>0</v>
      </c>
      <c r="J196" s="99">
        <f>' СВОД рус'!J197</f>
        <v>0</v>
      </c>
      <c r="K196" s="29"/>
    </row>
    <row r="197" spans="1:11" s="91" customFormat="1" ht="13.5" hidden="1" customHeight="1">
      <c r="A197" s="363"/>
      <c r="B197" s="366"/>
      <c r="C197" s="30" t="s">
        <v>467</v>
      </c>
      <c r="D197" s="37">
        <f>' СВОД рус'!D211</f>
        <v>0</v>
      </c>
      <c r="E197" s="99">
        <f>' СВОД рус'!E198</f>
        <v>0</v>
      </c>
      <c r="F197" s="37">
        <f>' СВОД рус'!F198</f>
        <v>0</v>
      </c>
      <c r="G197" s="37">
        <f>' СВОД рус'!G198</f>
        <v>0</v>
      </c>
      <c r="H197" s="99">
        <f>' СВОД рус'!H198</f>
        <v>0</v>
      </c>
      <c r="I197" s="99">
        <f>' СВОД рус'!I198</f>
        <v>0</v>
      </c>
      <c r="J197" s="99">
        <f>' СВОД рус'!J198</f>
        <v>0</v>
      </c>
      <c r="K197" s="29"/>
    </row>
    <row r="198" spans="1:11" s="91" customFormat="1" ht="13.5" hidden="1" customHeight="1">
      <c r="A198" s="363"/>
      <c r="B198" s="366"/>
      <c r="C198" s="30" t="s">
        <v>468</v>
      </c>
      <c r="D198" s="37">
        <f>' СВОД рус'!D212</f>
        <v>0</v>
      </c>
      <c r="E198" s="99">
        <f>' СВОД рус'!E199</f>
        <v>0</v>
      </c>
      <c r="F198" s="37">
        <f>' СВОД рус'!F199</f>
        <v>0</v>
      </c>
      <c r="G198" s="37">
        <f>' СВОД рус'!G199</f>
        <v>0</v>
      </c>
      <c r="H198" s="99">
        <f>' СВОД рус'!H199</f>
        <v>0</v>
      </c>
      <c r="I198" s="99">
        <f>' СВОД рус'!I199</f>
        <v>0</v>
      </c>
      <c r="J198" s="99">
        <f>' СВОД рус'!J199</f>
        <v>0</v>
      </c>
      <c r="K198" s="29"/>
    </row>
    <row r="199" spans="1:11" s="91" customFormat="1" ht="13.5" hidden="1" customHeight="1">
      <c r="A199" s="363"/>
      <c r="B199" s="366"/>
      <c r="C199" s="30" t="s">
        <v>469</v>
      </c>
      <c r="D199" s="37">
        <f>' СВОД рус'!D213</f>
        <v>0</v>
      </c>
      <c r="E199" s="99">
        <f>' СВОД рус'!E200</f>
        <v>0</v>
      </c>
      <c r="F199" s="37">
        <f>' СВОД рус'!F200</f>
        <v>0</v>
      </c>
      <c r="G199" s="37">
        <f>' СВОД рус'!G200</f>
        <v>0</v>
      </c>
      <c r="H199" s="99">
        <f>' СВОД рус'!H200</f>
        <v>0</v>
      </c>
      <c r="I199" s="99">
        <f>' СВОД рус'!I200</f>
        <v>0</v>
      </c>
      <c r="J199" s="99">
        <f>' СВОД рус'!J200</f>
        <v>0</v>
      </c>
      <c r="K199" s="29"/>
    </row>
    <row r="200" spans="1:11" s="91" customFormat="1" ht="13.5" hidden="1" customHeight="1">
      <c r="A200" s="363"/>
      <c r="B200" s="366"/>
      <c r="C200" s="30" t="s">
        <v>470</v>
      </c>
      <c r="D200" s="37">
        <f>' СВОД рус'!D214</f>
        <v>0</v>
      </c>
      <c r="E200" s="99">
        <f>' СВОД рус'!E201</f>
        <v>0</v>
      </c>
      <c r="F200" s="37">
        <f>' СВОД рус'!F201</f>
        <v>0</v>
      </c>
      <c r="G200" s="37">
        <f>' СВОД рус'!G201</f>
        <v>0</v>
      </c>
      <c r="H200" s="99">
        <f>' СВОД рус'!H201</f>
        <v>0</v>
      </c>
      <c r="I200" s="99">
        <f>' СВОД рус'!I201</f>
        <v>0</v>
      </c>
      <c r="J200" s="99">
        <f>' СВОД рус'!J201</f>
        <v>0</v>
      </c>
      <c r="K200" s="29"/>
    </row>
    <row r="201" spans="1:11" s="91" customFormat="1" ht="13.5" hidden="1" customHeight="1">
      <c r="A201" s="363"/>
      <c r="B201" s="366"/>
      <c r="C201" s="30" t="s">
        <v>471</v>
      </c>
      <c r="D201" s="37">
        <f>' СВОД рус'!D215</f>
        <v>0</v>
      </c>
      <c r="E201" s="99">
        <f>' СВОД рус'!E202</f>
        <v>0</v>
      </c>
      <c r="F201" s="37">
        <f>' СВОД рус'!F202</f>
        <v>0</v>
      </c>
      <c r="G201" s="37">
        <f>' СВОД рус'!G202</f>
        <v>0</v>
      </c>
      <c r="H201" s="99">
        <f>' СВОД рус'!H202</f>
        <v>0</v>
      </c>
      <c r="I201" s="99">
        <f>' СВОД рус'!I202</f>
        <v>0</v>
      </c>
      <c r="J201" s="99">
        <f>' СВОД рус'!J202</f>
        <v>0</v>
      </c>
      <c r="K201" s="29"/>
    </row>
    <row r="202" spans="1:11" s="91" customFormat="1" ht="13.5" hidden="1" customHeight="1">
      <c r="A202" s="363"/>
      <c r="B202" s="366"/>
      <c r="C202" s="30" t="s">
        <v>472</v>
      </c>
      <c r="D202" s="37">
        <f>' СВОД рус'!D216</f>
        <v>0</v>
      </c>
      <c r="E202" s="99">
        <f>' СВОД рус'!E203</f>
        <v>0</v>
      </c>
      <c r="F202" s="37">
        <f>' СВОД рус'!F203</f>
        <v>0</v>
      </c>
      <c r="G202" s="37">
        <f>' СВОД рус'!G203</f>
        <v>0</v>
      </c>
      <c r="H202" s="99">
        <f>' СВОД рус'!H203</f>
        <v>0</v>
      </c>
      <c r="I202" s="99">
        <f>' СВОД рус'!I203</f>
        <v>0</v>
      </c>
      <c r="J202" s="99">
        <f>' СВОД рус'!J203</f>
        <v>0</v>
      </c>
      <c r="K202" s="29"/>
    </row>
    <row r="203" spans="1:11" s="91" customFormat="1" ht="13.5" hidden="1" customHeight="1">
      <c r="A203" s="363"/>
      <c r="B203" s="366"/>
      <c r="C203" s="30" t="s">
        <v>473</v>
      </c>
      <c r="D203" s="37">
        <f>' СВОД рус'!D217</f>
        <v>0</v>
      </c>
      <c r="E203" s="99">
        <f>' СВОД рус'!E204</f>
        <v>0</v>
      </c>
      <c r="F203" s="37">
        <f>' СВОД рус'!F204</f>
        <v>0</v>
      </c>
      <c r="G203" s="37">
        <f>' СВОД рус'!G204</f>
        <v>0</v>
      </c>
      <c r="H203" s="99">
        <f>' СВОД рус'!H204</f>
        <v>0</v>
      </c>
      <c r="I203" s="99">
        <f>' СВОД рус'!I204</f>
        <v>0</v>
      </c>
      <c r="J203" s="99">
        <f>' СВОД рус'!J204</f>
        <v>0</v>
      </c>
      <c r="K203" s="29"/>
    </row>
    <row r="204" spans="1:11" s="91" customFormat="1" ht="13.5" hidden="1" customHeight="1">
      <c r="A204" s="363"/>
      <c r="B204" s="366"/>
      <c r="C204" s="30" t="s">
        <v>474</v>
      </c>
      <c r="D204" s="37">
        <f>' СВОД рус'!D218</f>
        <v>0</v>
      </c>
      <c r="E204" s="99">
        <f>' СВОД рус'!E205</f>
        <v>0</v>
      </c>
      <c r="F204" s="37">
        <f>' СВОД рус'!F205</f>
        <v>0</v>
      </c>
      <c r="G204" s="37">
        <f>' СВОД рус'!G205</f>
        <v>0</v>
      </c>
      <c r="H204" s="99">
        <f>' СВОД рус'!H205</f>
        <v>0</v>
      </c>
      <c r="I204" s="99">
        <f>' СВОД рус'!I205</f>
        <v>0</v>
      </c>
      <c r="J204" s="99">
        <f>' СВОД рус'!J205</f>
        <v>0</v>
      </c>
      <c r="K204" s="29"/>
    </row>
    <row r="205" spans="1:11" s="91" customFormat="1" ht="13.5" hidden="1" customHeight="1">
      <c r="A205" s="363"/>
      <c r="B205" s="366"/>
      <c r="C205" s="30" t="s">
        <v>475</v>
      </c>
      <c r="D205" s="37">
        <f>' СВОД рус'!D219</f>
        <v>0</v>
      </c>
      <c r="E205" s="99">
        <f>' СВОД рус'!E206</f>
        <v>0</v>
      </c>
      <c r="F205" s="37">
        <f>' СВОД рус'!F206</f>
        <v>0</v>
      </c>
      <c r="G205" s="37">
        <f>' СВОД рус'!G206</f>
        <v>0</v>
      </c>
      <c r="H205" s="99">
        <f>' СВОД рус'!H206</f>
        <v>0</v>
      </c>
      <c r="I205" s="99">
        <f>' СВОД рус'!I206</f>
        <v>0</v>
      </c>
      <c r="J205" s="99">
        <f>' СВОД рус'!J206</f>
        <v>0</v>
      </c>
      <c r="K205" s="29"/>
    </row>
    <row r="206" spans="1:11" s="91" customFormat="1" ht="13.5" hidden="1" customHeight="1">
      <c r="A206" s="363"/>
      <c r="B206" s="366"/>
      <c r="C206" s="30" t="s">
        <v>476</v>
      </c>
      <c r="D206" s="37">
        <f>' СВОД рус'!D220</f>
        <v>0</v>
      </c>
      <c r="E206" s="99">
        <f>' СВОД рус'!E208</f>
        <v>0</v>
      </c>
      <c r="F206" s="37">
        <f>' СВОД рус'!F208</f>
        <v>0</v>
      </c>
      <c r="G206" s="37">
        <f>' СВОД рус'!G208</f>
        <v>0</v>
      </c>
      <c r="H206" s="99">
        <f>' СВОД рус'!H208</f>
        <v>0</v>
      </c>
      <c r="I206" s="99">
        <f>' СВОД рус'!I208</f>
        <v>0</v>
      </c>
      <c r="J206" s="99">
        <f>' СВОД рус'!J208</f>
        <v>0</v>
      </c>
      <c r="K206" s="29"/>
    </row>
    <row r="207" spans="1:11" s="91" customFormat="1" ht="13.5" hidden="1" customHeight="1">
      <c r="A207" s="363"/>
      <c r="B207" s="366"/>
      <c r="C207" s="30" t="s">
        <v>477</v>
      </c>
      <c r="D207" s="37">
        <f>' СВОД рус'!D221</f>
        <v>0</v>
      </c>
      <c r="E207" s="99">
        <f>' СВОД рус'!E209</f>
        <v>0</v>
      </c>
      <c r="F207" s="37">
        <f>' СВОД рус'!F209</f>
        <v>0</v>
      </c>
      <c r="G207" s="37">
        <f>' СВОД рус'!G209</f>
        <v>0</v>
      </c>
      <c r="H207" s="99">
        <f>' СВОД рус'!H209</f>
        <v>0</v>
      </c>
      <c r="I207" s="99">
        <f>' СВОД рус'!I209</f>
        <v>0</v>
      </c>
      <c r="J207" s="99">
        <f>' СВОД рус'!J209</f>
        <v>0</v>
      </c>
      <c r="K207" s="29"/>
    </row>
    <row r="208" spans="1:11" s="32" customFormat="1" ht="16.5" hidden="1" customHeight="1">
      <c r="A208" s="363"/>
      <c r="B208" s="366"/>
      <c r="C208" s="48" t="s">
        <v>514</v>
      </c>
      <c r="D208" s="37">
        <f>' СВОД рус'!D222</f>
        <v>0</v>
      </c>
      <c r="E208" s="99">
        <f>' СВОД рус'!E210</f>
        <v>0</v>
      </c>
      <c r="F208" s="37">
        <f>' СВОД рус'!F210</f>
        <v>0</v>
      </c>
      <c r="G208" s="37">
        <f>' СВОД рус'!G210</f>
        <v>0</v>
      </c>
      <c r="H208" s="99">
        <f>' СВОД рус'!H210</f>
        <v>0</v>
      </c>
      <c r="I208" s="99">
        <f>' СВОД рус'!I210</f>
        <v>0</v>
      </c>
      <c r="J208" s="99">
        <f>' СВОД рус'!J210</f>
        <v>0</v>
      </c>
      <c r="K208" s="29"/>
    </row>
    <row r="209" spans="1:11" s="32" customFormat="1" ht="35.25" hidden="1">
      <c r="A209" s="363"/>
      <c r="B209" s="366"/>
      <c r="C209" s="30"/>
      <c r="D209" s="37">
        <f>' СВОД рус'!D223</f>
        <v>0</v>
      </c>
      <c r="E209" s="99">
        <f>' СВОД рус'!E211</f>
        <v>0</v>
      </c>
      <c r="F209" s="37">
        <f>' СВОД рус'!F211</f>
        <v>0</v>
      </c>
      <c r="G209" s="37">
        <f>' СВОД рус'!G211</f>
        <v>0</v>
      </c>
      <c r="H209" s="99">
        <f>' СВОД рус'!H211</f>
        <v>0</v>
      </c>
      <c r="I209" s="99">
        <f>' СВОД рус'!I211</f>
        <v>0</v>
      </c>
      <c r="J209" s="99">
        <f>' СВОД рус'!J211</f>
        <v>0</v>
      </c>
      <c r="K209" s="29"/>
    </row>
    <row r="210" spans="1:11" s="32" customFormat="1" ht="35.25" hidden="1">
      <c r="A210" s="363"/>
      <c r="B210" s="366"/>
      <c r="C210" s="30"/>
      <c r="D210" s="37">
        <f>' СВОД рус'!D232</f>
        <v>0</v>
      </c>
      <c r="E210" s="99">
        <f>' СВОД рус'!E212</f>
        <v>0</v>
      </c>
      <c r="F210" s="37">
        <f>' СВОД рус'!F212</f>
        <v>0</v>
      </c>
      <c r="G210" s="37">
        <f>' СВОД рус'!G212</f>
        <v>0</v>
      </c>
      <c r="H210" s="99">
        <f>' СВОД рус'!H212</f>
        <v>0</v>
      </c>
      <c r="I210" s="99">
        <f>' СВОД рус'!I212</f>
        <v>0</v>
      </c>
      <c r="J210" s="99">
        <f>' СВОД рус'!J212</f>
        <v>0</v>
      </c>
      <c r="K210" s="29"/>
    </row>
    <row r="211" spans="1:11" s="32" customFormat="1" ht="35.25" hidden="1">
      <c r="A211" s="363"/>
      <c r="B211" s="366"/>
      <c r="C211" s="30"/>
      <c r="D211" s="37">
        <f>' СВОД рус'!D233</f>
        <v>0</v>
      </c>
      <c r="E211" s="99">
        <f>' СВОД рус'!E213</f>
        <v>0</v>
      </c>
      <c r="F211" s="37">
        <f>' СВОД рус'!F213</f>
        <v>0</v>
      </c>
      <c r="G211" s="37">
        <f>' СВОД рус'!G213</f>
        <v>0</v>
      </c>
      <c r="H211" s="99">
        <f>' СВОД рус'!H213</f>
        <v>0</v>
      </c>
      <c r="I211" s="99">
        <f>' СВОД рус'!I213</f>
        <v>0</v>
      </c>
      <c r="J211" s="99">
        <f>' СВОД рус'!J213</f>
        <v>0</v>
      </c>
      <c r="K211" s="29"/>
    </row>
    <row r="212" spans="1:11" s="32" customFormat="1" ht="35.25" hidden="1">
      <c r="A212" s="363"/>
      <c r="B212" s="366"/>
      <c r="C212" s="30"/>
      <c r="D212" s="37">
        <f>' СВОД рус'!D234</f>
        <v>0</v>
      </c>
      <c r="E212" s="99">
        <f>' СВОД рус'!E214</f>
        <v>0</v>
      </c>
      <c r="F212" s="37">
        <f>' СВОД рус'!F214</f>
        <v>0</v>
      </c>
      <c r="G212" s="37">
        <f>' СВОД рус'!G214</f>
        <v>0</v>
      </c>
      <c r="H212" s="99">
        <f>' СВОД рус'!H214</f>
        <v>0</v>
      </c>
      <c r="I212" s="99">
        <f>' СВОД рус'!I214</f>
        <v>0</v>
      </c>
      <c r="J212" s="99">
        <f>' СВОД рус'!J214</f>
        <v>0</v>
      </c>
      <c r="K212" s="29"/>
    </row>
    <row r="213" spans="1:11" s="32" customFormat="1" ht="35.25" hidden="1">
      <c r="A213" s="363"/>
      <c r="B213" s="366"/>
      <c r="C213" s="30"/>
      <c r="D213" s="37">
        <f>' СВОД рус'!D235</f>
        <v>0</v>
      </c>
      <c r="E213" s="99">
        <f>' СВОД рус'!E215</f>
        <v>0</v>
      </c>
      <c r="F213" s="37">
        <f>' СВОД рус'!F215</f>
        <v>0</v>
      </c>
      <c r="G213" s="37">
        <f>' СВОД рус'!G215</f>
        <v>0</v>
      </c>
      <c r="H213" s="99">
        <f>' СВОД рус'!H215</f>
        <v>0</v>
      </c>
      <c r="I213" s="99">
        <f>' СВОД рус'!I215</f>
        <v>0</v>
      </c>
      <c r="J213" s="99">
        <f>' СВОД рус'!J215</f>
        <v>0</v>
      </c>
      <c r="K213" s="29"/>
    </row>
    <row r="214" spans="1:11" s="32" customFormat="1" ht="35.25" hidden="1">
      <c r="A214" s="363"/>
      <c r="B214" s="366"/>
      <c r="C214" s="30"/>
      <c r="D214" s="37">
        <f>' СВОД рус'!D236</f>
        <v>0</v>
      </c>
      <c r="E214" s="99">
        <f>' СВОД рус'!E216</f>
        <v>0</v>
      </c>
      <c r="F214" s="37">
        <f>' СВОД рус'!F216</f>
        <v>0</v>
      </c>
      <c r="G214" s="37">
        <f>' СВОД рус'!G216</f>
        <v>0</v>
      </c>
      <c r="H214" s="99">
        <f>' СВОД рус'!H216</f>
        <v>0</v>
      </c>
      <c r="I214" s="99">
        <f>' СВОД рус'!I216</f>
        <v>0</v>
      </c>
      <c r="J214" s="99">
        <f>' СВОД рус'!J216</f>
        <v>0</v>
      </c>
      <c r="K214" s="29"/>
    </row>
    <row r="215" spans="1:11" s="32" customFormat="1" ht="76.5">
      <c r="A215" s="363"/>
      <c r="B215" s="365" t="s">
        <v>44</v>
      </c>
      <c r="C215" s="30" t="s">
        <v>336</v>
      </c>
      <c r="D215" s="37">
        <f>' СВОД рус'!D237</f>
        <v>90887838</v>
      </c>
      <c r="E215" s="99">
        <f>' СВОД рус'!E237</f>
        <v>0</v>
      </c>
      <c r="F215" s="37">
        <f>' СВОД рус'!F237</f>
        <v>0</v>
      </c>
      <c r="G215" s="37">
        <f>' СВОД рус'!G237</f>
        <v>0</v>
      </c>
      <c r="H215" s="99">
        <f>' СВОД рус'!H237</f>
        <v>0</v>
      </c>
      <c r="I215" s="99">
        <f>' СВОД рус'!I237</f>
        <v>0</v>
      </c>
      <c r="J215" s="99">
        <f>' СВОД рус'!J237</f>
        <v>0</v>
      </c>
      <c r="K215" s="29"/>
    </row>
    <row r="216" spans="1:11" s="32" customFormat="1" ht="18" hidden="1" customHeight="1">
      <c r="A216" s="363"/>
      <c r="B216" s="366"/>
      <c r="C216" s="65" t="s">
        <v>56</v>
      </c>
      <c r="D216" s="37">
        <f>' СВОД рус'!D238</f>
        <v>685132</v>
      </c>
      <c r="E216" s="99">
        <f>' СВОД рус'!E238</f>
        <v>0</v>
      </c>
      <c r="F216" s="37">
        <f>' СВОД рус'!F238</f>
        <v>0</v>
      </c>
      <c r="G216" s="37">
        <f>' СВОД рус'!G238</f>
        <v>0</v>
      </c>
      <c r="H216" s="99">
        <f>' СВОД рус'!H238</f>
        <v>2499146</v>
      </c>
      <c r="I216" s="99">
        <f>' СВОД рус'!I238</f>
        <v>0</v>
      </c>
      <c r="J216" s="99">
        <f>' СВОД рус'!J238</f>
        <v>0</v>
      </c>
      <c r="K216" s="29"/>
    </row>
    <row r="217" spans="1:11" s="32" customFormat="1" ht="63.75" hidden="1">
      <c r="A217" s="363"/>
      <c r="B217" s="366"/>
      <c r="C217" s="30" t="s">
        <v>71</v>
      </c>
      <c r="D217" s="37">
        <f>' СВОД рус'!D239</f>
        <v>685132</v>
      </c>
      <c r="E217" s="99">
        <f>' СВОД рус'!E239</f>
        <v>0</v>
      </c>
      <c r="F217" s="37">
        <f>' СВОД рус'!F239</f>
        <v>0</v>
      </c>
      <c r="G217" s="37">
        <f>' СВОД рус'!G239</f>
        <v>0</v>
      </c>
      <c r="H217" s="99">
        <f>' СВОД рус'!H239</f>
        <v>1962326</v>
      </c>
      <c r="I217" s="99">
        <f>' СВОД рус'!I239</f>
        <v>0</v>
      </c>
      <c r="J217" s="99">
        <f>' СВОД рус'!J239</f>
        <v>0</v>
      </c>
      <c r="K217" s="29"/>
    </row>
    <row r="218" spans="1:11" s="32" customFormat="1" ht="17.25" hidden="1" customHeight="1">
      <c r="A218" s="363"/>
      <c r="B218" s="366"/>
      <c r="C218" s="65" t="s">
        <v>57</v>
      </c>
      <c r="D218" s="37">
        <f>' СВОД рус'!D240</f>
        <v>0</v>
      </c>
      <c r="E218" s="99">
        <f>' СВОД рус'!E240</f>
        <v>0</v>
      </c>
      <c r="F218" s="37">
        <f>' СВОД рус'!F240</f>
        <v>0</v>
      </c>
      <c r="G218" s="37">
        <f>' СВОД рус'!G240</f>
        <v>0</v>
      </c>
      <c r="H218" s="99">
        <f>' СВОД рус'!H240</f>
        <v>536820</v>
      </c>
      <c r="I218" s="99">
        <f>' СВОД рус'!I240</f>
        <v>0</v>
      </c>
      <c r="J218" s="99">
        <f>' СВОД рус'!J240</f>
        <v>0</v>
      </c>
      <c r="K218" s="29"/>
    </row>
    <row r="219" spans="1:11" s="32" customFormat="1" ht="35.25" hidden="1">
      <c r="A219" s="363"/>
      <c r="B219" s="366"/>
      <c r="C219" s="30" t="s">
        <v>142</v>
      </c>
      <c r="D219" s="37">
        <f>' СВОД рус'!D241</f>
        <v>0</v>
      </c>
      <c r="E219" s="99">
        <f>' СВОД рус'!E241</f>
        <v>0</v>
      </c>
      <c r="F219" s="37">
        <f>' СВОД рус'!F241</f>
        <v>0</v>
      </c>
      <c r="G219" s="37">
        <f>' СВОД рус'!G241</f>
        <v>0</v>
      </c>
      <c r="H219" s="99">
        <f>' СВОД рус'!H241</f>
        <v>0</v>
      </c>
      <c r="I219" s="99">
        <f>' СВОД рус'!I241</f>
        <v>0</v>
      </c>
      <c r="J219" s="99">
        <f>' СВОД рус'!J241</f>
        <v>0</v>
      </c>
      <c r="K219" s="29"/>
    </row>
    <row r="220" spans="1:11" s="32" customFormat="1" ht="35.25" hidden="1">
      <c r="A220" s="363"/>
      <c r="B220" s="366"/>
      <c r="C220" s="30" t="s">
        <v>515</v>
      </c>
      <c r="D220" s="37">
        <f>' СВОД рус'!D242</f>
        <v>0</v>
      </c>
      <c r="E220" s="99">
        <f>' СВОД рус'!E242</f>
        <v>0</v>
      </c>
      <c r="F220" s="37">
        <f>' СВОД рус'!F242</f>
        <v>0</v>
      </c>
      <c r="G220" s="37">
        <f>' СВОД рус'!G242</f>
        <v>0</v>
      </c>
      <c r="H220" s="99">
        <f>' СВОД рус'!H242</f>
        <v>1195108</v>
      </c>
      <c r="I220" s="99">
        <f>' СВОД рус'!I242</f>
        <v>0</v>
      </c>
      <c r="J220" s="99">
        <f>' СВОД рус'!J242</f>
        <v>0</v>
      </c>
      <c r="K220" s="29"/>
    </row>
    <row r="221" spans="1:11" s="32" customFormat="1" ht="35.25" hidden="1">
      <c r="A221" s="363"/>
      <c r="B221" s="366"/>
      <c r="C221" s="30" t="s">
        <v>516</v>
      </c>
      <c r="D221" s="37">
        <f>' СВОД рус'!D243</f>
        <v>0</v>
      </c>
      <c r="E221" s="99">
        <f>' СВОД рус'!E243</f>
        <v>0</v>
      </c>
      <c r="F221" s="37">
        <f>' СВОД рус'!F243</f>
        <v>0</v>
      </c>
      <c r="G221" s="37">
        <f>' СВОД рус'!G243</f>
        <v>0</v>
      </c>
      <c r="H221" s="99">
        <f>' СВОД рус'!H243</f>
        <v>787757</v>
      </c>
      <c r="I221" s="99">
        <f>' СВОД рус'!I243</f>
        <v>0</v>
      </c>
      <c r="J221" s="99">
        <f>' СВОД рус'!J243</f>
        <v>0</v>
      </c>
      <c r="K221" s="29"/>
    </row>
    <row r="222" spans="1:11" s="32" customFormat="1" ht="38.25" hidden="1">
      <c r="A222" s="363"/>
      <c r="B222" s="366"/>
      <c r="C222" s="30" t="s">
        <v>517</v>
      </c>
      <c r="D222" s="37">
        <f>' СВОД рус'!D244</f>
        <v>0</v>
      </c>
      <c r="E222" s="99">
        <f>' СВОД рус'!E244</f>
        <v>0</v>
      </c>
      <c r="F222" s="37">
        <f>' СВОД рус'!F244</f>
        <v>0</v>
      </c>
      <c r="G222" s="37">
        <f>' СВОД рус'!G244</f>
        <v>0</v>
      </c>
      <c r="H222" s="99">
        <f>' СВОД рус'!H244</f>
        <v>2200000</v>
      </c>
      <c r="I222" s="99">
        <f>' СВОД рус'!I244</f>
        <v>0</v>
      </c>
      <c r="J222" s="99">
        <f>' СВОД рус'!J244</f>
        <v>0</v>
      </c>
      <c r="K222" s="29"/>
    </row>
    <row r="223" spans="1:11" s="32" customFormat="1" ht="38.25" hidden="1">
      <c r="A223" s="363"/>
      <c r="B223" s="366"/>
      <c r="C223" s="30" t="s">
        <v>394</v>
      </c>
      <c r="D223" s="37"/>
      <c r="E223" s="99">
        <f>' СВОД рус'!E245</f>
        <v>0</v>
      </c>
      <c r="F223" s="37">
        <f>' СВОД рус'!F245</f>
        <v>0</v>
      </c>
      <c r="G223" s="37">
        <f>' СВОД рус'!G245</f>
        <v>0</v>
      </c>
      <c r="H223" s="99">
        <f>' СВОД рус'!H245</f>
        <v>4000000</v>
      </c>
      <c r="I223" s="99">
        <f>' СВОД рус'!I245</f>
        <v>0</v>
      </c>
      <c r="J223" s="99">
        <f>' СВОД рус'!J245</f>
        <v>0</v>
      </c>
      <c r="K223" s="29"/>
    </row>
    <row r="224" spans="1:11" s="32" customFormat="1" ht="27.75" hidden="1" customHeight="1">
      <c r="A224" s="363"/>
      <c r="B224" s="366"/>
      <c r="C224" s="30" t="s">
        <v>143</v>
      </c>
      <c r="D224" s="37">
        <f>' СВОД рус'!D246</f>
        <v>0</v>
      </c>
      <c r="E224" s="99">
        <f>' СВОД рус'!E246</f>
        <v>0</v>
      </c>
      <c r="F224" s="37">
        <f>' СВОД рус'!F246</f>
        <v>0</v>
      </c>
      <c r="G224" s="37">
        <f>' СВОД рус'!G246</f>
        <v>0</v>
      </c>
      <c r="H224" s="99">
        <f>' СВОД рус'!H246</f>
        <v>0</v>
      </c>
      <c r="I224" s="99">
        <f>' СВОД рус'!I246</f>
        <v>0</v>
      </c>
      <c r="J224" s="99">
        <f>' СВОД рус'!J246</f>
        <v>0</v>
      </c>
      <c r="K224" s="29"/>
    </row>
    <row r="225" spans="1:11" s="32" customFormat="1" ht="20.25" hidden="1" customHeight="1">
      <c r="A225" s="363"/>
      <c r="B225" s="366"/>
      <c r="C225" s="65" t="s">
        <v>58</v>
      </c>
      <c r="D225" s="37">
        <f>' СВОД рус'!D247</f>
        <v>2600000</v>
      </c>
      <c r="E225" s="99">
        <f>' СВОД рус'!E247</f>
        <v>0</v>
      </c>
      <c r="F225" s="37">
        <f>' СВОД рус'!F247</f>
        <v>0</v>
      </c>
      <c r="G225" s="37">
        <f>' СВОД рус'!G247</f>
        <v>0</v>
      </c>
      <c r="H225" s="99">
        <f>' СВОД рус'!H247</f>
        <v>10100000</v>
      </c>
      <c r="I225" s="99">
        <f>' СВОД рус'!I247</f>
        <v>0</v>
      </c>
      <c r="J225" s="99">
        <f>' СВОД рус'!J247</f>
        <v>0</v>
      </c>
      <c r="K225" s="29"/>
    </row>
    <row r="226" spans="1:11" s="32" customFormat="1" ht="29.25" hidden="1" customHeight="1">
      <c r="A226" s="363"/>
      <c r="B226" s="366"/>
      <c r="C226" s="30" t="s">
        <v>144</v>
      </c>
      <c r="D226" s="37">
        <f>' СВОД рус'!D248</f>
        <v>0</v>
      </c>
      <c r="E226" s="99">
        <f>' СВОД рус'!E248</f>
        <v>0</v>
      </c>
      <c r="F226" s="37">
        <f>' СВОД рус'!F248</f>
        <v>0</v>
      </c>
      <c r="G226" s="37">
        <f>' СВОД рус'!G248</f>
        <v>0</v>
      </c>
      <c r="H226" s="99">
        <f>' СВОД рус'!H248</f>
        <v>0</v>
      </c>
      <c r="I226" s="99">
        <f>' СВОД рус'!I248</f>
        <v>0</v>
      </c>
      <c r="J226" s="99">
        <f>' СВОД рус'!J248</f>
        <v>0</v>
      </c>
      <c r="K226" s="29"/>
    </row>
    <row r="227" spans="1:11" s="32" customFormat="1" ht="38.25" hidden="1">
      <c r="A227" s="363"/>
      <c r="B227" s="366"/>
      <c r="C227" s="30" t="s">
        <v>145</v>
      </c>
      <c r="D227" s="37">
        <f>' СВОД рус'!D249</f>
        <v>0</v>
      </c>
      <c r="E227" s="99">
        <f>' СВОД рус'!E249</f>
        <v>0</v>
      </c>
      <c r="F227" s="37">
        <f>' СВОД рус'!F249</f>
        <v>0</v>
      </c>
      <c r="G227" s="37">
        <f>' СВОД рус'!G249</f>
        <v>0</v>
      </c>
      <c r="H227" s="99">
        <f>' СВОД рус'!H249</f>
        <v>0</v>
      </c>
      <c r="I227" s="99">
        <f>' СВОД рус'!I249</f>
        <v>0</v>
      </c>
      <c r="J227" s="99">
        <f>' СВОД рус'!J249</f>
        <v>0</v>
      </c>
      <c r="K227" s="29"/>
    </row>
    <row r="228" spans="1:11" s="32" customFormat="1" ht="38.25" hidden="1">
      <c r="A228" s="363"/>
      <c r="B228" s="366"/>
      <c r="C228" s="30" t="s">
        <v>146</v>
      </c>
      <c r="D228" s="37">
        <f>' СВОД рус'!D250</f>
        <v>2600000</v>
      </c>
      <c r="E228" s="99">
        <f>' СВОД рус'!E250</f>
        <v>0</v>
      </c>
      <c r="F228" s="37">
        <f>' СВОД рус'!F250</f>
        <v>0</v>
      </c>
      <c r="G228" s="37">
        <f>' СВОД рус'!G250</f>
        <v>0</v>
      </c>
      <c r="H228" s="99">
        <f>' СВОД рус'!H250</f>
        <v>6600000</v>
      </c>
      <c r="I228" s="99">
        <f>' СВОД рус'!I250</f>
        <v>0</v>
      </c>
      <c r="J228" s="99">
        <f>' СВОД рус'!J250</f>
        <v>0</v>
      </c>
      <c r="K228" s="29"/>
    </row>
    <row r="229" spans="1:11" s="32" customFormat="1" ht="38.25" hidden="1">
      <c r="A229" s="363"/>
      <c r="B229" s="366"/>
      <c r="C229" s="30" t="s">
        <v>147</v>
      </c>
      <c r="D229" s="37">
        <f>' СВОД рус'!D251</f>
        <v>0</v>
      </c>
      <c r="E229" s="99">
        <f>' СВОД рус'!E251</f>
        <v>0</v>
      </c>
      <c r="F229" s="37">
        <f>' СВОД рус'!F251</f>
        <v>0</v>
      </c>
      <c r="G229" s="37">
        <f>' СВОД рус'!G251</f>
        <v>0</v>
      </c>
      <c r="H229" s="99">
        <f>' СВОД рус'!H251</f>
        <v>0</v>
      </c>
      <c r="I229" s="99">
        <f>' СВОД рус'!I251</f>
        <v>0</v>
      </c>
      <c r="J229" s="99">
        <f>' СВОД рус'!J251</f>
        <v>0</v>
      </c>
      <c r="K229" s="29"/>
    </row>
    <row r="230" spans="1:11" s="32" customFormat="1" ht="35.25" hidden="1">
      <c r="A230" s="363"/>
      <c r="B230" s="366"/>
      <c r="C230" s="30" t="s">
        <v>127</v>
      </c>
      <c r="D230" s="37">
        <f>' СВОД рус'!D252</f>
        <v>0</v>
      </c>
      <c r="E230" s="99">
        <f>' СВОД рус'!E252</f>
        <v>0</v>
      </c>
      <c r="F230" s="37">
        <f>' СВОД рус'!F252</f>
        <v>0</v>
      </c>
      <c r="G230" s="37">
        <f>' СВОД рус'!G252</f>
        <v>0</v>
      </c>
      <c r="H230" s="99">
        <f>' СВОД рус'!H252</f>
        <v>3500000</v>
      </c>
      <c r="I230" s="99">
        <f>' СВОД рус'!I252</f>
        <v>0</v>
      </c>
      <c r="J230" s="99">
        <f>' СВОД рус'!J252</f>
        <v>0</v>
      </c>
      <c r="K230" s="29"/>
    </row>
    <row r="231" spans="1:11" s="32" customFormat="1" ht="17.25" hidden="1" customHeight="1">
      <c r="A231" s="363"/>
      <c r="B231" s="366"/>
      <c r="C231" s="65" t="s">
        <v>59</v>
      </c>
      <c r="D231" s="37">
        <f>' СВОД рус'!D253</f>
        <v>0</v>
      </c>
      <c r="E231" s="99">
        <f>' СВОД рус'!E253</f>
        <v>0</v>
      </c>
      <c r="F231" s="37">
        <f>' СВОД рус'!F253</f>
        <v>0</v>
      </c>
      <c r="G231" s="37">
        <f>' СВОД рус'!G253</f>
        <v>0</v>
      </c>
      <c r="H231" s="99">
        <f>' СВОД рус'!H253</f>
        <v>0</v>
      </c>
      <c r="I231" s="99">
        <f>' СВОД рус'!I253</f>
        <v>0</v>
      </c>
      <c r="J231" s="99">
        <f>' СВОД рус'!J253</f>
        <v>0</v>
      </c>
      <c r="K231" s="29"/>
    </row>
    <row r="232" spans="1:11" s="32" customFormat="1" ht="38.25" hidden="1">
      <c r="A232" s="363"/>
      <c r="B232" s="366"/>
      <c r="C232" s="30" t="s">
        <v>148</v>
      </c>
      <c r="D232" s="37">
        <f>' СВОД рус'!D254</f>
        <v>0</v>
      </c>
      <c r="E232" s="99">
        <f>' СВОД рус'!E254</f>
        <v>0</v>
      </c>
      <c r="F232" s="37">
        <f>' СВОД рус'!F254</f>
        <v>0</v>
      </c>
      <c r="G232" s="37">
        <f>' СВОД рус'!G254</f>
        <v>0</v>
      </c>
      <c r="H232" s="99">
        <f>' СВОД рус'!H254</f>
        <v>0</v>
      </c>
      <c r="I232" s="99">
        <f>' СВОД рус'!I254</f>
        <v>0</v>
      </c>
      <c r="J232" s="99">
        <f>' СВОД рус'!J254</f>
        <v>0</v>
      </c>
      <c r="K232" s="29"/>
    </row>
    <row r="233" spans="1:11" s="32" customFormat="1" ht="38.25" hidden="1">
      <c r="A233" s="363"/>
      <c r="B233" s="366"/>
      <c r="C233" s="30" t="s">
        <v>149</v>
      </c>
      <c r="D233" s="37">
        <f>' СВОД рус'!D255</f>
        <v>0</v>
      </c>
      <c r="E233" s="99">
        <f>' СВОД рус'!E255</f>
        <v>0</v>
      </c>
      <c r="F233" s="37">
        <f>' СВОД рус'!F255</f>
        <v>0</v>
      </c>
      <c r="G233" s="37">
        <f>' СВОД рус'!G255</f>
        <v>0</v>
      </c>
      <c r="H233" s="99">
        <f>' СВОД рус'!H255</f>
        <v>0</v>
      </c>
      <c r="I233" s="99">
        <f>' СВОД рус'!I255</f>
        <v>0</v>
      </c>
      <c r="J233" s="99">
        <f>' СВОД рус'!J255</f>
        <v>0</v>
      </c>
      <c r="K233" s="29"/>
    </row>
    <row r="234" spans="1:11" s="32" customFormat="1" ht="13.5" hidden="1" customHeight="1">
      <c r="A234" s="363"/>
      <c r="B234" s="366"/>
      <c r="C234" s="65" t="s">
        <v>72</v>
      </c>
      <c r="D234" s="37">
        <f>' СВОД рус'!D256</f>
        <v>0</v>
      </c>
      <c r="E234" s="99">
        <f>' СВОД рус'!E256</f>
        <v>0</v>
      </c>
      <c r="F234" s="37">
        <f>' СВОД рус'!F256</f>
        <v>0</v>
      </c>
      <c r="G234" s="37">
        <f>' СВОД рус'!G256</f>
        <v>0</v>
      </c>
      <c r="H234" s="99">
        <f>' СВОД рус'!H256</f>
        <v>0</v>
      </c>
      <c r="I234" s="99">
        <f>' СВОД рус'!I256</f>
        <v>0</v>
      </c>
      <c r="J234" s="99">
        <f>' СВОД рус'!J256</f>
        <v>0</v>
      </c>
      <c r="K234" s="29"/>
    </row>
    <row r="235" spans="1:11" s="32" customFormat="1" ht="38.25" hidden="1">
      <c r="A235" s="363"/>
      <c r="B235" s="366"/>
      <c r="C235" s="30" t="s">
        <v>150</v>
      </c>
      <c r="D235" s="37">
        <f>' СВОД рус'!D257</f>
        <v>0</v>
      </c>
      <c r="E235" s="99">
        <f>' СВОД рус'!E257</f>
        <v>0</v>
      </c>
      <c r="F235" s="37">
        <f>' СВОД рус'!F257</f>
        <v>0</v>
      </c>
      <c r="G235" s="37">
        <f>' СВОД рус'!G257</f>
        <v>0</v>
      </c>
      <c r="H235" s="99">
        <f>' СВОД рус'!H257</f>
        <v>0</v>
      </c>
      <c r="I235" s="99">
        <f>' СВОД рус'!I257</f>
        <v>0</v>
      </c>
      <c r="J235" s="99">
        <f>' СВОД рус'!J257</f>
        <v>0</v>
      </c>
      <c r="K235" s="29"/>
    </row>
    <row r="236" spans="1:11" s="32" customFormat="1" ht="51" hidden="1">
      <c r="A236" s="363"/>
      <c r="B236" s="366"/>
      <c r="C236" s="30" t="s">
        <v>128</v>
      </c>
      <c r="D236" s="37">
        <f>' СВОД рус'!D258</f>
        <v>0</v>
      </c>
      <c r="E236" s="99">
        <f>' СВОД рус'!E258</f>
        <v>0</v>
      </c>
      <c r="F236" s="37">
        <f>' СВОД рус'!F258</f>
        <v>0</v>
      </c>
      <c r="G236" s="37">
        <f>' СВОД рус'!G258</f>
        <v>0</v>
      </c>
      <c r="H236" s="99">
        <f>' СВОД рус'!H258</f>
        <v>0</v>
      </c>
      <c r="I236" s="99">
        <f>' СВОД рус'!I258</f>
        <v>0</v>
      </c>
      <c r="J236" s="99">
        <f>' СВОД рус'!J258</f>
        <v>0</v>
      </c>
      <c r="K236" s="29"/>
    </row>
    <row r="237" spans="1:11" s="32" customFormat="1" ht="18" hidden="1" customHeight="1">
      <c r="A237" s="363"/>
      <c r="B237" s="366"/>
      <c r="C237" s="65" t="s">
        <v>61</v>
      </c>
      <c r="D237" s="37">
        <f>' СВОД рус'!D259</f>
        <v>11848993</v>
      </c>
      <c r="E237" s="99">
        <f>' СВОД рус'!E259</f>
        <v>0</v>
      </c>
      <c r="F237" s="37">
        <f>' СВОД рус'!F259</f>
        <v>0</v>
      </c>
      <c r="G237" s="37">
        <f>' СВОД рус'!G259</f>
        <v>0</v>
      </c>
      <c r="H237" s="99">
        <f>' СВОД рус'!H259</f>
        <v>4745740</v>
      </c>
      <c r="I237" s="99">
        <f>' СВОД рус'!I259</f>
        <v>0</v>
      </c>
      <c r="J237" s="99">
        <f>' СВОД рус'!J259</f>
        <v>0</v>
      </c>
      <c r="K237" s="29"/>
    </row>
    <row r="238" spans="1:11" s="32" customFormat="1" ht="27.75" hidden="1" customHeight="1">
      <c r="A238" s="363"/>
      <c r="B238" s="366"/>
      <c r="C238" s="30" t="s">
        <v>151</v>
      </c>
      <c r="D238" s="37">
        <f>' СВОД рус'!D260</f>
        <v>3921530</v>
      </c>
      <c r="E238" s="99">
        <f>' СВОД рус'!E260</f>
        <v>0</v>
      </c>
      <c r="F238" s="37">
        <f>' СВОД рус'!F260</f>
        <v>0</v>
      </c>
      <c r="G238" s="37">
        <f>' СВОД рус'!G260</f>
        <v>0</v>
      </c>
      <c r="H238" s="99">
        <f>' СВОД рус'!H260</f>
        <v>2000000</v>
      </c>
      <c r="I238" s="99">
        <f>' СВОД рус'!I260</f>
        <v>0</v>
      </c>
      <c r="J238" s="99">
        <f>' СВОД рус'!J260</f>
        <v>0</v>
      </c>
      <c r="K238" s="29"/>
    </row>
    <row r="239" spans="1:11" s="32" customFormat="1" ht="27.75" hidden="1" customHeight="1">
      <c r="A239" s="363"/>
      <c r="B239" s="366"/>
      <c r="C239" s="30" t="s">
        <v>152</v>
      </c>
      <c r="D239" s="37">
        <f>' СВОД рус'!D261</f>
        <v>7927463</v>
      </c>
      <c r="E239" s="99">
        <f>' СВОД рус'!E261</f>
        <v>0</v>
      </c>
      <c r="F239" s="37">
        <f>' СВОД рус'!F261</f>
        <v>0</v>
      </c>
      <c r="G239" s="37">
        <f>' СВОД рус'!G261</f>
        <v>0</v>
      </c>
      <c r="H239" s="99">
        <f>' СВОД рус'!H261</f>
        <v>1515740</v>
      </c>
      <c r="I239" s="99">
        <f>' СВОД рус'!I261</f>
        <v>0</v>
      </c>
      <c r="J239" s="99">
        <f>' СВОД рус'!J261</f>
        <v>0</v>
      </c>
      <c r="K239" s="29"/>
    </row>
    <row r="240" spans="1:11" s="32" customFormat="1" ht="16.5" hidden="1" customHeight="1">
      <c r="A240" s="363"/>
      <c r="B240" s="366"/>
      <c r="C240" s="65" t="s">
        <v>62</v>
      </c>
      <c r="D240" s="37">
        <f>' СВОД рус'!D262</f>
        <v>1293954</v>
      </c>
      <c r="E240" s="99">
        <f>' СВОД рус'!E262</f>
        <v>0</v>
      </c>
      <c r="F240" s="37">
        <f>' СВОД рус'!F262</f>
        <v>0</v>
      </c>
      <c r="G240" s="37">
        <f>' СВОД рус'!G262</f>
        <v>0</v>
      </c>
      <c r="H240" s="99">
        <f>' СВОД рус'!H262</f>
        <v>2775800</v>
      </c>
      <c r="I240" s="99">
        <f>' СВОД рус'!I262</f>
        <v>0</v>
      </c>
      <c r="J240" s="99">
        <f>' СВОД рус'!J262</f>
        <v>0</v>
      </c>
      <c r="K240" s="29"/>
    </row>
    <row r="241" spans="1:11" s="32" customFormat="1" ht="35.25" hidden="1">
      <c r="A241" s="363"/>
      <c r="B241" s="366"/>
      <c r="C241" s="244" t="s">
        <v>417</v>
      </c>
      <c r="D241" s="37"/>
      <c r="E241" s="99">
        <f>' СВОД рус'!E263</f>
        <v>0</v>
      </c>
      <c r="F241" s="37">
        <f>' СВОД рус'!F263</f>
        <v>0</v>
      </c>
      <c r="G241" s="37">
        <f>' СВОД рус'!G263</f>
        <v>0</v>
      </c>
      <c r="H241" s="99">
        <f>' СВОД рус'!H263</f>
        <v>1200000</v>
      </c>
      <c r="I241" s="99">
        <f>' СВОД рус'!I263</f>
        <v>0</v>
      </c>
      <c r="J241" s="99">
        <f>' СВОД рус'!J263</f>
        <v>0</v>
      </c>
      <c r="K241" s="29"/>
    </row>
    <row r="242" spans="1:11" s="32" customFormat="1" ht="35.25" hidden="1">
      <c r="A242" s="363"/>
      <c r="B242" s="366"/>
      <c r="C242" s="244" t="s">
        <v>418</v>
      </c>
      <c r="D242" s="37"/>
      <c r="E242" s="99">
        <f>' СВОД рус'!E264</f>
        <v>0</v>
      </c>
      <c r="F242" s="37">
        <f>' СВОД рус'!F264</f>
        <v>0</v>
      </c>
      <c r="G242" s="37">
        <f>' СВОД рус'!G264</f>
        <v>0</v>
      </c>
      <c r="H242" s="99">
        <f>' СВОД рус'!H264</f>
        <v>1575800</v>
      </c>
      <c r="I242" s="99">
        <f>' СВОД рус'!I264</f>
        <v>0</v>
      </c>
      <c r="J242" s="99">
        <f>' СВОД рус'!J264</f>
        <v>0</v>
      </c>
      <c r="K242" s="29"/>
    </row>
    <row r="243" spans="1:11" s="32" customFormat="1" ht="38.25" hidden="1">
      <c r="A243" s="363"/>
      <c r="B243" s="366"/>
      <c r="C243" s="30" t="s">
        <v>153</v>
      </c>
      <c r="D243" s="37">
        <f>' СВОД рус'!D265</f>
        <v>0</v>
      </c>
      <c r="E243" s="99">
        <f>' СВОД рус'!E265</f>
        <v>0</v>
      </c>
      <c r="F243" s="37">
        <f>' СВОД рус'!F265</f>
        <v>0</v>
      </c>
      <c r="G243" s="37">
        <f>' СВОД рус'!G265</f>
        <v>0</v>
      </c>
      <c r="H243" s="99">
        <f>' СВОД рус'!H265</f>
        <v>0</v>
      </c>
      <c r="I243" s="99">
        <f>' СВОД рус'!I265</f>
        <v>0</v>
      </c>
      <c r="J243" s="99">
        <f>' СВОД рус'!J265</f>
        <v>0</v>
      </c>
      <c r="K243" s="29"/>
    </row>
    <row r="244" spans="1:11" s="32" customFormat="1" ht="38.25" hidden="1">
      <c r="A244" s="363"/>
      <c r="B244" s="366"/>
      <c r="C244" s="30" t="s">
        <v>154</v>
      </c>
      <c r="D244" s="37">
        <f>' СВОД рус'!D266</f>
        <v>0</v>
      </c>
      <c r="E244" s="99">
        <f>' СВОД рус'!E266</f>
        <v>0</v>
      </c>
      <c r="F244" s="37">
        <f>' СВОД рус'!F266</f>
        <v>0</v>
      </c>
      <c r="G244" s="37">
        <f>' СВОД рус'!G266</f>
        <v>0</v>
      </c>
      <c r="H244" s="99">
        <f>' СВОД рус'!H266</f>
        <v>0</v>
      </c>
      <c r="I244" s="99">
        <f>' СВОД рус'!I266</f>
        <v>0</v>
      </c>
      <c r="J244" s="99">
        <f>' СВОД рус'!J266</f>
        <v>0</v>
      </c>
      <c r="K244" s="29"/>
    </row>
    <row r="245" spans="1:11" s="32" customFormat="1" ht="38.25" hidden="1">
      <c r="A245" s="363"/>
      <c r="B245" s="366"/>
      <c r="C245" s="30" t="s">
        <v>155</v>
      </c>
      <c r="D245" s="37">
        <f>' СВОД рус'!D267</f>
        <v>0</v>
      </c>
      <c r="E245" s="99">
        <f>' СВОД рус'!E267</f>
        <v>0</v>
      </c>
      <c r="F245" s="37">
        <f>' СВОД рус'!F267</f>
        <v>0</v>
      </c>
      <c r="G245" s="37">
        <f>' СВОД рус'!G267</f>
        <v>0</v>
      </c>
      <c r="H245" s="99">
        <f>' СВОД рус'!H267</f>
        <v>0</v>
      </c>
      <c r="I245" s="99">
        <f>' СВОД рус'!I267</f>
        <v>0</v>
      </c>
      <c r="J245" s="99">
        <f>' СВОД рус'!J267</f>
        <v>0</v>
      </c>
      <c r="K245" s="29"/>
    </row>
    <row r="246" spans="1:11" s="32" customFormat="1" ht="26.25" hidden="1" customHeight="1">
      <c r="A246" s="363"/>
      <c r="B246" s="366"/>
      <c r="C246" s="30" t="s">
        <v>156</v>
      </c>
      <c r="D246" s="37">
        <f>' СВОД рус'!D268</f>
        <v>0</v>
      </c>
      <c r="E246" s="99">
        <f>' СВОД рус'!E268</f>
        <v>0</v>
      </c>
      <c r="F246" s="37">
        <f>' СВОД рус'!F268</f>
        <v>0</v>
      </c>
      <c r="G246" s="37">
        <f>' СВОД рус'!G268</f>
        <v>0</v>
      </c>
      <c r="H246" s="99">
        <f>' СВОД рус'!H268</f>
        <v>0</v>
      </c>
      <c r="I246" s="99">
        <f>' СВОД рус'!I268</f>
        <v>0</v>
      </c>
      <c r="J246" s="99">
        <f>' СВОД рус'!J268</f>
        <v>0</v>
      </c>
      <c r="K246" s="29"/>
    </row>
    <row r="247" spans="1:11" s="32" customFormat="1" ht="51" hidden="1">
      <c r="A247" s="363"/>
      <c r="B247" s="366"/>
      <c r="C247" s="30" t="s">
        <v>129</v>
      </c>
      <c r="D247" s="37">
        <f>' СВОД рус'!D269</f>
        <v>0</v>
      </c>
      <c r="E247" s="99">
        <f>' СВОД рус'!E269</f>
        <v>0</v>
      </c>
      <c r="F247" s="37">
        <f>' СВОД рус'!F269</f>
        <v>0</v>
      </c>
      <c r="G247" s="37">
        <f>' СВОД рус'!G269</f>
        <v>0</v>
      </c>
      <c r="H247" s="99">
        <f>' СВОД рус'!H269</f>
        <v>0</v>
      </c>
      <c r="I247" s="99">
        <f>' СВОД рус'!I269</f>
        <v>0</v>
      </c>
      <c r="J247" s="99">
        <f>' СВОД рус'!J269</f>
        <v>0</v>
      </c>
      <c r="K247" s="29"/>
    </row>
    <row r="248" spans="1:11" s="32" customFormat="1" ht="28.5" hidden="1" customHeight="1">
      <c r="A248" s="363"/>
      <c r="B248" s="366"/>
      <c r="C248" s="30" t="s">
        <v>157</v>
      </c>
      <c r="D248" s="37">
        <f>' СВОД рус'!D270</f>
        <v>0</v>
      </c>
      <c r="E248" s="99">
        <f>' СВОД рус'!E270</f>
        <v>0</v>
      </c>
      <c r="F248" s="37">
        <f>' СВОД рус'!F270</f>
        <v>0</v>
      </c>
      <c r="G248" s="37">
        <f>' СВОД рус'!G270</f>
        <v>0</v>
      </c>
      <c r="H248" s="99">
        <f>' СВОД рус'!H270</f>
        <v>0</v>
      </c>
      <c r="I248" s="99">
        <f>' СВОД рус'!I270</f>
        <v>0</v>
      </c>
      <c r="J248" s="99">
        <f>' СВОД рус'!J270</f>
        <v>0</v>
      </c>
      <c r="K248" s="29"/>
    </row>
    <row r="249" spans="1:11" s="32" customFormat="1" ht="27.75" hidden="1" customHeight="1">
      <c r="A249" s="363"/>
      <c r="B249" s="366"/>
      <c r="C249" s="30" t="s">
        <v>158</v>
      </c>
      <c r="D249" s="37">
        <f>' СВОД рус'!D271</f>
        <v>0</v>
      </c>
      <c r="E249" s="99">
        <f>' СВОД рус'!E271</f>
        <v>0</v>
      </c>
      <c r="F249" s="37">
        <f>' СВОД рус'!F271</f>
        <v>0</v>
      </c>
      <c r="G249" s="37">
        <f>' СВОД рус'!G271</f>
        <v>0</v>
      </c>
      <c r="H249" s="99">
        <f>' СВОД рус'!H271</f>
        <v>0</v>
      </c>
      <c r="I249" s="99">
        <f>' СВОД рус'!I271</f>
        <v>0</v>
      </c>
      <c r="J249" s="99">
        <f>' СВОД рус'!J271</f>
        <v>0</v>
      </c>
      <c r="K249" s="29"/>
    </row>
    <row r="250" spans="1:11" s="32" customFormat="1" ht="15.75" hidden="1" customHeight="1">
      <c r="A250" s="363"/>
      <c r="B250" s="366"/>
      <c r="C250" s="30" t="s">
        <v>159</v>
      </c>
      <c r="D250" s="37">
        <f>' СВОД рус'!D272</f>
        <v>0</v>
      </c>
      <c r="E250" s="99">
        <f>' СВОД рус'!E272</f>
        <v>0</v>
      </c>
      <c r="F250" s="37">
        <f>' СВОД рус'!F272</f>
        <v>0</v>
      </c>
      <c r="G250" s="37">
        <f>' СВОД рус'!G272</f>
        <v>0</v>
      </c>
      <c r="H250" s="99">
        <f>' СВОД рус'!H272</f>
        <v>0</v>
      </c>
      <c r="I250" s="99">
        <f>' СВОД рус'!I272</f>
        <v>0</v>
      </c>
      <c r="J250" s="99">
        <f>' СВОД рус'!J272</f>
        <v>0</v>
      </c>
      <c r="K250" s="29"/>
    </row>
    <row r="251" spans="1:11" s="32" customFormat="1" ht="16.5" hidden="1" customHeight="1">
      <c r="A251" s="363"/>
      <c r="B251" s="366"/>
      <c r="C251" s="65" t="s">
        <v>74</v>
      </c>
      <c r="D251" s="37">
        <f>' СВОД рус'!D273</f>
        <v>0</v>
      </c>
      <c r="E251" s="99">
        <f>' СВОД рус'!E273</f>
        <v>0</v>
      </c>
      <c r="F251" s="37">
        <f>' СВОД рус'!F273</f>
        <v>0</v>
      </c>
      <c r="G251" s="37">
        <f>' СВОД рус'!G273</f>
        <v>0</v>
      </c>
      <c r="H251" s="99">
        <f>' СВОД рус'!H273</f>
        <v>0</v>
      </c>
      <c r="I251" s="99">
        <f>' СВОД рус'!I273</f>
        <v>0</v>
      </c>
      <c r="J251" s="99">
        <f>' СВОД рус'!J273</f>
        <v>0</v>
      </c>
      <c r="K251" s="29"/>
    </row>
    <row r="252" spans="1:11" s="32" customFormat="1" ht="38.25" hidden="1">
      <c r="A252" s="363"/>
      <c r="B252" s="366"/>
      <c r="C252" s="30" t="s">
        <v>160</v>
      </c>
      <c r="D252" s="37">
        <f>' СВОД рус'!D274</f>
        <v>0</v>
      </c>
      <c r="E252" s="99">
        <f>' СВОД рус'!E274</f>
        <v>0</v>
      </c>
      <c r="F252" s="37">
        <f>' СВОД рус'!F274</f>
        <v>0</v>
      </c>
      <c r="G252" s="37">
        <f>' СВОД рус'!G274</f>
        <v>0</v>
      </c>
      <c r="H252" s="99">
        <f>' СВОД рус'!H274</f>
        <v>0</v>
      </c>
      <c r="I252" s="99">
        <f>' СВОД рус'!I274</f>
        <v>0</v>
      </c>
      <c r="J252" s="99">
        <f>' СВОД рус'!J274</f>
        <v>0</v>
      </c>
      <c r="K252" s="29"/>
    </row>
    <row r="253" spans="1:11" s="32" customFormat="1" ht="38.25" hidden="1">
      <c r="A253" s="363"/>
      <c r="B253" s="366"/>
      <c r="C253" s="30" t="s">
        <v>161</v>
      </c>
      <c r="D253" s="37">
        <f>' СВОД рус'!D275</f>
        <v>0</v>
      </c>
      <c r="E253" s="99">
        <f>' СВОД рус'!E275</f>
        <v>0</v>
      </c>
      <c r="F253" s="37">
        <f>' СВОД рус'!F275</f>
        <v>0</v>
      </c>
      <c r="G253" s="37">
        <f>' СВОД рус'!G275</f>
        <v>0</v>
      </c>
      <c r="H253" s="99">
        <f>' СВОД рус'!H275</f>
        <v>0</v>
      </c>
      <c r="I253" s="99">
        <f>' СВОД рус'!I275</f>
        <v>0</v>
      </c>
      <c r="J253" s="99">
        <f>' СВОД рус'!J275</f>
        <v>0</v>
      </c>
      <c r="K253" s="29"/>
    </row>
    <row r="254" spans="1:11" s="32" customFormat="1" ht="15" hidden="1" customHeight="1">
      <c r="A254" s="363"/>
      <c r="B254" s="366"/>
      <c r="C254" s="65" t="s">
        <v>63</v>
      </c>
      <c r="D254" s="37">
        <f>' СВОД рус'!D276</f>
        <v>2170961</v>
      </c>
      <c r="E254" s="99">
        <f>' СВОД рус'!E276</f>
        <v>0</v>
      </c>
      <c r="F254" s="37">
        <f>' СВОД рус'!F276</f>
        <v>0</v>
      </c>
      <c r="G254" s="37">
        <f>' СВОД рус'!G276</f>
        <v>0</v>
      </c>
      <c r="H254" s="99">
        <f>' СВОД рус'!H276</f>
        <v>220270</v>
      </c>
      <c r="I254" s="99">
        <f>' СВОД рус'!I276</f>
        <v>0</v>
      </c>
      <c r="J254" s="99">
        <f>' СВОД рус'!J276</f>
        <v>0</v>
      </c>
      <c r="K254" s="29"/>
    </row>
    <row r="255" spans="1:11" s="32" customFormat="1" ht="38.25" hidden="1">
      <c r="A255" s="363"/>
      <c r="B255" s="366"/>
      <c r="C255" s="244" t="s">
        <v>429</v>
      </c>
      <c r="D255" s="37"/>
      <c r="E255" s="99">
        <f>' СВОД рус'!E277</f>
        <v>0</v>
      </c>
      <c r="F255" s="37">
        <f>' СВОД рус'!F277</f>
        <v>0</v>
      </c>
      <c r="G255" s="37">
        <f>' СВОД рус'!G277</f>
        <v>0</v>
      </c>
      <c r="H255" s="99">
        <f>' СВОД рус'!H277</f>
        <v>0</v>
      </c>
      <c r="I255" s="99">
        <f>' СВОД рус'!I277</f>
        <v>0</v>
      </c>
      <c r="J255" s="99">
        <f>' СВОД рус'!J277</f>
        <v>0</v>
      </c>
      <c r="K255" s="29"/>
    </row>
    <row r="256" spans="1:11" s="32" customFormat="1" ht="38.25" hidden="1">
      <c r="A256" s="363"/>
      <c r="B256" s="366"/>
      <c r="C256" s="244" t="s">
        <v>434</v>
      </c>
      <c r="D256" s="37"/>
      <c r="E256" s="99">
        <f>' СВОД рус'!E278</f>
        <v>0</v>
      </c>
      <c r="F256" s="37">
        <f>' СВОД рус'!F278</f>
        <v>0</v>
      </c>
      <c r="G256" s="37">
        <f>' СВОД рус'!G278</f>
        <v>0</v>
      </c>
      <c r="H256" s="99">
        <f>' СВОД рус'!H278</f>
        <v>220270</v>
      </c>
      <c r="I256" s="99">
        <f>' СВОД рус'!I278</f>
        <v>0</v>
      </c>
      <c r="J256" s="99">
        <f>' СВОД рус'!J278</f>
        <v>0</v>
      </c>
      <c r="K256" s="29"/>
    </row>
    <row r="257" spans="1:11" s="32" customFormat="1" ht="38.25" hidden="1">
      <c r="A257" s="363"/>
      <c r="B257" s="366"/>
      <c r="C257" s="30" t="s">
        <v>131</v>
      </c>
      <c r="D257" s="37">
        <f>' СВОД рус'!D279</f>
        <v>0</v>
      </c>
      <c r="E257" s="99">
        <f>' СВОД рус'!E279</f>
        <v>0</v>
      </c>
      <c r="F257" s="37">
        <f>' СВОД рус'!F279</f>
        <v>0</v>
      </c>
      <c r="G257" s="37">
        <f>' СВОД рус'!G279</f>
        <v>0</v>
      </c>
      <c r="H257" s="99">
        <f>' СВОД рус'!H279</f>
        <v>0</v>
      </c>
      <c r="I257" s="99">
        <f>' СВОД рус'!I279</f>
        <v>0</v>
      </c>
      <c r="J257" s="99">
        <f>' СВОД рус'!J279</f>
        <v>0</v>
      </c>
      <c r="K257" s="29"/>
    </row>
    <row r="258" spans="1:11" s="32" customFormat="1" ht="63.75" hidden="1">
      <c r="A258" s="363"/>
      <c r="B258" s="366"/>
      <c r="C258" s="30" t="s">
        <v>75</v>
      </c>
      <c r="D258" s="37">
        <f>' СВОД рус'!D280</f>
        <v>758386</v>
      </c>
      <c r="E258" s="99">
        <f>' СВОД рус'!E280</f>
        <v>0</v>
      </c>
      <c r="F258" s="37">
        <f>' СВОД рус'!F280</f>
        <v>0</v>
      </c>
      <c r="G258" s="37">
        <f>' СВОД рус'!G280</f>
        <v>0</v>
      </c>
      <c r="H258" s="99">
        <f>' СВОД рус'!H280</f>
        <v>0</v>
      </c>
      <c r="I258" s="99">
        <f>' СВОД рус'!I280</f>
        <v>0</v>
      </c>
      <c r="J258" s="99">
        <f>' СВОД рус'!J280</f>
        <v>0</v>
      </c>
      <c r="K258" s="29"/>
    </row>
    <row r="259" spans="1:11" s="32" customFormat="1" ht="63.75" hidden="1">
      <c r="A259" s="363"/>
      <c r="B259" s="366"/>
      <c r="C259" s="30" t="s">
        <v>162</v>
      </c>
      <c r="D259" s="37">
        <f>' СВОД рус'!D281</f>
        <v>0</v>
      </c>
      <c r="E259" s="99">
        <f>' СВОД рус'!E281</f>
        <v>0</v>
      </c>
      <c r="F259" s="37">
        <f>' СВОД рус'!F281</f>
        <v>0</v>
      </c>
      <c r="G259" s="37">
        <f>' СВОД рус'!G281</f>
        <v>0</v>
      </c>
      <c r="H259" s="99">
        <f>' СВОД рус'!H281</f>
        <v>0</v>
      </c>
      <c r="I259" s="99">
        <f>' СВОД рус'!I281</f>
        <v>0</v>
      </c>
      <c r="J259" s="99">
        <f>' СВОД рус'!J281</f>
        <v>0</v>
      </c>
      <c r="K259" s="29"/>
    </row>
    <row r="260" spans="1:11" s="32" customFormat="1" ht="38.25" hidden="1">
      <c r="A260" s="363"/>
      <c r="B260" s="366"/>
      <c r="C260" s="30" t="s">
        <v>163</v>
      </c>
      <c r="D260" s="37">
        <f>' СВОД рус'!D282</f>
        <v>0</v>
      </c>
      <c r="E260" s="99">
        <f>' СВОД рус'!E282</f>
        <v>0</v>
      </c>
      <c r="F260" s="37">
        <f>' СВОД рус'!F282</f>
        <v>0</v>
      </c>
      <c r="G260" s="37">
        <f>' СВОД рус'!G282</f>
        <v>0</v>
      </c>
      <c r="H260" s="99">
        <f>' СВОД рус'!H282</f>
        <v>0</v>
      </c>
      <c r="I260" s="99">
        <f>' СВОД рус'!I282</f>
        <v>0</v>
      </c>
      <c r="J260" s="99">
        <f>' СВОД рус'!J282</f>
        <v>0</v>
      </c>
      <c r="K260" s="29"/>
    </row>
    <row r="261" spans="1:11" s="32" customFormat="1" ht="38.25" hidden="1">
      <c r="A261" s="363"/>
      <c r="B261" s="366"/>
      <c r="C261" s="30" t="s">
        <v>130</v>
      </c>
      <c r="D261" s="37">
        <f>' СВОД рус'!D283</f>
        <v>0</v>
      </c>
      <c r="E261" s="99">
        <f>' СВОД рус'!E283</f>
        <v>0</v>
      </c>
      <c r="F261" s="37">
        <f>' СВОД рус'!F283</f>
        <v>0</v>
      </c>
      <c r="G261" s="37">
        <f>' СВОД рус'!G283</f>
        <v>0</v>
      </c>
      <c r="H261" s="99">
        <f>' СВОД рус'!H283</f>
        <v>0</v>
      </c>
      <c r="I261" s="99">
        <f>' СВОД рус'!I283</f>
        <v>0</v>
      </c>
      <c r="J261" s="99">
        <f>' СВОД рус'!J283</f>
        <v>0</v>
      </c>
      <c r="K261" s="29"/>
    </row>
    <row r="262" spans="1:11" s="32" customFormat="1" ht="12.75" hidden="1" customHeight="1">
      <c r="A262" s="363"/>
      <c r="B262" s="366"/>
      <c r="C262" s="65" t="s">
        <v>64</v>
      </c>
      <c r="D262" s="37">
        <f>' СВОД рус'!D284</f>
        <v>7100000</v>
      </c>
      <c r="E262" s="99">
        <f>' СВОД рус'!E284</f>
        <v>0</v>
      </c>
      <c r="F262" s="37">
        <f>' СВОД рус'!F284</f>
        <v>0</v>
      </c>
      <c r="G262" s="37">
        <f>' СВОД рус'!G284</f>
        <v>0</v>
      </c>
      <c r="H262" s="99">
        <f>' СВОД рус'!H284</f>
        <v>21232924</v>
      </c>
      <c r="I262" s="99">
        <f>' СВОД рус'!I284</f>
        <v>0</v>
      </c>
      <c r="J262" s="99">
        <f>' СВОД рус'!J284</f>
        <v>0</v>
      </c>
      <c r="K262" s="29"/>
    </row>
    <row r="263" spans="1:11" s="32" customFormat="1" ht="45" hidden="1" customHeight="1">
      <c r="A263" s="363"/>
      <c r="B263" s="366"/>
      <c r="C263" s="244" t="s">
        <v>593</v>
      </c>
      <c r="D263" s="37"/>
      <c r="E263" s="99">
        <f>' СВОД рус'!E285</f>
        <v>0</v>
      </c>
      <c r="F263" s="37">
        <f>' СВОД рус'!F285</f>
        <v>0</v>
      </c>
      <c r="G263" s="37">
        <f>' СВОД рус'!G285</f>
        <v>0</v>
      </c>
      <c r="H263" s="99">
        <f>' СВОД рус'!H285</f>
        <v>1636626</v>
      </c>
      <c r="I263" s="99">
        <f>' СВОД рус'!I285</f>
        <v>0</v>
      </c>
      <c r="J263" s="99">
        <f>' СВОД рус'!J285</f>
        <v>0</v>
      </c>
      <c r="K263" s="29"/>
    </row>
    <row r="264" spans="1:11" s="32" customFormat="1" ht="38.25" hidden="1">
      <c r="A264" s="363"/>
      <c r="B264" s="366"/>
      <c r="C264" s="30" t="s">
        <v>629</v>
      </c>
      <c r="D264" s="37">
        <f>' СВОД рус'!D286</f>
        <v>7100000</v>
      </c>
      <c r="E264" s="99">
        <f>' СВОД рус'!E286</f>
        <v>0</v>
      </c>
      <c r="F264" s="37">
        <f>' СВОД рус'!F286</f>
        <v>0</v>
      </c>
      <c r="G264" s="37">
        <f>' СВОД рус'!G286</f>
        <v>0</v>
      </c>
      <c r="H264" s="99">
        <f>' СВОД рус'!H286</f>
        <v>9714627</v>
      </c>
      <c r="I264" s="99">
        <f>' СВОД рус'!I286</f>
        <v>0</v>
      </c>
      <c r="J264" s="99">
        <f>' СВОД рус'!J286</f>
        <v>0</v>
      </c>
      <c r="K264" s="29"/>
    </row>
    <row r="265" spans="1:11" s="32" customFormat="1" ht="38.25" hidden="1">
      <c r="A265" s="363"/>
      <c r="B265" s="366"/>
      <c r="C265" s="30" t="s">
        <v>132</v>
      </c>
      <c r="D265" s="37">
        <f>' СВОД рус'!D287</f>
        <v>0</v>
      </c>
      <c r="E265" s="99">
        <f>' СВОД рус'!E287</f>
        <v>0</v>
      </c>
      <c r="F265" s="37">
        <f>' СВОД рус'!F287</f>
        <v>0</v>
      </c>
      <c r="G265" s="37">
        <f>' СВОД рус'!G287</f>
        <v>0</v>
      </c>
      <c r="H265" s="99">
        <f>' СВОД рус'!H287</f>
        <v>0</v>
      </c>
      <c r="I265" s="99">
        <f>' СВОД рус'!I287</f>
        <v>0</v>
      </c>
      <c r="J265" s="99">
        <f>' СВОД рус'!J287</f>
        <v>0</v>
      </c>
      <c r="K265" s="29"/>
    </row>
    <row r="266" spans="1:11" s="32" customFormat="1" ht="38.25" hidden="1">
      <c r="A266" s="363"/>
      <c r="B266" s="366"/>
      <c r="C266" s="30" t="s">
        <v>519</v>
      </c>
      <c r="D266" s="37">
        <f>' СВОД рус'!D288</f>
        <v>0</v>
      </c>
      <c r="E266" s="99">
        <f>' СВОД рус'!E288</f>
        <v>0</v>
      </c>
      <c r="F266" s="37">
        <f>' СВОД рус'!F288</f>
        <v>0</v>
      </c>
      <c r="G266" s="37">
        <f>' СВОД рус'!G288</f>
        <v>0</v>
      </c>
      <c r="H266" s="99">
        <f>' СВОД рус'!H288</f>
        <v>2781671</v>
      </c>
      <c r="I266" s="99">
        <f>' СВОД рус'!I288</f>
        <v>0</v>
      </c>
      <c r="J266" s="99">
        <f>' СВОД рус'!J288</f>
        <v>0</v>
      </c>
      <c r="K266" s="29"/>
    </row>
    <row r="267" spans="1:11" s="32" customFormat="1" ht="76.5" hidden="1">
      <c r="A267" s="363"/>
      <c r="B267" s="366"/>
      <c r="C267" s="30" t="s">
        <v>520</v>
      </c>
      <c r="D267" s="37">
        <f>' СВОД рус'!D289</f>
        <v>0</v>
      </c>
      <c r="E267" s="99">
        <f>' СВОД рус'!E289</f>
        <v>0</v>
      </c>
      <c r="F267" s="37">
        <f>' СВОД рус'!F289</f>
        <v>0</v>
      </c>
      <c r="G267" s="37">
        <f>' СВОД рус'!G289</f>
        <v>0</v>
      </c>
      <c r="H267" s="99">
        <f>' СВОД рус'!H289</f>
        <v>6000000</v>
      </c>
      <c r="I267" s="99">
        <f>' СВОД рус'!I289</f>
        <v>0</v>
      </c>
      <c r="J267" s="99">
        <f>' СВОД рус'!J289</f>
        <v>0</v>
      </c>
      <c r="K267" s="29"/>
    </row>
    <row r="268" spans="1:11" s="32" customFormat="1" ht="35.25" hidden="1">
      <c r="A268" s="363"/>
      <c r="B268" s="366"/>
      <c r="C268" s="30" t="s">
        <v>521</v>
      </c>
      <c r="D268" s="37">
        <f>' СВОД рус'!D290</f>
        <v>0</v>
      </c>
      <c r="E268" s="99">
        <f>' СВОД рус'!E290</f>
        <v>0</v>
      </c>
      <c r="F268" s="37">
        <f>' СВОД рус'!F290</f>
        <v>0</v>
      </c>
      <c r="G268" s="37">
        <f>' СВОД рус'!G290</f>
        <v>0</v>
      </c>
      <c r="H268" s="99">
        <f>' СВОД рус'!H290</f>
        <v>0</v>
      </c>
      <c r="I268" s="99">
        <f>' СВОД рус'!I290</f>
        <v>0</v>
      </c>
      <c r="J268" s="99">
        <f>' СВОД рус'!J290</f>
        <v>0</v>
      </c>
      <c r="K268" s="29"/>
    </row>
    <row r="269" spans="1:11" s="32" customFormat="1" ht="38.25" hidden="1">
      <c r="A269" s="363"/>
      <c r="B269" s="366"/>
      <c r="C269" s="30" t="s">
        <v>165</v>
      </c>
      <c r="D269" s="37">
        <f>' СВОД рус'!D291</f>
        <v>0</v>
      </c>
      <c r="E269" s="99">
        <f>' СВОД рус'!E291</f>
        <v>0</v>
      </c>
      <c r="F269" s="37">
        <f>' СВОД рус'!F291</f>
        <v>0</v>
      </c>
      <c r="G269" s="37">
        <f>' СВОД рус'!G291</f>
        <v>0</v>
      </c>
      <c r="H269" s="99">
        <f>' СВОД рус'!H291</f>
        <v>1100000</v>
      </c>
      <c r="I269" s="99">
        <f>' СВОД рус'!I291</f>
        <v>0</v>
      </c>
      <c r="J269" s="99">
        <f>' СВОД рус'!J291</f>
        <v>0</v>
      </c>
      <c r="K269" s="29"/>
    </row>
    <row r="270" spans="1:11" s="32" customFormat="1" ht="35.25" hidden="1">
      <c r="A270" s="363"/>
      <c r="B270" s="366"/>
      <c r="C270" s="65" t="s">
        <v>83</v>
      </c>
      <c r="D270" s="37">
        <f>' СВОД рус'!D292</f>
        <v>1651692</v>
      </c>
      <c r="E270" s="99">
        <f>' СВОД рус'!E292</f>
        <v>0</v>
      </c>
      <c r="F270" s="37">
        <f>' СВОД рус'!F292</f>
        <v>0</v>
      </c>
      <c r="G270" s="37">
        <f>' СВОД рус'!G292</f>
        <v>0</v>
      </c>
      <c r="H270" s="99">
        <f>' СВОД рус'!H292</f>
        <v>2575000</v>
      </c>
      <c r="I270" s="99">
        <f>' СВОД рус'!I292</f>
        <v>0</v>
      </c>
      <c r="J270" s="99">
        <f>' СВОД рус'!J292</f>
        <v>0</v>
      </c>
      <c r="K270" s="29"/>
    </row>
    <row r="271" spans="1:11" s="32" customFormat="1" ht="38.25" hidden="1">
      <c r="A271" s="363"/>
      <c r="B271" s="366"/>
      <c r="C271" s="30" t="s">
        <v>522</v>
      </c>
      <c r="D271" s="37">
        <f>' СВОД рус'!D293</f>
        <v>1651692</v>
      </c>
      <c r="E271" s="99">
        <f>' СВОД рус'!E293</f>
        <v>0</v>
      </c>
      <c r="F271" s="37">
        <f>' СВОД рус'!F293</f>
        <v>0</v>
      </c>
      <c r="G271" s="37">
        <f>' СВОД рус'!G293</f>
        <v>0</v>
      </c>
      <c r="H271" s="99">
        <f>' СВОД рус'!H293</f>
        <v>0</v>
      </c>
      <c r="I271" s="99">
        <f>' СВОД рус'!I293</f>
        <v>0</v>
      </c>
      <c r="J271" s="99">
        <f>' СВОД рус'!J293</f>
        <v>0</v>
      </c>
      <c r="K271" s="29"/>
    </row>
    <row r="272" spans="1:11" s="32" customFormat="1" ht="35.25" hidden="1">
      <c r="A272" s="363"/>
      <c r="B272" s="366"/>
      <c r="C272" s="30" t="s">
        <v>523</v>
      </c>
      <c r="D272" s="37">
        <f>' СВОД рус'!D294</f>
        <v>0</v>
      </c>
      <c r="E272" s="99">
        <f>' СВОД рус'!E294</f>
        <v>0</v>
      </c>
      <c r="F272" s="37">
        <f>' СВОД рус'!F294</f>
        <v>0</v>
      </c>
      <c r="G272" s="37">
        <f>' СВОД рус'!G294</f>
        <v>0</v>
      </c>
      <c r="H272" s="99">
        <f>' СВОД рус'!H294</f>
        <v>2575000</v>
      </c>
      <c r="I272" s="99">
        <f>' СВОД рус'!I294</f>
        <v>0</v>
      </c>
      <c r="J272" s="99">
        <f>' СВОД рус'!J294</f>
        <v>0</v>
      </c>
      <c r="K272" s="29"/>
    </row>
    <row r="273" spans="1:11" s="32" customFormat="1" ht="35.25" hidden="1">
      <c r="A273" s="363"/>
      <c r="B273" s="366"/>
      <c r="C273" s="65" t="s">
        <v>60</v>
      </c>
      <c r="D273" s="37">
        <f>' СВОД рус'!D295</f>
        <v>0</v>
      </c>
      <c r="E273" s="99">
        <f>' СВОД рус'!E295</f>
        <v>0</v>
      </c>
      <c r="F273" s="37">
        <f>' СВОД рус'!F295</f>
        <v>0</v>
      </c>
      <c r="G273" s="37">
        <f>' СВОД рус'!G295</f>
        <v>0</v>
      </c>
      <c r="H273" s="99">
        <f>' СВОД рус'!H295</f>
        <v>1329715</v>
      </c>
      <c r="I273" s="99">
        <f>' СВОД рус'!I295</f>
        <v>0</v>
      </c>
      <c r="J273" s="99">
        <f>' СВОД рус'!J295</f>
        <v>0</v>
      </c>
      <c r="K273" s="29"/>
    </row>
    <row r="274" spans="1:11" s="32" customFormat="1" ht="35.25" hidden="1">
      <c r="A274" s="363"/>
      <c r="B274" s="366"/>
      <c r="C274" s="30" t="s">
        <v>486</v>
      </c>
      <c r="D274" s="37">
        <f>' СВОД рус'!D296</f>
        <v>0</v>
      </c>
      <c r="E274" s="99">
        <f>' СВОД рус'!E296</f>
        <v>0</v>
      </c>
      <c r="F274" s="37">
        <f>' СВОД рус'!F296</f>
        <v>0</v>
      </c>
      <c r="G274" s="37">
        <f>' СВОД рус'!G296</f>
        <v>0</v>
      </c>
      <c r="H274" s="99">
        <f>' СВОД рус'!H296</f>
        <v>0</v>
      </c>
      <c r="I274" s="99">
        <f>' СВОД рус'!I296</f>
        <v>0</v>
      </c>
      <c r="J274" s="99">
        <f>' СВОД рус'!J296</f>
        <v>0</v>
      </c>
      <c r="K274" s="29"/>
    </row>
    <row r="275" spans="1:11" s="32" customFormat="1" ht="38.25" hidden="1">
      <c r="A275" s="363"/>
      <c r="B275" s="366"/>
      <c r="C275" s="30" t="s">
        <v>628</v>
      </c>
      <c r="D275" s="37"/>
      <c r="E275" s="99">
        <f>' СВОД рус'!E297</f>
        <v>0</v>
      </c>
      <c r="F275" s="37"/>
      <c r="G275" s="37"/>
      <c r="H275" s="99">
        <f>' СВОД рус'!H297</f>
        <v>0</v>
      </c>
      <c r="I275" s="99">
        <f>' СВОД рус'!I297</f>
        <v>0</v>
      </c>
      <c r="J275" s="99">
        <f>' СВОД рус'!J297</f>
        <v>0</v>
      </c>
      <c r="K275" s="29"/>
    </row>
    <row r="276" spans="1:11" s="32" customFormat="1" ht="20.25" hidden="1" customHeight="1">
      <c r="A276" s="363"/>
      <c r="B276" s="366"/>
      <c r="C276" s="65" t="s">
        <v>65</v>
      </c>
      <c r="D276" s="37">
        <f>' СВОД рус'!D298</f>
        <v>0</v>
      </c>
      <c r="E276" s="99">
        <f>' СВОД рус'!E298</f>
        <v>0</v>
      </c>
      <c r="F276" s="37">
        <f>' СВОД рус'!F298</f>
        <v>0</v>
      </c>
      <c r="G276" s="37">
        <f>' СВОД рус'!G298</f>
        <v>0</v>
      </c>
      <c r="H276" s="99">
        <f>' СВОД рус'!H298</f>
        <v>325959</v>
      </c>
      <c r="I276" s="99">
        <f>' СВОД рус'!I298</f>
        <v>0</v>
      </c>
      <c r="J276" s="99">
        <f>' СВОД рус'!J298</f>
        <v>0</v>
      </c>
      <c r="K276" s="29"/>
    </row>
    <row r="277" spans="1:11" s="32" customFormat="1" ht="51" hidden="1">
      <c r="A277" s="363"/>
      <c r="B277" s="366"/>
      <c r="C277" s="30" t="s">
        <v>166</v>
      </c>
      <c r="D277" s="37">
        <f>' СВОД рус'!D299</f>
        <v>0</v>
      </c>
      <c r="E277" s="99">
        <f>' СВОД рус'!E299</f>
        <v>0</v>
      </c>
      <c r="F277" s="37">
        <f>' СВОД рус'!F299</f>
        <v>0</v>
      </c>
      <c r="G277" s="37">
        <f>' СВОД рус'!G299</f>
        <v>0</v>
      </c>
      <c r="H277" s="99">
        <f>' СВОД рус'!H299</f>
        <v>1500000</v>
      </c>
      <c r="I277" s="99">
        <f>' СВОД рус'!I299</f>
        <v>0</v>
      </c>
      <c r="J277" s="99">
        <f>' СВОД рус'!J299</f>
        <v>0</v>
      </c>
      <c r="K277" s="29"/>
    </row>
    <row r="278" spans="1:11" s="32" customFormat="1" ht="13.5" hidden="1" customHeight="1">
      <c r="A278" s="363"/>
      <c r="B278" s="366"/>
      <c r="C278" s="65" t="s">
        <v>76</v>
      </c>
      <c r="D278" s="37">
        <f>' СВОД рус'!D300</f>
        <v>2734075</v>
      </c>
      <c r="E278" s="99">
        <f>' СВОД рус'!E300</f>
        <v>0</v>
      </c>
      <c r="F278" s="37">
        <f>' СВОД рус'!F300</f>
        <v>0</v>
      </c>
      <c r="G278" s="37">
        <f>' СВОД рус'!G300</f>
        <v>0</v>
      </c>
      <c r="H278" s="99">
        <f>' СВОД рус'!H300</f>
        <v>3500000</v>
      </c>
      <c r="I278" s="99">
        <f>' СВОД рус'!I300</f>
        <v>0</v>
      </c>
      <c r="J278" s="99">
        <f>' СВОД рус'!J300</f>
        <v>0</v>
      </c>
      <c r="K278" s="29"/>
    </row>
    <row r="279" spans="1:11" s="32" customFormat="1" ht="38.25" hidden="1">
      <c r="A279" s="363"/>
      <c r="B279" s="366"/>
      <c r="C279" s="30" t="s">
        <v>524</v>
      </c>
      <c r="D279" s="37">
        <f>' СВОД рус'!D301</f>
        <v>0</v>
      </c>
      <c r="E279" s="99">
        <f>' СВОД рус'!E301</f>
        <v>0</v>
      </c>
      <c r="F279" s="37">
        <f>' СВОД рус'!F301</f>
        <v>0</v>
      </c>
      <c r="G279" s="37">
        <f>' СВОД рус'!G301</f>
        <v>0</v>
      </c>
      <c r="H279" s="99">
        <f>' СВОД рус'!H301</f>
        <v>14000000</v>
      </c>
      <c r="I279" s="99">
        <f>' СВОД рус'!I301</f>
        <v>0</v>
      </c>
      <c r="J279" s="99">
        <f>' СВОД рус'!J301</f>
        <v>0</v>
      </c>
      <c r="K279" s="29"/>
    </row>
    <row r="280" spans="1:11" s="32" customFormat="1" ht="38.25" hidden="1">
      <c r="A280" s="363"/>
      <c r="B280" s="366"/>
      <c r="C280" s="30" t="s">
        <v>618</v>
      </c>
      <c r="D280" s="37"/>
      <c r="E280" s="99">
        <f>' СВОД рус'!E302</f>
        <v>0</v>
      </c>
      <c r="F280" s="37"/>
      <c r="G280" s="37"/>
      <c r="H280" s="99">
        <f>' СВОД рус'!H302</f>
        <v>8000000</v>
      </c>
      <c r="I280" s="99">
        <f>' СВОД рус'!I302</f>
        <v>0</v>
      </c>
      <c r="J280" s="99">
        <f>' СВОД рус'!J302</f>
        <v>0</v>
      </c>
      <c r="K280" s="29"/>
    </row>
    <row r="281" spans="1:11" s="32" customFormat="1" ht="38.25" hidden="1">
      <c r="A281" s="363"/>
      <c r="B281" s="366"/>
      <c r="C281" s="244" t="s">
        <v>594</v>
      </c>
      <c r="D281" s="37"/>
      <c r="E281" s="99">
        <f>' СВОД рус'!E303</f>
        <v>0</v>
      </c>
      <c r="F281" s="37">
        <f>' СВОД рус'!F303</f>
        <v>0</v>
      </c>
      <c r="G281" s="37">
        <f>' СВОД рус'!G303</f>
        <v>0</v>
      </c>
      <c r="H281" s="99">
        <f>' СВОД рус'!H303</f>
        <v>3000000</v>
      </c>
      <c r="I281" s="99">
        <f>' СВОД рус'!I303</f>
        <v>0</v>
      </c>
      <c r="J281" s="99">
        <f>' СВОД рус'!J303</f>
        <v>0</v>
      </c>
      <c r="K281" s="29"/>
    </row>
    <row r="282" spans="1:11" s="32" customFormat="1" ht="38.25" hidden="1">
      <c r="A282" s="363"/>
      <c r="B282" s="366"/>
      <c r="C282" s="30" t="s">
        <v>167</v>
      </c>
      <c r="D282" s="37">
        <f>' СВОД рус'!D304</f>
        <v>1584075</v>
      </c>
      <c r="E282" s="99">
        <f>' СВОД рус'!E304</f>
        <v>0</v>
      </c>
      <c r="F282" s="37">
        <f>' СВОД рус'!F304</f>
        <v>0</v>
      </c>
      <c r="G282" s="37">
        <f>' СВОД рус'!G304</f>
        <v>0</v>
      </c>
      <c r="H282" s="99">
        <f>' СВОД рус'!H304</f>
        <v>3000000</v>
      </c>
      <c r="I282" s="99">
        <f>' СВОД рус'!I304</f>
        <v>0</v>
      </c>
      <c r="J282" s="99">
        <f>' СВОД рус'!J304</f>
        <v>0</v>
      </c>
      <c r="K282" s="29"/>
    </row>
    <row r="283" spans="1:11" s="32" customFormat="1" ht="18.75" hidden="1" customHeight="1">
      <c r="A283" s="363"/>
      <c r="B283" s="366"/>
      <c r="C283" s="65" t="s">
        <v>67</v>
      </c>
      <c r="D283" s="37">
        <f>' СВОД рус'!D305</f>
        <v>7735315</v>
      </c>
      <c r="E283" s="99">
        <f>' СВОД рус'!E305</f>
        <v>0</v>
      </c>
      <c r="F283" s="37">
        <f>' СВОД рус'!F305</f>
        <v>0</v>
      </c>
      <c r="G283" s="37">
        <f>' СВОД рус'!G305</f>
        <v>0</v>
      </c>
      <c r="H283" s="99">
        <f>' СВОД рус'!H305</f>
        <v>6900000</v>
      </c>
      <c r="I283" s="99">
        <f>' СВОД рус'!I305</f>
        <v>0</v>
      </c>
      <c r="J283" s="99">
        <f>' СВОД рус'!J305</f>
        <v>0</v>
      </c>
      <c r="K283" s="29"/>
    </row>
    <row r="284" spans="1:11" s="32" customFormat="1" ht="63.75" hidden="1">
      <c r="A284" s="363"/>
      <c r="B284" s="366"/>
      <c r="C284" s="30" t="s">
        <v>168</v>
      </c>
      <c r="D284" s="37">
        <f>' СВОД рус'!D306</f>
        <v>2000000</v>
      </c>
      <c r="E284" s="99">
        <f>' СВОД рус'!E306</f>
        <v>0</v>
      </c>
      <c r="F284" s="37">
        <f>' СВОД рус'!F306</f>
        <v>0</v>
      </c>
      <c r="G284" s="37">
        <f>' СВОД рус'!G306</f>
        <v>0</v>
      </c>
      <c r="H284" s="99">
        <f>' СВОД рус'!H306</f>
        <v>1000000</v>
      </c>
      <c r="I284" s="99">
        <f>' СВОД рус'!I306</f>
        <v>0</v>
      </c>
      <c r="J284" s="99">
        <f>' СВОД рус'!J306</f>
        <v>0</v>
      </c>
      <c r="K284" s="29"/>
    </row>
    <row r="285" spans="1:11" s="32" customFormat="1" ht="63.75" hidden="1">
      <c r="A285" s="363"/>
      <c r="B285" s="366"/>
      <c r="C285" s="30" t="s">
        <v>169</v>
      </c>
      <c r="D285" s="37">
        <f>' СВОД рус'!D307</f>
        <v>0</v>
      </c>
      <c r="E285" s="99">
        <f>' СВОД рус'!E307</f>
        <v>0</v>
      </c>
      <c r="F285" s="37">
        <f>' СВОД рус'!F307</f>
        <v>0</v>
      </c>
      <c r="G285" s="37">
        <f>' СВОД рус'!G307</f>
        <v>0</v>
      </c>
      <c r="H285" s="99">
        <f>' СВОД рус'!H307</f>
        <v>3400000</v>
      </c>
      <c r="I285" s="99">
        <f>' СВОД рус'!I307</f>
        <v>0</v>
      </c>
      <c r="J285" s="99">
        <f>' СВОД рус'!J307</f>
        <v>0</v>
      </c>
      <c r="K285" s="29"/>
    </row>
    <row r="286" spans="1:11" s="32" customFormat="1" ht="38.25" hidden="1">
      <c r="A286" s="363"/>
      <c r="B286" s="366"/>
      <c r="C286" s="30" t="s">
        <v>170</v>
      </c>
      <c r="D286" s="37">
        <f>' СВОД рус'!D308</f>
        <v>0</v>
      </c>
      <c r="E286" s="99">
        <f>' СВОД рус'!E308</f>
        <v>0</v>
      </c>
      <c r="F286" s="37">
        <f>' СВОД рус'!F308</f>
        <v>0</v>
      </c>
      <c r="G286" s="37">
        <f>' СВОД рус'!G308</f>
        <v>0</v>
      </c>
      <c r="H286" s="99">
        <f>' СВОД рус'!H308</f>
        <v>2000000</v>
      </c>
      <c r="I286" s="99">
        <f>' СВОД рус'!I308</f>
        <v>0</v>
      </c>
      <c r="J286" s="99">
        <f>' СВОД рус'!J308</f>
        <v>0</v>
      </c>
      <c r="K286" s="29"/>
    </row>
    <row r="287" spans="1:11" s="32" customFormat="1" ht="51" hidden="1">
      <c r="A287" s="363"/>
      <c r="B287" s="366"/>
      <c r="C287" s="30" t="s">
        <v>171</v>
      </c>
      <c r="D287" s="37">
        <f>' СВОД рус'!D309</f>
        <v>0</v>
      </c>
      <c r="E287" s="99">
        <f>' СВОД рус'!E309</f>
        <v>0</v>
      </c>
      <c r="F287" s="37">
        <f>' СВОД рус'!F309</f>
        <v>0</v>
      </c>
      <c r="G287" s="37">
        <f>' СВОД рус'!G309</f>
        <v>0</v>
      </c>
      <c r="H287" s="99">
        <f>' СВОД рус'!H309</f>
        <v>0</v>
      </c>
      <c r="I287" s="99">
        <f>' СВОД рус'!I309</f>
        <v>0</v>
      </c>
      <c r="J287" s="99">
        <f>' СВОД рус'!J309</f>
        <v>0</v>
      </c>
      <c r="K287" s="29"/>
    </row>
    <row r="288" spans="1:11" s="32" customFormat="1" ht="38.25" hidden="1">
      <c r="A288" s="363"/>
      <c r="B288" s="366"/>
      <c r="C288" s="30" t="s">
        <v>172</v>
      </c>
      <c r="D288" s="37">
        <f>' СВОД рус'!D310</f>
        <v>0</v>
      </c>
      <c r="E288" s="99">
        <f>' СВОД рус'!E310</f>
        <v>0</v>
      </c>
      <c r="F288" s="37">
        <f>' СВОД рус'!F310</f>
        <v>0</v>
      </c>
      <c r="G288" s="37">
        <f>' СВОД рус'!G310</f>
        <v>0</v>
      </c>
      <c r="H288" s="99">
        <f>' СВОД рус'!H310</f>
        <v>0</v>
      </c>
      <c r="I288" s="99">
        <f>' СВОД рус'!I310</f>
        <v>0</v>
      </c>
      <c r="J288" s="99">
        <f>' СВОД рус'!J310</f>
        <v>0</v>
      </c>
      <c r="K288" s="29"/>
    </row>
    <row r="289" spans="1:11" s="32" customFormat="1" ht="51" hidden="1">
      <c r="A289" s="363"/>
      <c r="B289" s="366"/>
      <c r="C289" s="30" t="s">
        <v>136</v>
      </c>
      <c r="D289" s="37">
        <f>' СВОД рус'!D311</f>
        <v>639059</v>
      </c>
      <c r="E289" s="99">
        <f>' СВОД рус'!E311</f>
        <v>0</v>
      </c>
      <c r="F289" s="37">
        <f>' СВОД рус'!F311</f>
        <v>0</v>
      </c>
      <c r="G289" s="37">
        <f>' СВОД рус'!G311</f>
        <v>0</v>
      </c>
      <c r="H289" s="99">
        <f>' СВОД рус'!H311</f>
        <v>500000</v>
      </c>
      <c r="I289" s="99">
        <f>' СВОД рус'!I311</f>
        <v>0</v>
      </c>
      <c r="J289" s="99">
        <f>' СВОД рус'!J311</f>
        <v>0</v>
      </c>
      <c r="K289" s="29"/>
    </row>
    <row r="290" spans="1:11" s="32" customFormat="1" ht="89.25" hidden="1">
      <c r="A290" s="363"/>
      <c r="B290" s="366"/>
      <c r="C290" s="30" t="s">
        <v>137</v>
      </c>
      <c r="D290" s="37">
        <f>' СВОД рус'!D312</f>
        <v>0</v>
      </c>
      <c r="E290" s="99">
        <f>' СВОД рус'!E312</f>
        <v>0</v>
      </c>
      <c r="F290" s="37">
        <f>' СВОД рус'!F312</f>
        <v>0</v>
      </c>
      <c r="G290" s="37">
        <f>' СВОД рус'!G312</f>
        <v>0</v>
      </c>
      <c r="H290" s="99">
        <f>' СВОД рус'!H312</f>
        <v>0</v>
      </c>
      <c r="I290" s="99">
        <f>' СВОД рус'!I312</f>
        <v>0</v>
      </c>
      <c r="J290" s="99">
        <f>' СВОД рус'!J312</f>
        <v>0</v>
      </c>
      <c r="K290" s="29"/>
    </row>
    <row r="291" spans="1:11" s="32" customFormat="1" ht="89.25" hidden="1">
      <c r="A291" s="363"/>
      <c r="B291" s="366"/>
      <c r="C291" s="30" t="s">
        <v>173</v>
      </c>
      <c r="D291" s="37">
        <f>' СВОД рус'!D313</f>
        <v>0</v>
      </c>
      <c r="E291" s="99">
        <f>' СВОД рус'!E313</f>
        <v>0</v>
      </c>
      <c r="F291" s="37">
        <f>' СВОД рус'!F313</f>
        <v>0</v>
      </c>
      <c r="G291" s="37">
        <f>' СВОД рус'!G313</f>
        <v>0</v>
      </c>
      <c r="H291" s="99">
        <f>' СВОД рус'!H313</f>
        <v>0</v>
      </c>
      <c r="I291" s="99">
        <f>' СВОД рус'!I313</f>
        <v>0</v>
      </c>
      <c r="J291" s="99">
        <f>' СВОД рус'!J313</f>
        <v>0</v>
      </c>
      <c r="K291" s="29"/>
    </row>
    <row r="292" spans="1:11" s="32" customFormat="1" ht="76.5" hidden="1">
      <c r="A292" s="363"/>
      <c r="B292" s="366"/>
      <c r="C292" s="30" t="s">
        <v>77</v>
      </c>
      <c r="D292" s="37">
        <f>' СВОД рус'!D314</f>
        <v>0</v>
      </c>
      <c r="E292" s="99">
        <f>' СВОД рус'!E314</f>
        <v>0</v>
      </c>
      <c r="F292" s="37">
        <f>' СВОД рус'!F314</f>
        <v>0</v>
      </c>
      <c r="G292" s="37">
        <f>' СВОД рус'!G314</f>
        <v>0</v>
      </c>
      <c r="H292" s="99">
        <f>' СВОД рус'!H314</f>
        <v>0</v>
      </c>
      <c r="I292" s="99">
        <f>' СВОД рус'!I314</f>
        <v>0</v>
      </c>
      <c r="J292" s="99">
        <f>' СВОД рус'!J314</f>
        <v>0</v>
      </c>
      <c r="K292" s="29"/>
    </row>
    <row r="293" spans="1:11" s="32" customFormat="1" ht="27" hidden="1" customHeight="1">
      <c r="A293" s="363"/>
      <c r="B293" s="366"/>
      <c r="C293" s="244" t="s">
        <v>597</v>
      </c>
      <c r="D293" s="37"/>
      <c r="E293" s="99">
        <f>' СВОД рус'!E315</f>
        <v>0</v>
      </c>
      <c r="F293" s="37">
        <f>' СВОД рус'!F315</f>
        <v>0</v>
      </c>
      <c r="G293" s="37">
        <f>' СВОД рус'!G315</f>
        <v>0</v>
      </c>
      <c r="H293" s="99">
        <f>' СВОД рус'!H315</f>
        <v>0</v>
      </c>
      <c r="I293" s="99">
        <f>' СВОД рус'!I315</f>
        <v>0</v>
      </c>
      <c r="J293" s="99">
        <f>' СВОД рус'!J315</f>
        <v>0</v>
      </c>
      <c r="K293" s="29"/>
    </row>
    <row r="294" spans="1:11" s="32" customFormat="1" ht="27" hidden="1" customHeight="1">
      <c r="A294" s="363"/>
      <c r="B294" s="366"/>
      <c r="C294" s="244" t="s">
        <v>566</v>
      </c>
      <c r="D294" s="37"/>
      <c r="E294" s="99">
        <f>' СВОД рус'!E316</f>
        <v>0</v>
      </c>
      <c r="F294" s="37">
        <f>' СВОД рус'!F316</f>
        <v>0</v>
      </c>
      <c r="G294" s="37">
        <f>' СВОД рус'!G316</f>
        <v>0</v>
      </c>
      <c r="H294" s="99">
        <f>' СВОД рус'!H316</f>
        <v>0</v>
      </c>
      <c r="I294" s="99">
        <f>' СВОД рус'!I316</f>
        <v>0</v>
      </c>
      <c r="J294" s="99">
        <f>' СВОД рус'!J316</f>
        <v>0</v>
      </c>
      <c r="K294" s="29"/>
    </row>
    <row r="295" spans="1:11" s="32" customFormat="1" ht="27" hidden="1" customHeight="1">
      <c r="A295" s="363"/>
      <c r="B295" s="366"/>
      <c r="C295" s="244" t="s">
        <v>598</v>
      </c>
      <c r="D295" s="37"/>
      <c r="E295" s="99">
        <f>' СВОД рус'!E317</f>
        <v>0</v>
      </c>
      <c r="F295" s="37">
        <f>' СВОД рус'!F317</f>
        <v>0</v>
      </c>
      <c r="G295" s="37">
        <f>' СВОД рус'!G317</f>
        <v>0</v>
      </c>
      <c r="H295" s="99">
        <f>' СВОД рус'!H317</f>
        <v>0</v>
      </c>
      <c r="I295" s="99">
        <f>' СВОД рус'!I317</f>
        <v>0</v>
      </c>
      <c r="J295" s="99">
        <f>' СВОД рус'!J317</f>
        <v>0</v>
      </c>
      <c r="K295" s="29"/>
    </row>
    <row r="296" spans="1:11" s="32" customFormat="1" ht="27" hidden="1" customHeight="1">
      <c r="A296" s="363"/>
      <c r="B296" s="366"/>
      <c r="C296" s="244" t="s">
        <v>568</v>
      </c>
      <c r="D296" s="37"/>
      <c r="E296" s="99">
        <f>' СВОД рус'!E318</f>
        <v>0</v>
      </c>
      <c r="F296" s="37">
        <f>' СВОД рус'!F318</f>
        <v>0</v>
      </c>
      <c r="G296" s="37">
        <f>' СВОД рус'!G318</f>
        <v>0</v>
      </c>
      <c r="H296" s="99">
        <f>' СВОД рус'!H318</f>
        <v>0</v>
      </c>
      <c r="I296" s="99">
        <f>' СВОД рус'!I318</f>
        <v>0</v>
      </c>
      <c r="J296" s="99">
        <f>' СВОД рус'!J318</f>
        <v>0</v>
      </c>
      <c r="K296" s="29"/>
    </row>
    <row r="297" spans="1:11" s="32" customFormat="1" ht="51" hidden="1">
      <c r="A297" s="363"/>
      <c r="B297" s="366"/>
      <c r="C297" s="30" t="s">
        <v>78</v>
      </c>
      <c r="D297" s="37">
        <f>' СВОД рус'!D319</f>
        <v>59000</v>
      </c>
      <c r="E297" s="99">
        <f>' СВОД рус'!E319</f>
        <v>0</v>
      </c>
      <c r="F297" s="37">
        <f>' СВОД рус'!F319</f>
        <v>0</v>
      </c>
      <c r="G297" s="37">
        <f>' СВОД рус'!G319</f>
        <v>0</v>
      </c>
      <c r="H297" s="99">
        <f>' СВОД рус'!H319</f>
        <v>0</v>
      </c>
      <c r="I297" s="99">
        <f>' СВОД рус'!I319</f>
        <v>0</v>
      </c>
      <c r="J297" s="99">
        <f>' СВОД рус'!J319</f>
        <v>0</v>
      </c>
      <c r="K297" s="29"/>
    </row>
    <row r="298" spans="1:11" s="32" customFormat="1" ht="16.5" hidden="1" customHeight="1">
      <c r="A298" s="363"/>
      <c r="B298" s="366"/>
      <c r="C298" s="65" t="s">
        <v>68</v>
      </c>
      <c r="D298" s="37">
        <f>' СВОД рус'!D320</f>
        <v>9821281</v>
      </c>
      <c r="E298" s="99">
        <f>' СВОД рус'!E320</f>
        <v>0</v>
      </c>
      <c r="F298" s="37">
        <f>' СВОД рус'!F320</f>
        <v>0</v>
      </c>
      <c r="G298" s="37">
        <f>' СВОД рус'!G320</f>
        <v>0</v>
      </c>
      <c r="H298" s="99">
        <f>' СВОД рус'!H320</f>
        <v>17616553</v>
      </c>
      <c r="I298" s="99">
        <f>' СВОД рус'!I320</f>
        <v>0</v>
      </c>
      <c r="J298" s="99">
        <f>' СВОД рус'!J320</f>
        <v>0</v>
      </c>
      <c r="K298" s="29"/>
    </row>
    <row r="299" spans="1:11" s="32" customFormat="1" ht="35.25" hidden="1">
      <c r="A299" s="363"/>
      <c r="B299" s="366"/>
      <c r="C299" s="30" t="s">
        <v>468</v>
      </c>
      <c r="D299" s="37">
        <f>' СВОД рус'!D321</f>
        <v>1851016</v>
      </c>
      <c r="E299" s="99">
        <f>' СВОД рус'!E321</f>
        <v>0</v>
      </c>
      <c r="F299" s="37">
        <f>' СВОД рус'!F321</f>
        <v>0</v>
      </c>
      <c r="G299" s="37">
        <f>' СВОД рус'!G321</f>
        <v>0</v>
      </c>
      <c r="H299" s="99">
        <f>' СВОД рус'!H321</f>
        <v>2179200</v>
      </c>
      <c r="I299" s="99">
        <f>' СВОД рус'!I321</f>
        <v>0</v>
      </c>
      <c r="J299" s="99">
        <f>' СВОД рус'!J321</f>
        <v>0</v>
      </c>
      <c r="K299" s="29"/>
    </row>
    <row r="300" spans="1:11" s="32" customFormat="1" ht="28.5" hidden="1" customHeight="1">
      <c r="A300" s="363"/>
      <c r="B300" s="366"/>
      <c r="C300" s="30" t="s">
        <v>526</v>
      </c>
      <c r="D300" s="37">
        <f>' СВОД рус'!D322</f>
        <v>0</v>
      </c>
      <c r="E300" s="99">
        <f>' СВОД рус'!E322</f>
        <v>0</v>
      </c>
      <c r="F300" s="37">
        <f>' СВОД рус'!F322</f>
        <v>0</v>
      </c>
      <c r="G300" s="37">
        <f>' СВОД рус'!G322</f>
        <v>0</v>
      </c>
      <c r="H300" s="99">
        <f>' СВОД рус'!H322</f>
        <v>837353</v>
      </c>
      <c r="I300" s="99">
        <f>' СВОД рус'!I322</f>
        <v>0</v>
      </c>
      <c r="J300" s="99">
        <f>' СВОД рус'!J322</f>
        <v>0</v>
      </c>
      <c r="K300" s="29"/>
    </row>
    <row r="301" spans="1:11" s="32" customFormat="1" ht="35.25" hidden="1">
      <c r="A301" s="363"/>
      <c r="B301" s="366"/>
      <c r="C301" s="30" t="s">
        <v>174</v>
      </c>
      <c r="D301" s="37">
        <f>' СВОД рус'!D323</f>
        <v>3919950</v>
      </c>
      <c r="E301" s="99">
        <f>' СВОД рус'!E323</f>
        <v>0</v>
      </c>
      <c r="F301" s="37">
        <f>' СВОД рус'!F323</f>
        <v>0</v>
      </c>
      <c r="G301" s="99">
        <f>' СВОД рус'!G323</f>
        <v>0</v>
      </c>
      <c r="H301" s="99">
        <f>' СВОД рус'!H323</f>
        <v>2000000</v>
      </c>
      <c r="I301" s="99">
        <f>' СВОД рус'!I323</f>
        <v>0</v>
      </c>
      <c r="J301" s="99">
        <f>' СВОД рус'!J323</f>
        <v>0</v>
      </c>
      <c r="K301" s="29"/>
    </row>
    <row r="302" spans="1:11" s="32" customFormat="1" ht="51" hidden="1">
      <c r="A302" s="363"/>
      <c r="B302" s="366"/>
      <c r="C302" s="30" t="s">
        <v>624</v>
      </c>
      <c r="D302" s="37">
        <f>' СВОД рус'!D324</f>
        <v>0</v>
      </c>
      <c r="E302" s="99">
        <f>' СВОД рус'!E324</f>
        <v>0</v>
      </c>
      <c r="F302" s="37">
        <f>' СВОД рус'!F324</f>
        <v>0</v>
      </c>
      <c r="G302" s="99">
        <f>' СВОД рус'!G324</f>
        <v>0</v>
      </c>
      <c r="H302" s="99">
        <f>' СВОД рус'!H324</f>
        <v>0</v>
      </c>
      <c r="I302" s="99">
        <f>' СВОД рус'!I324</f>
        <v>0</v>
      </c>
      <c r="J302" s="99">
        <f>' СВОД рус'!J324</f>
        <v>0</v>
      </c>
      <c r="K302" s="29"/>
    </row>
    <row r="303" spans="1:11" s="32" customFormat="1" ht="51" hidden="1">
      <c r="A303" s="363"/>
      <c r="B303" s="366"/>
      <c r="C303" s="30" t="s">
        <v>625</v>
      </c>
      <c r="D303" s="37">
        <f>' СВОД рус'!D325</f>
        <v>0</v>
      </c>
      <c r="E303" s="99">
        <f>' СВОД рус'!E325</f>
        <v>0</v>
      </c>
      <c r="F303" s="37">
        <f>' СВОД рус'!F325</f>
        <v>0</v>
      </c>
      <c r="G303" s="99">
        <f>' СВОД рус'!G325</f>
        <v>0</v>
      </c>
      <c r="H303" s="99">
        <f>' СВОД рус'!H325</f>
        <v>0</v>
      </c>
      <c r="I303" s="99">
        <f>' СВОД рус'!I325</f>
        <v>0</v>
      </c>
      <c r="J303" s="99">
        <f>' СВОД рус'!J325</f>
        <v>0</v>
      </c>
      <c r="K303" s="29"/>
    </row>
    <row r="304" spans="1:11" s="32" customFormat="1" ht="51" hidden="1">
      <c r="A304" s="363"/>
      <c r="B304" s="366"/>
      <c r="C304" s="30" t="s">
        <v>626</v>
      </c>
      <c r="D304" s="37">
        <f>' СВОД рус'!D326</f>
        <v>0</v>
      </c>
      <c r="E304" s="99">
        <f>' СВОД рус'!E326</f>
        <v>0</v>
      </c>
      <c r="F304" s="37">
        <f>' СВОД рус'!F326</f>
        <v>0</v>
      </c>
      <c r="G304" s="99">
        <f>' СВОД рус'!G326</f>
        <v>0</v>
      </c>
      <c r="H304" s="99" t="str">
        <f>' СВОД рус'!H326</f>
        <v>3  000 000</v>
      </c>
      <c r="I304" s="99">
        <f>' СВОД рус'!I326</f>
        <v>0</v>
      </c>
      <c r="J304" s="99">
        <f>' СВОД рус'!J326</f>
        <v>0</v>
      </c>
      <c r="K304" s="29"/>
    </row>
    <row r="305" spans="1:11" s="32" customFormat="1" ht="35.25" hidden="1">
      <c r="A305" s="363"/>
      <c r="B305" s="366"/>
      <c r="C305" s="30" t="s">
        <v>175</v>
      </c>
      <c r="D305" s="37">
        <f>' СВОД рус'!D327</f>
        <v>4050315</v>
      </c>
      <c r="E305" s="99">
        <f>' СВОД рус'!E327</f>
        <v>0</v>
      </c>
      <c r="F305" s="37">
        <f>' СВОД рус'!F327</f>
        <v>0</v>
      </c>
      <c r="G305" s="37">
        <f>' СВОД рус'!G327</f>
        <v>0</v>
      </c>
      <c r="H305" s="99">
        <f>' СВОД рус'!H327</f>
        <v>1850000</v>
      </c>
      <c r="I305" s="99">
        <f>' СВОД рус'!I327</f>
        <v>0</v>
      </c>
      <c r="J305" s="99">
        <f>' СВОД рус'!J327</f>
        <v>0</v>
      </c>
      <c r="K305" s="29"/>
    </row>
    <row r="306" spans="1:11" s="32" customFormat="1" ht="15" hidden="1" customHeight="1">
      <c r="A306" s="363"/>
      <c r="B306" s="366"/>
      <c r="C306" s="65" t="s">
        <v>126</v>
      </c>
      <c r="D306" s="37">
        <f>' СВОД рус'!D328</f>
        <v>13974449</v>
      </c>
      <c r="E306" s="99">
        <f>' СВОД рус'!E328</f>
        <v>0</v>
      </c>
      <c r="F306" s="37">
        <f>' СВОД рус'!F328</f>
        <v>0</v>
      </c>
      <c r="G306" s="37">
        <f>' СВОД рус'!G328</f>
        <v>0</v>
      </c>
      <c r="H306" s="99">
        <f>' СВОД рус'!H328</f>
        <v>1500000</v>
      </c>
      <c r="I306" s="99">
        <f>' СВОД рус'!I328</f>
        <v>0</v>
      </c>
      <c r="J306" s="99">
        <f>' СВОД рус'!J328</f>
        <v>0</v>
      </c>
      <c r="K306" s="29"/>
    </row>
    <row r="307" spans="1:11" s="32" customFormat="1" ht="102" hidden="1">
      <c r="A307" s="363"/>
      <c r="B307" s="366"/>
      <c r="C307" s="244" t="s">
        <v>599</v>
      </c>
      <c r="D307" s="37"/>
      <c r="E307" s="99">
        <f>' СВОД рус'!E329</f>
        <v>0</v>
      </c>
      <c r="F307" s="37">
        <f>' СВОД рус'!F329</f>
        <v>0</v>
      </c>
      <c r="G307" s="37">
        <f>' СВОД рус'!G329</f>
        <v>0</v>
      </c>
      <c r="H307" s="99">
        <f>' СВОД рус'!H329</f>
        <v>500000</v>
      </c>
      <c r="I307" s="99">
        <f>' СВОД рус'!I329</f>
        <v>0</v>
      </c>
      <c r="J307" s="99">
        <f>' СВОД рус'!J329</f>
        <v>0</v>
      </c>
      <c r="K307" s="29"/>
    </row>
    <row r="308" spans="1:11" s="32" customFormat="1" ht="102" hidden="1">
      <c r="A308" s="363"/>
      <c r="B308" s="366"/>
      <c r="C308" s="244" t="s">
        <v>487</v>
      </c>
      <c r="D308" s="37"/>
      <c r="E308" s="99">
        <f>' СВОД рус'!E330</f>
        <v>0</v>
      </c>
      <c r="F308" s="37">
        <f>' СВОД рус'!F330</f>
        <v>0</v>
      </c>
      <c r="G308" s="37">
        <f>' СВОД рус'!G330</f>
        <v>0</v>
      </c>
      <c r="H308" s="99">
        <f>' СВОД рус'!H330</f>
        <v>2750000</v>
      </c>
      <c r="I308" s="99">
        <f>' СВОД рус'!I330</f>
        <v>0</v>
      </c>
      <c r="J308" s="99">
        <f>' СВОД рус'!J330</f>
        <v>0</v>
      </c>
      <c r="K308" s="29"/>
    </row>
    <row r="309" spans="1:11" s="32" customFormat="1" ht="35.25" hidden="1">
      <c r="A309" s="363"/>
      <c r="B309" s="366"/>
      <c r="C309" s="244" t="s">
        <v>600</v>
      </c>
      <c r="D309" s="37"/>
      <c r="E309" s="99">
        <f>' СВОД рус'!E331</f>
        <v>0</v>
      </c>
      <c r="F309" s="37">
        <f>' СВОД рус'!F331</f>
        <v>0</v>
      </c>
      <c r="G309" s="37">
        <f>' СВОД рус'!G331</f>
        <v>0</v>
      </c>
      <c r="H309" s="99">
        <f>' СВОД рус'!H331</f>
        <v>3000000</v>
      </c>
      <c r="I309" s="99">
        <f>' СВОД рус'!I331</f>
        <v>0</v>
      </c>
      <c r="J309" s="99">
        <f>' СВОД рус'!J331</f>
        <v>0</v>
      </c>
      <c r="K309" s="29"/>
    </row>
    <row r="310" spans="1:11" s="32" customFormat="1" ht="35.25" hidden="1">
      <c r="A310" s="363"/>
      <c r="B310" s="366"/>
      <c r="C310" s="30" t="s">
        <v>176</v>
      </c>
      <c r="D310" s="37">
        <f>' СВОД рус'!D332</f>
        <v>0</v>
      </c>
      <c r="E310" s="99">
        <f>' СВОД рус'!E332</f>
        <v>0</v>
      </c>
      <c r="F310" s="37">
        <f>' СВОД рус'!F332</f>
        <v>0</v>
      </c>
      <c r="G310" s="37">
        <f>' СВОД рус'!G332</f>
        <v>0</v>
      </c>
      <c r="H310" s="99">
        <f>' СВОД рус'!H332</f>
        <v>38984836</v>
      </c>
      <c r="I310" s="99">
        <f>' СВОД рус'!I332</f>
        <v>0</v>
      </c>
      <c r="J310" s="99">
        <f>' СВОД рус'!J332</f>
        <v>0</v>
      </c>
      <c r="K310" s="29"/>
    </row>
    <row r="311" spans="1:11" s="32" customFormat="1" ht="81" hidden="1" customHeight="1">
      <c r="A311" s="363"/>
      <c r="B311" s="366"/>
      <c r="C311" s="30" t="s">
        <v>177</v>
      </c>
      <c r="D311" s="37">
        <f>' СВОД рус'!D333</f>
        <v>167865</v>
      </c>
      <c r="E311" s="99">
        <f>' СВОД рус'!E333</f>
        <v>0</v>
      </c>
      <c r="F311" s="37">
        <f>' СВОД рус'!F333</f>
        <v>0</v>
      </c>
      <c r="G311" s="37">
        <f>' СВОД рус'!G333</f>
        <v>0</v>
      </c>
      <c r="H311" s="99">
        <f>' СВОД рус'!H333</f>
        <v>2984836</v>
      </c>
      <c r="I311" s="99">
        <f>' СВОД рус'!I333</f>
        <v>0</v>
      </c>
      <c r="J311" s="99">
        <f>' СВОД рус'!J333</f>
        <v>0</v>
      </c>
      <c r="K311" s="29"/>
    </row>
    <row r="312" spans="1:11" s="32" customFormat="1" ht="38.25" hidden="1">
      <c r="A312" s="363"/>
      <c r="B312" s="366"/>
      <c r="C312" s="30" t="s">
        <v>138</v>
      </c>
      <c r="D312" s="37">
        <f>' СВОД рус'!D334</f>
        <v>0</v>
      </c>
      <c r="E312" s="99">
        <f>' СВОД рус'!E334</f>
        <v>0</v>
      </c>
      <c r="F312" s="37">
        <f>' СВОД рус'!F334</f>
        <v>0</v>
      </c>
      <c r="G312" s="37">
        <f>' СВОД рус'!G334</f>
        <v>0</v>
      </c>
      <c r="H312" s="99">
        <f>' СВОД рус'!H334</f>
        <v>0</v>
      </c>
      <c r="I312" s="99">
        <f>' СВОД рус'!I334</f>
        <v>0</v>
      </c>
      <c r="J312" s="99">
        <f>' СВОД рус'!J334</f>
        <v>0</v>
      </c>
      <c r="K312" s="29"/>
    </row>
    <row r="313" spans="1:11" s="32" customFormat="1" ht="35.25" hidden="1">
      <c r="A313" s="363"/>
      <c r="B313" s="366"/>
      <c r="C313" s="30" t="s">
        <v>178</v>
      </c>
      <c r="D313" s="37">
        <f>' СВОД рус'!D335</f>
        <v>0</v>
      </c>
      <c r="E313" s="99">
        <f>' СВОД рус'!E335</f>
        <v>0</v>
      </c>
      <c r="F313" s="37">
        <f>' СВОД рус'!F335</f>
        <v>0</v>
      </c>
      <c r="G313" s="37">
        <f>' СВОД рус'!G335</f>
        <v>0</v>
      </c>
      <c r="H313" s="99">
        <f>' СВОД рус'!H335</f>
        <v>0</v>
      </c>
      <c r="I313" s="99">
        <f>' СВОД рус'!I335</f>
        <v>0</v>
      </c>
      <c r="J313" s="99">
        <f>' СВОД рус'!J335</f>
        <v>0</v>
      </c>
      <c r="K313" s="29"/>
    </row>
    <row r="314" spans="1:11" s="32" customFormat="1" ht="38.25" hidden="1">
      <c r="A314" s="363"/>
      <c r="B314" s="366"/>
      <c r="C314" s="30" t="s">
        <v>179</v>
      </c>
      <c r="D314" s="37">
        <f>' СВОД рус'!D336</f>
        <v>0</v>
      </c>
      <c r="E314" s="99">
        <f>' СВОД рус'!E336</f>
        <v>0</v>
      </c>
      <c r="F314" s="37">
        <f>' СВОД рус'!F336</f>
        <v>0</v>
      </c>
      <c r="G314" s="37">
        <f>' СВОД рус'!G336</f>
        <v>0</v>
      </c>
      <c r="H314" s="99">
        <f>' СВОД рус'!H336</f>
        <v>0</v>
      </c>
      <c r="I314" s="99">
        <f>' СВОД рус'!I336</f>
        <v>0</v>
      </c>
      <c r="J314" s="99">
        <f>' СВОД рус'!J336</f>
        <v>0</v>
      </c>
      <c r="K314" s="29"/>
    </row>
    <row r="315" spans="1:11" s="32" customFormat="1" ht="38.25" hidden="1">
      <c r="A315" s="363"/>
      <c r="B315" s="366"/>
      <c r="C315" s="30" t="s">
        <v>180</v>
      </c>
      <c r="D315" s="37">
        <f>' СВОД рус'!D337</f>
        <v>0</v>
      </c>
      <c r="E315" s="99">
        <f>' СВОД рус'!E337</f>
        <v>0</v>
      </c>
      <c r="F315" s="37">
        <f>' СВОД рус'!F337</f>
        <v>0</v>
      </c>
      <c r="G315" s="37">
        <f>' СВОД рус'!G337</f>
        <v>0</v>
      </c>
      <c r="H315" s="99">
        <f>' СВОД рус'!H337</f>
        <v>0</v>
      </c>
      <c r="I315" s="99">
        <f>' СВОД рус'!I337</f>
        <v>0</v>
      </c>
      <c r="J315" s="99">
        <f>' СВОД рус'!J337</f>
        <v>0</v>
      </c>
      <c r="K315" s="29"/>
    </row>
    <row r="316" spans="1:11" s="32" customFormat="1" ht="51" hidden="1">
      <c r="A316" s="363"/>
      <c r="B316" s="366"/>
      <c r="C316" s="30" t="s">
        <v>181</v>
      </c>
      <c r="D316" s="37">
        <f>' СВОД рус'!D338</f>
        <v>0</v>
      </c>
      <c r="E316" s="99">
        <f>' СВОД рус'!E338</f>
        <v>0</v>
      </c>
      <c r="F316" s="37">
        <f>' СВОД рус'!F338</f>
        <v>0</v>
      </c>
      <c r="G316" s="37">
        <f>' СВОД рус'!G338</f>
        <v>0</v>
      </c>
      <c r="H316" s="99">
        <f>' СВОД рус'!H338</f>
        <v>0</v>
      </c>
      <c r="I316" s="99">
        <f>' СВОД рус'!I338</f>
        <v>0</v>
      </c>
      <c r="J316" s="99">
        <f>' СВОД рус'!J338</f>
        <v>0</v>
      </c>
      <c r="K316" s="29"/>
    </row>
    <row r="317" spans="1:11" s="32" customFormat="1" ht="114.75" hidden="1">
      <c r="A317" s="363"/>
      <c r="B317" s="366"/>
      <c r="C317" s="30" t="s">
        <v>139</v>
      </c>
      <c r="D317" s="37">
        <f>' СВОД рус'!D339</f>
        <v>0</v>
      </c>
      <c r="E317" s="99">
        <f>' СВОД рус'!E339</f>
        <v>0</v>
      </c>
      <c r="F317" s="37">
        <f>' СВОД рус'!F339</f>
        <v>0</v>
      </c>
      <c r="G317" s="37">
        <f>' СВОД рус'!G339</f>
        <v>0</v>
      </c>
      <c r="H317" s="99">
        <f>' СВОД рус'!H339</f>
        <v>0</v>
      </c>
      <c r="I317" s="99">
        <f>' СВОД рус'!I339</f>
        <v>0</v>
      </c>
      <c r="J317" s="99">
        <f>' СВОД рус'!J339</f>
        <v>0</v>
      </c>
      <c r="K317" s="29"/>
    </row>
    <row r="318" spans="1:11" s="32" customFormat="1" ht="51" hidden="1">
      <c r="A318" s="363"/>
      <c r="B318" s="366"/>
      <c r="C318" s="30" t="s">
        <v>182</v>
      </c>
      <c r="D318" s="37">
        <f>' СВОД рус'!D340</f>
        <v>0</v>
      </c>
      <c r="E318" s="99">
        <f>' СВОД рус'!E340</f>
        <v>0</v>
      </c>
      <c r="F318" s="37">
        <f>' СВОД рус'!F340</f>
        <v>0</v>
      </c>
      <c r="G318" s="37">
        <f>' СВОД рус'!G340</f>
        <v>0</v>
      </c>
      <c r="H318" s="99">
        <f>' СВОД рус'!H340</f>
        <v>0</v>
      </c>
      <c r="I318" s="99">
        <f>' СВОД рус'!I340</f>
        <v>0</v>
      </c>
      <c r="J318" s="99">
        <f>' СВОД рус'!J340</f>
        <v>0</v>
      </c>
      <c r="K318" s="29"/>
    </row>
    <row r="319" spans="1:11" s="32" customFormat="1" ht="28.5" hidden="1" customHeight="1">
      <c r="A319" s="363"/>
      <c r="B319" s="366"/>
      <c r="C319" s="30" t="s">
        <v>79</v>
      </c>
      <c r="D319" s="37">
        <f>' СВОД рус'!D341</f>
        <v>0</v>
      </c>
      <c r="E319" s="99">
        <f>' СВОД рус'!E341</f>
        <v>0</v>
      </c>
      <c r="F319" s="37">
        <f>' СВОД рус'!F341</f>
        <v>0</v>
      </c>
      <c r="G319" s="37">
        <f>' СВОД рус'!G341</f>
        <v>0</v>
      </c>
      <c r="H319" s="99">
        <f>' СВОД рус'!H341</f>
        <v>0</v>
      </c>
      <c r="I319" s="99">
        <f>' СВОД рус'!I341</f>
        <v>0</v>
      </c>
      <c r="J319" s="99">
        <f>' СВОД рус'!J341</f>
        <v>0</v>
      </c>
      <c r="K319" s="29"/>
    </row>
    <row r="320" spans="1:11" s="32" customFormat="1" ht="76.5" hidden="1">
      <c r="A320" s="363"/>
      <c r="B320" s="366"/>
      <c r="C320" s="30" t="s">
        <v>140</v>
      </c>
      <c r="D320" s="37">
        <f>' СВОД рус'!D342</f>
        <v>4436269</v>
      </c>
      <c r="E320" s="99">
        <f>' СВОД рус'!E342</f>
        <v>0</v>
      </c>
      <c r="F320" s="37">
        <f>' СВОД рус'!F342</f>
        <v>0</v>
      </c>
      <c r="G320" s="37">
        <f>' СВОД рус'!G342</f>
        <v>0</v>
      </c>
      <c r="H320" s="99">
        <f>' СВОД рус'!H342</f>
        <v>18000000</v>
      </c>
      <c r="I320" s="99">
        <f>' СВОД рус'!I342</f>
        <v>0</v>
      </c>
      <c r="J320" s="99">
        <f>' СВОД рус'!J342</f>
        <v>0</v>
      </c>
      <c r="K320" s="29"/>
    </row>
    <row r="321" spans="1:11" s="32" customFormat="1" ht="35.25" hidden="1">
      <c r="A321" s="363"/>
      <c r="B321" s="366"/>
      <c r="C321" s="30" t="s">
        <v>183</v>
      </c>
      <c r="D321" s="37">
        <f>' СВОД рус'!D343</f>
        <v>0</v>
      </c>
      <c r="E321" s="99">
        <f>' СВОД рус'!E343</f>
        <v>0</v>
      </c>
      <c r="F321" s="37">
        <f>' СВОД рус'!F343</f>
        <v>0</v>
      </c>
      <c r="G321" s="37">
        <f>' СВОД рус'!G343</f>
        <v>0</v>
      </c>
      <c r="H321" s="99">
        <f>' СВОД рус'!H343</f>
        <v>0</v>
      </c>
      <c r="I321" s="99">
        <f>' СВОД рус'!I343</f>
        <v>0</v>
      </c>
      <c r="J321" s="99">
        <f>' СВОД рус'!J343</f>
        <v>0</v>
      </c>
      <c r="K321" s="29"/>
    </row>
    <row r="322" spans="1:11" s="32" customFormat="1" ht="63.75" hidden="1">
      <c r="A322" s="363"/>
      <c r="B322" s="366"/>
      <c r="C322" s="30" t="s">
        <v>141</v>
      </c>
      <c r="D322" s="37">
        <f>' СВОД рус'!D344</f>
        <v>0</v>
      </c>
      <c r="E322" s="99">
        <f>' СВОД рус'!E344</f>
        <v>0</v>
      </c>
      <c r="F322" s="37">
        <f>' СВОД рус'!F344</f>
        <v>0</v>
      </c>
      <c r="G322" s="37">
        <f>' СВОД рус'!G344</f>
        <v>0</v>
      </c>
      <c r="H322" s="99">
        <f>' СВОД рус'!H344</f>
        <v>5000000</v>
      </c>
      <c r="I322" s="99">
        <f>' СВОД рус'!I344</f>
        <v>0</v>
      </c>
      <c r="J322" s="99">
        <f>' СВОД рус'!J344</f>
        <v>0</v>
      </c>
      <c r="K322" s="29"/>
    </row>
    <row r="323" spans="1:11" s="32" customFormat="1" ht="38.25" hidden="1">
      <c r="A323" s="363"/>
      <c r="B323" s="366"/>
      <c r="C323" s="30" t="s">
        <v>80</v>
      </c>
      <c r="D323" s="37">
        <f>' СВОД рус'!D345</f>
        <v>0</v>
      </c>
      <c r="E323" s="99">
        <f>' СВОД рус'!E345</f>
        <v>0</v>
      </c>
      <c r="F323" s="37">
        <f>' СВОД рус'!F345</f>
        <v>0</v>
      </c>
      <c r="G323" s="37">
        <f>' СВОД рус'!G345</f>
        <v>0</v>
      </c>
      <c r="H323" s="99">
        <f>' СВОД рус'!H345</f>
        <v>0</v>
      </c>
      <c r="I323" s="99">
        <f>' СВОД рус'!I345</f>
        <v>0</v>
      </c>
      <c r="J323" s="99">
        <f>' СВОД рус'!J345</f>
        <v>0</v>
      </c>
      <c r="K323" s="29"/>
    </row>
    <row r="324" spans="1:11" s="32" customFormat="1" ht="63.75" hidden="1">
      <c r="A324" s="363"/>
      <c r="B324" s="366"/>
      <c r="C324" s="30" t="s">
        <v>184</v>
      </c>
      <c r="D324" s="37">
        <f>' СВОД рус'!D346</f>
        <v>0</v>
      </c>
      <c r="E324" s="99">
        <f>' СВОД рус'!E346</f>
        <v>0</v>
      </c>
      <c r="F324" s="37">
        <f>' СВОД рус'!F346</f>
        <v>0</v>
      </c>
      <c r="G324" s="37">
        <f>' СВОД рус'!G346</f>
        <v>0</v>
      </c>
      <c r="H324" s="99">
        <f>' СВОД рус'!H346</f>
        <v>5000000</v>
      </c>
      <c r="I324" s="99">
        <f>' СВОД рус'!I346</f>
        <v>0</v>
      </c>
      <c r="J324" s="99">
        <f>' СВОД рус'!J346</f>
        <v>0</v>
      </c>
      <c r="K324" s="29"/>
    </row>
    <row r="325" spans="1:11" s="32" customFormat="1" ht="38.25" hidden="1">
      <c r="A325" s="363"/>
      <c r="B325" s="366"/>
      <c r="C325" s="30" t="s">
        <v>185</v>
      </c>
      <c r="D325" s="37">
        <f>' СВОД рус'!D347</f>
        <v>1200000</v>
      </c>
      <c r="E325" s="99">
        <f>' СВОД рус'!E347</f>
        <v>0</v>
      </c>
      <c r="F325" s="37">
        <f>' СВОД рус'!F347</f>
        <v>0</v>
      </c>
      <c r="G325" s="37">
        <f>' СВОД рус'!G347</f>
        <v>0</v>
      </c>
      <c r="H325" s="99">
        <f>' СВОД рус'!H347</f>
        <v>8000000</v>
      </c>
      <c r="I325" s="99">
        <f>' СВОД рус'!I347</f>
        <v>0</v>
      </c>
      <c r="J325" s="99">
        <f>' СВОД рус'!J347</f>
        <v>0</v>
      </c>
      <c r="K325" s="29"/>
    </row>
    <row r="326" spans="1:11" s="32" customFormat="1" ht="35.25" hidden="1">
      <c r="A326" s="363"/>
      <c r="B326" s="366"/>
      <c r="C326" s="30" t="s">
        <v>186</v>
      </c>
      <c r="D326" s="37">
        <f>' СВОД рус'!D348</f>
        <v>0</v>
      </c>
      <c r="E326" s="99">
        <f>' СВОД рус'!E348</f>
        <v>0</v>
      </c>
      <c r="F326" s="37">
        <f>' СВОД рус'!F348</f>
        <v>0</v>
      </c>
      <c r="G326" s="37">
        <f>' СВОД рус'!G348</f>
        <v>0</v>
      </c>
      <c r="H326" s="99">
        <f>' СВОД рус'!H348</f>
        <v>0</v>
      </c>
      <c r="I326" s="99">
        <f>' СВОД рус'!I348</f>
        <v>0</v>
      </c>
      <c r="J326" s="99">
        <f>' СВОД рус'!J348</f>
        <v>0</v>
      </c>
      <c r="K326" s="29"/>
    </row>
    <row r="327" spans="1:11" s="32" customFormat="1" ht="51" hidden="1">
      <c r="A327" s="363"/>
      <c r="B327" s="366"/>
      <c r="C327" s="30" t="s">
        <v>187</v>
      </c>
      <c r="D327" s="37">
        <f>' СВОД рус'!D349</f>
        <v>1100000</v>
      </c>
      <c r="E327" s="99">
        <f>' СВОД рус'!E349</f>
        <v>0</v>
      </c>
      <c r="F327" s="37">
        <f>' СВОД рус'!F349</f>
        <v>0</v>
      </c>
      <c r="G327" s="37">
        <f>' СВОД рус'!G349</f>
        <v>0</v>
      </c>
      <c r="H327" s="99">
        <f>' СВОД рус'!H349</f>
        <v>1100000</v>
      </c>
      <c r="I327" s="99">
        <f>' СВОД рус'!I349</f>
        <v>0</v>
      </c>
      <c r="J327" s="99">
        <f>' СВОД рус'!J349</f>
        <v>0</v>
      </c>
      <c r="K327" s="29"/>
    </row>
    <row r="328" spans="1:11" s="32" customFormat="1" ht="35.25" hidden="1">
      <c r="A328" s="363"/>
      <c r="B328" s="366"/>
      <c r="C328" s="30" t="s">
        <v>188</v>
      </c>
      <c r="D328" s="37">
        <f>' СВОД рус'!D350</f>
        <v>0</v>
      </c>
      <c r="E328" s="99">
        <f>' СВОД рус'!E350</f>
        <v>0</v>
      </c>
      <c r="F328" s="37">
        <f>' СВОД рус'!F350</f>
        <v>0</v>
      </c>
      <c r="G328" s="37">
        <f>' СВОД рус'!G350</f>
        <v>0</v>
      </c>
      <c r="H328" s="99">
        <f>' СВОД рус'!H350</f>
        <v>0</v>
      </c>
      <c r="I328" s="99">
        <f>' СВОД рус'!I350</f>
        <v>0</v>
      </c>
      <c r="J328" s="99">
        <f>' СВОД рус'!J350</f>
        <v>0</v>
      </c>
      <c r="K328" s="29"/>
    </row>
    <row r="329" spans="1:11" s="32" customFormat="1" ht="35.25" hidden="1">
      <c r="A329" s="363"/>
      <c r="B329" s="366"/>
      <c r="C329" s="30" t="s">
        <v>189</v>
      </c>
      <c r="D329" s="37">
        <f>' СВОД рус'!D351</f>
        <v>0</v>
      </c>
      <c r="E329" s="99">
        <f>' СВОД рус'!E351</f>
        <v>0</v>
      </c>
      <c r="F329" s="37">
        <f>' СВОД рус'!F351</f>
        <v>0</v>
      </c>
      <c r="G329" s="37">
        <f>' СВОД рус'!G351</f>
        <v>0</v>
      </c>
      <c r="H329" s="99">
        <f>' СВОД рус'!H351</f>
        <v>0</v>
      </c>
      <c r="I329" s="99">
        <f>' СВОД рус'!I351</f>
        <v>0</v>
      </c>
      <c r="J329" s="99">
        <f>' СВОД рус'!J351</f>
        <v>0</v>
      </c>
      <c r="K329" s="29"/>
    </row>
    <row r="330" spans="1:11" s="32" customFormat="1" ht="35.25" hidden="1">
      <c r="A330" s="363"/>
      <c r="B330" s="366"/>
      <c r="C330" s="30" t="s">
        <v>190</v>
      </c>
      <c r="D330" s="37">
        <f>' СВОД рус'!D352</f>
        <v>0</v>
      </c>
      <c r="E330" s="99">
        <f>' СВОД рус'!E352</f>
        <v>0</v>
      </c>
      <c r="F330" s="37">
        <f>' СВОД рус'!F352</f>
        <v>0</v>
      </c>
      <c r="G330" s="37">
        <f>' СВОД рус'!G352</f>
        <v>0</v>
      </c>
      <c r="H330" s="99">
        <f>' СВОД рус'!H352</f>
        <v>0</v>
      </c>
      <c r="I330" s="99">
        <f>' СВОД рус'!I352</f>
        <v>0</v>
      </c>
      <c r="J330" s="99">
        <f>' СВОД рус'!J352</f>
        <v>0</v>
      </c>
      <c r="K330" s="29"/>
    </row>
    <row r="331" spans="1:11" s="32" customFormat="1" ht="51" hidden="1">
      <c r="A331" s="363"/>
      <c r="B331" s="366"/>
      <c r="C331" s="30" t="s">
        <v>191</v>
      </c>
      <c r="D331" s="37">
        <f>' СВОД рус'!D353</f>
        <v>1000000</v>
      </c>
      <c r="E331" s="99">
        <f>' СВОД рус'!E353</f>
        <v>0</v>
      </c>
      <c r="F331" s="37">
        <f>' СВОД рус'!F353</f>
        <v>0</v>
      </c>
      <c r="G331" s="37">
        <f>' СВОД рус'!G353</f>
        <v>0</v>
      </c>
      <c r="H331" s="99">
        <f>' СВОД рус'!H353</f>
        <v>1000000</v>
      </c>
      <c r="I331" s="99">
        <f>' СВОД рус'!I353</f>
        <v>0</v>
      </c>
      <c r="J331" s="99">
        <f>' СВОД рус'!J353</f>
        <v>0</v>
      </c>
      <c r="K331" s="29"/>
    </row>
    <row r="332" spans="1:11" s="32" customFormat="1" ht="63.75" hidden="1">
      <c r="A332" s="363"/>
      <c r="B332" s="366"/>
      <c r="C332" s="30" t="s">
        <v>192</v>
      </c>
      <c r="D332" s="37">
        <f>' СВОД рус'!D354</f>
        <v>0</v>
      </c>
      <c r="E332" s="99">
        <f>' СВОД рус'!E354</f>
        <v>0</v>
      </c>
      <c r="F332" s="37">
        <f>' СВОД рус'!F354</f>
        <v>0</v>
      </c>
      <c r="G332" s="37">
        <f>' СВОД рус'!G354</f>
        <v>0</v>
      </c>
      <c r="H332" s="99">
        <f>' СВОД рус'!H354</f>
        <v>0</v>
      </c>
      <c r="I332" s="99">
        <f>' СВОД рус'!I354</f>
        <v>0</v>
      </c>
      <c r="J332" s="99">
        <f>' СВОД рус'!J354</f>
        <v>0</v>
      </c>
      <c r="K332" s="29"/>
    </row>
    <row r="333" spans="1:11" s="32" customFormat="1" ht="57.75" hidden="1" customHeight="1">
      <c r="A333" s="363"/>
      <c r="B333" s="366"/>
      <c r="C333" s="30" t="s">
        <v>193</v>
      </c>
      <c r="D333" s="37">
        <f>' СВОД рус'!D355</f>
        <v>0</v>
      </c>
      <c r="E333" s="99">
        <f>' СВОД рус'!E355</f>
        <v>0</v>
      </c>
      <c r="F333" s="37">
        <f>' СВОД рус'!F355</f>
        <v>0</v>
      </c>
      <c r="G333" s="37">
        <f>' СВОД рус'!G355</f>
        <v>0</v>
      </c>
      <c r="H333" s="99">
        <f>' СВОД рус'!H355</f>
        <v>0</v>
      </c>
      <c r="I333" s="99">
        <f>' СВОД рус'!I355</f>
        <v>0</v>
      </c>
      <c r="J333" s="99">
        <f>' СВОД рус'!J355</f>
        <v>0</v>
      </c>
      <c r="K333" s="29"/>
    </row>
    <row r="334" spans="1:11" s="32" customFormat="1" ht="57.75" hidden="1" customHeight="1">
      <c r="A334" s="363"/>
      <c r="B334" s="366"/>
      <c r="C334" s="30" t="s">
        <v>622</v>
      </c>
      <c r="D334" s="37">
        <f>' СВОД рус'!D356</f>
        <v>0</v>
      </c>
      <c r="E334" s="99">
        <f>' СВОД рус'!E356</f>
        <v>0</v>
      </c>
      <c r="F334" s="37">
        <f>' СВОД рус'!F356</f>
        <v>0</v>
      </c>
      <c r="G334" s="37">
        <f>' СВОД рус'!G356</f>
        <v>0</v>
      </c>
      <c r="H334" s="99">
        <f>' СВОД рус'!H356</f>
        <v>0</v>
      </c>
      <c r="I334" s="99">
        <f>' СВОД рус'!I356</f>
        <v>0</v>
      </c>
      <c r="J334" s="99">
        <f>' СВОД рус'!J356</f>
        <v>0</v>
      </c>
      <c r="K334" s="29"/>
    </row>
    <row r="335" spans="1:11" s="32" customFormat="1" ht="57.75" hidden="1" customHeight="1">
      <c r="A335" s="363"/>
      <c r="B335" s="366"/>
      <c r="C335" s="30" t="s">
        <v>623</v>
      </c>
      <c r="D335" s="37">
        <f>' СВОД рус'!D357</f>
        <v>0</v>
      </c>
      <c r="E335" s="99">
        <f>' СВОД рус'!E357</f>
        <v>0</v>
      </c>
      <c r="F335" s="37">
        <f>' СВОД рус'!F357</f>
        <v>0</v>
      </c>
      <c r="G335" s="37">
        <f>' СВОД рус'!G357</f>
        <v>0</v>
      </c>
      <c r="H335" s="99">
        <f>' СВОД рус'!H357</f>
        <v>0</v>
      </c>
      <c r="I335" s="99">
        <f>' СВОД рус'!I357</f>
        <v>0</v>
      </c>
      <c r="J335" s="99">
        <f>' СВОД рус'!J357</f>
        <v>0</v>
      </c>
      <c r="K335" s="29"/>
    </row>
    <row r="336" spans="1:11" s="32" customFormat="1" ht="38.25" hidden="1">
      <c r="A336" s="363"/>
      <c r="B336" s="366"/>
      <c r="C336" s="30" t="s">
        <v>194</v>
      </c>
      <c r="D336" s="37">
        <f>' СВОД рус'!D358</f>
        <v>1937483</v>
      </c>
      <c r="E336" s="99">
        <f>' СВОД рус'!E358</f>
        <v>0</v>
      </c>
      <c r="F336" s="37">
        <f>' СВОД рус'!F358</f>
        <v>0</v>
      </c>
      <c r="G336" s="37">
        <f>' СВОД рус'!G358</f>
        <v>0</v>
      </c>
      <c r="H336" s="99">
        <f>' СВОД рус'!H358</f>
        <v>1937483</v>
      </c>
      <c r="I336" s="99">
        <f>' СВОД рус'!I358</f>
        <v>0</v>
      </c>
      <c r="J336" s="99">
        <f>' СВОД рус'!J358</f>
        <v>0</v>
      </c>
      <c r="K336" s="29"/>
    </row>
    <row r="337" spans="1:11" s="32" customFormat="1" ht="38.25" hidden="1">
      <c r="A337" s="363"/>
      <c r="B337" s="366"/>
      <c r="C337" s="30" t="s">
        <v>195</v>
      </c>
      <c r="D337" s="37">
        <f>' СВОД рус'!D359</f>
        <v>0</v>
      </c>
      <c r="E337" s="99">
        <f>' СВОД рус'!E359</f>
        <v>0</v>
      </c>
      <c r="F337" s="37">
        <f>' СВОД рус'!F359</f>
        <v>0</v>
      </c>
      <c r="G337" s="37">
        <f>' СВОД рус'!G359</f>
        <v>0</v>
      </c>
      <c r="H337" s="99">
        <f>' СВОД рус'!H359</f>
        <v>0</v>
      </c>
      <c r="I337" s="99">
        <f>' СВОД рус'!I359</f>
        <v>0</v>
      </c>
      <c r="J337" s="99">
        <f>' СВОД рус'!J359</f>
        <v>0</v>
      </c>
      <c r="K337" s="29"/>
    </row>
    <row r="338" spans="1:11" s="32" customFormat="1" ht="18.75" hidden="1" customHeight="1">
      <c r="A338" s="363"/>
      <c r="B338" s="366"/>
      <c r="C338" s="65" t="s">
        <v>133</v>
      </c>
      <c r="D338" s="37">
        <f>' СВОД рус'!D360</f>
        <v>7313612</v>
      </c>
      <c r="E338" s="99">
        <f>' СВОД рус'!E360</f>
        <v>0</v>
      </c>
      <c r="F338" s="37">
        <f>' СВОД рус'!F360</f>
        <v>0</v>
      </c>
      <c r="G338" s="37">
        <f>' СВОД рус'!G360</f>
        <v>0</v>
      </c>
      <c r="H338" s="99">
        <f>' СВОД рус'!H360</f>
        <v>14832111</v>
      </c>
      <c r="I338" s="99">
        <f>' СВОД рус'!I360</f>
        <v>0</v>
      </c>
      <c r="J338" s="99">
        <f>' СВОД рус'!J360</f>
        <v>0</v>
      </c>
      <c r="K338" s="29"/>
    </row>
    <row r="339" spans="1:11" s="32" customFormat="1" ht="41.25" hidden="1" customHeight="1">
      <c r="A339" s="363"/>
      <c r="B339" s="366"/>
      <c r="C339" s="30" t="s">
        <v>134</v>
      </c>
      <c r="D339" s="37">
        <f>' СВОД рус'!D361</f>
        <v>0</v>
      </c>
      <c r="E339" s="99">
        <f>' СВОД рус'!E361</f>
        <v>0</v>
      </c>
      <c r="F339" s="37">
        <f>' СВОД рус'!F361</f>
        <v>0</v>
      </c>
      <c r="G339" s="37">
        <f>' СВОД рус'!G361</f>
        <v>0</v>
      </c>
      <c r="H339" s="99">
        <f>' СВОД рус'!H361</f>
        <v>0</v>
      </c>
      <c r="I339" s="99">
        <f>' СВОД рус'!I361</f>
        <v>0</v>
      </c>
      <c r="J339" s="99">
        <f>' СВОД рус'!J361</f>
        <v>0</v>
      </c>
      <c r="K339" s="29"/>
    </row>
    <row r="340" spans="1:11" s="32" customFormat="1" ht="38.25" hidden="1">
      <c r="A340" s="363"/>
      <c r="B340" s="366"/>
      <c r="C340" s="244" t="s">
        <v>452</v>
      </c>
      <c r="D340" s="37"/>
      <c r="E340" s="99">
        <f>' СВОД рус'!E362</f>
        <v>0</v>
      </c>
      <c r="F340" s="37">
        <f>' СВОД рус'!F362</f>
        <v>0</v>
      </c>
      <c r="G340" s="37">
        <f>' СВОД рус'!G362</f>
        <v>0</v>
      </c>
      <c r="H340" s="99">
        <f>' СВОД рус'!H362</f>
        <v>1541051</v>
      </c>
      <c r="I340" s="99">
        <f>' СВОД рус'!I362</f>
        <v>0</v>
      </c>
      <c r="J340" s="99">
        <f>' СВОД рус'!J362</f>
        <v>0</v>
      </c>
      <c r="K340" s="29"/>
    </row>
    <row r="341" spans="1:11" s="32" customFormat="1" ht="38.25" hidden="1">
      <c r="A341" s="363"/>
      <c r="B341" s="366"/>
      <c r="C341" s="244" t="s">
        <v>595</v>
      </c>
      <c r="D341" s="37"/>
      <c r="E341" s="99">
        <f>' СВОД рус'!E363</f>
        <v>0</v>
      </c>
      <c r="F341" s="37">
        <f>' СВОД рус'!F363</f>
        <v>0</v>
      </c>
      <c r="G341" s="37">
        <f>' СВОД рус'!G363</f>
        <v>0</v>
      </c>
      <c r="H341" s="99">
        <f>' СВОД рус'!H363</f>
        <v>1181237</v>
      </c>
      <c r="I341" s="99">
        <f>' СВОД рус'!I363</f>
        <v>0</v>
      </c>
      <c r="J341" s="99">
        <f>' СВОД рус'!J363</f>
        <v>0</v>
      </c>
      <c r="K341" s="29"/>
    </row>
    <row r="342" spans="1:11" s="32" customFormat="1" ht="35.25" hidden="1">
      <c r="A342" s="363"/>
      <c r="B342" s="366"/>
      <c r="C342" s="244" t="s">
        <v>458</v>
      </c>
      <c r="D342" s="37"/>
      <c r="E342" s="99">
        <f>' СВОД рус'!E364</f>
        <v>0</v>
      </c>
      <c r="F342" s="37">
        <f>' СВОД рус'!F364</f>
        <v>0</v>
      </c>
      <c r="G342" s="37">
        <f>' СВОД рус'!G364</f>
        <v>0</v>
      </c>
      <c r="H342" s="99">
        <f>' СВОД рус'!H364</f>
        <v>402143</v>
      </c>
      <c r="I342" s="99">
        <f>' СВОД рус'!I364</f>
        <v>0</v>
      </c>
      <c r="J342" s="99">
        <f>' СВОД рус'!J364</f>
        <v>0</v>
      </c>
      <c r="K342" s="29"/>
    </row>
    <row r="343" spans="1:11" s="32" customFormat="1" ht="35.25" hidden="1">
      <c r="A343" s="363"/>
      <c r="B343" s="366"/>
      <c r="C343" s="244" t="s">
        <v>460</v>
      </c>
      <c r="D343" s="37"/>
      <c r="E343" s="99">
        <f>' СВОД рус'!E365</f>
        <v>0</v>
      </c>
      <c r="F343" s="37">
        <f>' СВОД рус'!F365</f>
        <v>0</v>
      </c>
      <c r="G343" s="37">
        <f>' СВОД рус'!G365</f>
        <v>0</v>
      </c>
      <c r="H343" s="99">
        <f>' СВОД рус'!H365</f>
        <v>468965</v>
      </c>
      <c r="I343" s="99">
        <f>' СВОД рус'!I365</f>
        <v>0</v>
      </c>
      <c r="J343" s="99">
        <f>' СВОД рус'!J365</f>
        <v>0</v>
      </c>
      <c r="K343" s="29"/>
    </row>
    <row r="344" spans="1:11" s="32" customFormat="1" ht="35.25" hidden="1">
      <c r="A344" s="363"/>
      <c r="B344" s="366"/>
      <c r="C344" s="244" t="s">
        <v>461</v>
      </c>
      <c r="D344" s="37"/>
      <c r="E344" s="99">
        <f>' СВОД рус'!E366</f>
        <v>0</v>
      </c>
      <c r="F344" s="37">
        <f>' СВОД рус'!F366</f>
        <v>0</v>
      </c>
      <c r="G344" s="37">
        <f>' СВОД рус'!G366</f>
        <v>0</v>
      </c>
      <c r="H344" s="99">
        <f>' СВОД рус'!H366</f>
        <v>3021109</v>
      </c>
      <c r="I344" s="99">
        <f>' СВОД рус'!I366</f>
        <v>0</v>
      </c>
      <c r="J344" s="99">
        <f>' СВОД рус'!J366</f>
        <v>0</v>
      </c>
      <c r="K344" s="29"/>
    </row>
    <row r="345" spans="1:11" s="32" customFormat="1" ht="63.75" hidden="1">
      <c r="A345" s="363"/>
      <c r="B345" s="366"/>
      <c r="C345" s="244" t="s">
        <v>596</v>
      </c>
      <c r="D345" s="37"/>
      <c r="E345" s="99">
        <f>' СВОД рус'!E367</f>
        <v>0</v>
      </c>
      <c r="F345" s="37">
        <f>' СВОД рус'!F367</f>
        <v>0</v>
      </c>
      <c r="G345" s="37">
        <f>' СВОД рус'!G367</f>
        <v>0</v>
      </c>
      <c r="H345" s="99">
        <f>' СВОД рус'!H367</f>
        <v>6100000</v>
      </c>
      <c r="I345" s="99">
        <f>' СВОД рус'!I367</f>
        <v>0</v>
      </c>
      <c r="J345" s="99">
        <f>' СВОД рус'!J367</f>
        <v>0</v>
      </c>
      <c r="K345" s="29"/>
    </row>
    <row r="346" spans="1:11" s="32" customFormat="1" ht="19.5" hidden="1" customHeight="1">
      <c r="A346" s="363"/>
      <c r="B346" s="366"/>
      <c r="C346" s="30" t="s">
        <v>196</v>
      </c>
      <c r="D346" s="37">
        <f>' СВОД рус'!D373</f>
        <v>0</v>
      </c>
      <c r="E346" s="99">
        <f>' СВОД рус'!E373</f>
        <v>0</v>
      </c>
      <c r="F346" s="37">
        <f>' СВОД рус'!F373</f>
        <v>0</v>
      </c>
      <c r="G346" s="37">
        <f>' СВОД рус'!G373</f>
        <v>0</v>
      </c>
      <c r="H346" s="99">
        <f>' СВОД рус'!H373</f>
        <v>0</v>
      </c>
      <c r="I346" s="99">
        <f>' СВОД рус'!I373</f>
        <v>0</v>
      </c>
      <c r="J346" s="99">
        <f>' СВОД рус'!J373</f>
        <v>0</v>
      </c>
      <c r="K346" s="29"/>
    </row>
    <row r="347" spans="1:11" s="32" customFormat="1" ht="14.25" hidden="1" customHeight="1">
      <c r="A347" s="363"/>
      <c r="B347" s="366"/>
      <c r="C347" s="65" t="s">
        <v>135</v>
      </c>
      <c r="D347" s="37">
        <f>' СВОД рус'!D374</f>
        <v>9462203</v>
      </c>
      <c r="E347" s="99">
        <f>' СВОД рус'!E374</f>
        <v>0</v>
      </c>
      <c r="F347" s="37">
        <f>' СВОД рус'!F374</f>
        <v>0</v>
      </c>
      <c r="G347" s="37">
        <f>' СВОД рус'!G374</f>
        <v>0</v>
      </c>
      <c r="H347" s="99">
        <f>' СВОД рус'!H374</f>
        <v>1126339</v>
      </c>
      <c r="I347" s="99">
        <f>' СВОД рус'!I374</f>
        <v>0</v>
      </c>
      <c r="J347" s="99">
        <f>' СВОД рус'!J374</f>
        <v>0</v>
      </c>
      <c r="K347" s="29"/>
    </row>
    <row r="348" spans="1:11" s="32" customFormat="1" ht="14.25" hidden="1" customHeight="1">
      <c r="A348" s="363"/>
      <c r="B348" s="366"/>
      <c r="C348" s="98" t="s">
        <v>525</v>
      </c>
      <c r="D348" s="37">
        <f>' СВОД рус'!D375</f>
        <v>0</v>
      </c>
      <c r="E348" s="99">
        <f>' СВОД рус'!E375</f>
        <v>0</v>
      </c>
      <c r="F348" s="37">
        <f>' СВОД рус'!F375</f>
        <v>0</v>
      </c>
      <c r="G348" s="37">
        <f>' СВОД рус'!G375</f>
        <v>0</v>
      </c>
      <c r="H348" s="99">
        <f>' СВОД рус'!H375</f>
        <v>1126339</v>
      </c>
      <c r="I348" s="99">
        <f>' СВОД рус'!I375</f>
        <v>0</v>
      </c>
      <c r="J348" s="99">
        <f>' СВОД рус'!J375</f>
        <v>0</v>
      </c>
      <c r="K348" s="29"/>
    </row>
    <row r="349" spans="1:11" s="32" customFormat="1" ht="35.25" hidden="1">
      <c r="A349" s="363"/>
      <c r="B349" s="366"/>
      <c r="C349" s="30" t="s">
        <v>73</v>
      </c>
      <c r="D349" s="37">
        <f>' СВОД рус'!D377</f>
        <v>9462203</v>
      </c>
      <c r="E349" s="99">
        <f>' СВОД рус'!E377</f>
        <v>0</v>
      </c>
      <c r="F349" s="37">
        <f>' СВОД рус'!F377</f>
        <v>0</v>
      </c>
      <c r="G349" s="37">
        <f>' СВОД рус'!G377</f>
        <v>0</v>
      </c>
      <c r="H349" s="99">
        <f>' СВОД рус'!H377</f>
        <v>9462203</v>
      </c>
      <c r="I349" s="99">
        <f>' СВОД рус'!I377</f>
        <v>0</v>
      </c>
      <c r="J349" s="99">
        <f>' СВОД рус'!J377</f>
        <v>0</v>
      </c>
      <c r="K349" s="29"/>
    </row>
    <row r="350" spans="1:11" s="32" customFormat="1" ht="16.5" hidden="1" customHeight="1">
      <c r="A350" s="363"/>
      <c r="B350" s="366"/>
      <c r="C350" s="65" t="s">
        <v>197</v>
      </c>
      <c r="D350" s="37">
        <f>' СВОД рус'!D378</f>
        <v>3215695</v>
      </c>
      <c r="E350" s="99">
        <f>' СВОД рус'!E378</f>
        <v>0</v>
      </c>
      <c r="F350" s="37">
        <f>' СВОД рус'!F378</f>
        <v>0</v>
      </c>
      <c r="G350" s="37">
        <f>' СВОД рус'!G378</f>
        <v>0</v>
      </c>
      <c r="H350" s="99">
        <f>' СВОД рус'!H378</f>
        <v>0</v>
      </c>
      <c r="I350" s="99">
        <f>' СВОД рус'!I378</f>
        <v>0</v>
      </c>
      <c r="J350" s="99">
        <f>' СВОД рус'!J378</f>
        <v>0</v>
      </c>
      <c r="K350" s="29"/>
    </row>
    <row r="351" spans="1:11" s="32" customFormat="1" ht="39.75" hidden="1" customHeight="1">
      <c r="A351" s="363"/>
      <c r="B351" s="366"/>
      <c r="C351" s="30" t="s">
        <v>198</v>
      </c>
      <c r="D351" s="37">
        <f>' СВОД рус'!D379</f>
        <v>1623131</v>
      </c>
      <c r="E351" s="99">
        <f>' СВОД рус'!E379</f>
        <v>0</v>
      </c>
      <c r="F351" s="37">
        <f>' СВОД рус'!F379</f>
        <v>0</v>
      </c>
      <c r="G351" s="37">
        <f>' СВОД рус'!G379</f>
        <v>0</v>
      </c>
      <c r="H351" s="99">
        <f>' СВОД рус'!H379</f>
        <v>0</v>
      </c>
      <c r="I351" s="99">
        <f>' СВОД рус'!I379</f>
        <v>0</v>
      </c>
      <c r="J351" s="99">
        <f>' СВОД рус'!J379</f>
        <v>0</v>
      </c>
      <c r="K351" s="29"/>
    </row>
    <row r="352" spans="1:11" s="32" customFormat="1" ht="28.5" hidden="1" customHeight="1">
      <c r="A352" s="363"/>
      <c r="B352" s="367"/>
      <c r="C352" s="30" t="s">
        <v>199</v>
      </c>
      <c r="D352" s="37">
        <f>' СВОД рус'!D380</f>
        <v>1592564</v>
      </c>
      <c r="E352" s="99">
        <f>' СВОД рус'!E380</f>
        <v>0</v>
      </c>
      <c r="F352" s="37">
        <f>' СВОД рус'!F380</f>
        <v>0</v>
      </c>
      <c r="G352" s="37">
        <f>' СВОД рус'!G380</f>
        <v>0</v>
      </c>
      <c r="H352" s="99">
        <f>' СВОД рус'!H380</f>
        <v>0</v>
      </c>
      <c r="I352" s="99">
        <f>' СВОД рус'!I380</f>
        <v>0</v>
      </c>
      <c r="J352" s="99">
        <f>' СВОД рус'!J380</f>
        <v>0</v>
      </c>
      <c r="K352" s="29"/>
    </row>
    <row r="353" spans="1:11" s="32" customFormat="1" ht="51">
      <c r="A353" s="364"/>
      <c r="B353" s="73" t="s">
        <v>110</v>
      </c>
      <c r="C353" s="30" t="s">
        <v>337</v>
      </c>
      <c r="D353" s="37">
        <f>' СВОД рус'!D381</f>
        <v>2173099</v>
      </c>
      <c r="E353" s="99">
        <f>' СВОД рус'!E381</f>
        <v>0</v>
      </c>
      <c r="F353" s="37">
        <f>' СВОД рус'!F381</f>
        <v>0</v>
      </c>
      <c r="G353" s="37">
        <f>' СВОД рус'!G381</f>
        <v>0</v>
      </c>
      <c r="H353" s="99">
        <f>' СВОД рус'!H381</f>
        <v>12480000</v>
      </c>
      <c r="I353" s="99">
        <f>' СВОД рус'!I381</f>
        <v>0</v>
      </c>
      <c r="J353" s="99">
        <f>' СВОД рус'!J381</f>
        <v>0</v>
      </c>
      <c r="K353" s="29"/>
    </row>
    <row r="354" spans="1:11" s="32" customFormat="1" ht="26.25" customHeight="1">
      <c r="A354" s="362" t="s">
        <v>26</v>
      </c>
      <c r="B354" s="73" t="s">
        <v>47</v>
      </c>
      <c r="C354" s="48" t="s">
        <v>338</v>
      </c>
      <c r="D354" s="36">
        <f>' СВОД рус'!D382</f>
        <v>27597806</v>
      </c>
      <c r="E354" s="96">
        <f>' СВОД рус'!E382</f>
        <v>32114834</v>
      </c>
      <c r="F354" s="36">
        <f>' СВОД рус'!F382</f>
        <v>27597806</v>
      </c>
      <c r="G354" s="36">
        <f>' СВОД рус'!G382</f>
        <v>27597806</v>
      </c>
      <c r="H354" s="36"/>
      <c r="I354" s="36"/>
      <c r="J354" s="36"/>
      <c r="K354" s="29"/>
    </row>
    <row r="355" spans="1:11" s="32" customFormat="1" ht="35.25">
      <c r="A355" s="363"/>
      <c r="B355" s="73" t="s">
        <v>13</v>
      </c>
      <c r="C355" s="30" t="s">
        <v>339</v>
      </c>
      <c r="D355" s="37">
        <f>' СВОД рус'!D383</f>
        <v>27313193</v>
      </c>
      <c r="E355" s="99">
        <f>' СВОД рус'!E383</f>
        <v>31837196</v>
      </c>
      <c r="F355" s="37">
        <f>' СВОД рус'!F383</f>
        <v>27320168</v>
      </c>
      <c r="G355" s="37">
        <f>' СВОД рус'!G383</f>
        <v>27320168</v>
      </c>
      <c r="H355" s="37"/>
      <c r="I355" s="37"/>
      <c r="J355" s="37"/>
      <c r="K355" s="82"/>
    </row>
    <row r="356" spans="1:11" s="32" customFormat="1" ht="41.25" customHeight="1">
      <c r="A356" s="364"/>
      <c r="B356" s="73" t="s">
        <v>40</v>
      </c>
      <c r="C356" s="30" t="s">
        <v>340</v>
      </c>
      <c r="D356" s="37">
        <f>' СВОД рус'!D384</f>
        <v>284613</v>
      </c>
      <c r="E356" s="99">
        <f>' СВОД рус'!E384</f>
        <v>277638</v>
      </c>
      <c r="F356" s="37">
        <f>' СВОД рус'!F384</f>
        <v>277638</v>
      </c>
      <c r="G356" s="37">
        <f>' СВОД рус'!G384</f>
        <v>277638</v>
      </c>
      <c r="H356" s="37"/>
      <c r="I356" s="37"/>
      <c r="J356" s="37"/>
      <c r="K356" s="82"/>
    </row>
    <row r="357" spans="1:11" s="32" customFormat="1" ht="41.25" customHeight="1">
      <c r="A357" s="359" t="s">
        <v>527</v>
      </c>
      <c r="B357" s="86"/>
      <c r="C357" s="48" t="s">
        <v>530</v>
      </c>
      <c r="D357" s="36">
        <f>' СВОД рус'!D385</f>
        <v>1317500</v>
      </c>
      <c r="E357" s="96">
        <f>' СВОД рус'!E385</f>
        <v>13889800</v>
      </c>
      <c r="F357" s="36">
        <f>' СВОД рус'!F385</f>
        <v>0</v>
      </c>
      <c r="G357" s="36">
        <f>' СВОД рус'!G385</f>
        <v>0</v>
      </c>
      <c r="H357" s="36"/>
      <c r="I357" s="36"/>
      <c r="J357" s="36"/>
      <c r="K357" s="82"/>
    </row>
    <row r="358" spans="1:11" s="32" customFormat="1" ht="56.25" customHeight="1">
      <c r="A358" s="360"/>
      <c r="B358" s="260">
        <v>104</v>
      </c>
      <c r="C358" s="30" t="s">
        <v>613</v>
      </c>
      <c r="D358" s="37">
        <f>' СВОД рус'!D386</f>
        <v>1317500</v>
      </c>
      <c r="E358" s="99">
        <f>' СВОД рус'!E386</f>
        <v>13889800</v>
      </c>
      <c r="F358" s="99">
        <f>' СВОД рус'!F386</f>
        <v>0</v>
      </c>
      <c r="G358" s="99">
        <f>' СВОД рус'!G386</f>
        <v>0</v>
      </c>
      <c r="H358" s="99"/>
      <c r="I358" s="99"/>
      <c r="J358" s="99"/>
      <c r="K358" s="82"/>
    </row>
    <row r="359" spans="1:11" s="32" customFormat="1" ht="41.25" hidden="1" customHeight="1">
      <c r="A359" s="361"/>
      <c r="B359" s="86">
        <v>105</v>
      </c>
      <c r="C359" s="30" t="s">
        <v>531</v>
      </c>
      <c r="D359" s="37">
        <f>' СВОД рус'!D387</f>
        <v>0</v>
      </c>
      <c r="E359" s="99">
        <f>' СВОД рус'!E387</f>
        <v>0</v>
      </c>
      <c r="F359" s="37">
        <f>' СВОД рус'!F387</f>
        <v>0</v>
      </c>
      <c r="G359" s="37">
        <f>' СВОД рус'!G387</f>
        <v>0</v>
      </c>
      <c r="H359" s="37"/>
      <c r="I359" s="37"/>
      <c r="J359" s="37"/>
      <c r="K359" s="82"/>
    </row>
    <row r="360" spans="1:11" s="32" customFormat="1" ht="38.25">
      <c r="A360" s="72" t="s">
        <v>111</v>
      </c>
      <c r="B360" s="73" t="s">
        <v>47</v>
      </c>
      <c r="C360" s="48" t="s">
        <v>341</v>
      </c>
      <c r="D360" s="36">
        <f>' СВОД рус'!D388</f>
        <v>38053400</v>
      </c>
      <c r="E360" s="96">
        <f>' СВОД рус'!E388</f>
        <v>63250000</v>
      </c>
      <c r="F360" s="36">
        <f>' СВОД рус'!F388</f>
        <v>55000000</v>
      </c>
      <c r="G360" s="36">
        <f>' СВОД рус'!G388</f>
        <v>55000000</v>
      </c>
      <c r="H360" s="36"/>
      <c r="I360" s="36"/>
      <c r="J360" s="36"/>
      <c r="K360" s="29"/>
    </row>
    <row r="361" spans="1:11" s="32" customFormat="1" ht="35.25">
      <c r="A361" s="117">
        <v>206</v>
      </c>
      <c r="B361" s="134"/>
      <c r="C361" s="95" t="s">
        <v>347</v>
      </c>
      <c r="D361" s="96">
        <f>' СВОД рус'!D389</f>
        <v>0</v>
      </c>
      <c r="E361" s="96">
        <f>' СВОД рус'!E389</f>
        <v>0</v>
      </c>
      <c r="F361" s="96">
        <f>' СВОД рус'!F389</f>
        <v>0</v>
      </c>
      <c r="G361" s="96">
        <f>' СВОД рус'!G389</f>
        <v>0</v>
      </c>
      <c r="H361" s="96"/>
      <c r="I361" s="96"/>
      <c r="J361" s="96"/>
      <c r="K361" s="29"/>
    </row>
    <row r="362" spans="1:11" s="32" customFormat="1" ht="26.25" customHeight="1">
      <c r="A362" s="362" t="s">
        <v>112</v>
      </c>
      <c r="B362" s="89"/>
      <c r="C362" s="48" t="s">
        <v>342</v>
      </c>
      <c r="D362" s="36">
        <f>' СВОД рус'!D390</f>
        <v>3400000</v>
      </c>
      <c r="E362" s="96">
        <f>' СВОД рус'!E390</f>
        <v>6254163</v>
      </c>
      <c r="F362" s="36">
        <f>' СВОД рус'!F390</f>
        <v>0</v>
      </c>
      <c r="G362" s="36">
        <f>' СВОД рус'!G390</f>
        <v>0</v>
      </c>
      <c r="H362" s="36"/>
      <c r="I362" s="36"/>
      <c r="J362" s="36"/>
      <c r="K362" s="29"/>
    </row>
    <row r="363" spans="1:11" s="32" customFormat="1" ht="26.25" customHeight="1">
      <c r="A363" s="363"/>
      <c r="B363" s="368" t="s">
        <v>46</v>
      </c>
      <c r="C363" s="30" t="s">
        <v>324</v>
      </c>
      <c r="D363" s="37">
        <f>' СВОД рус'!D391</f>
        <v>3400000</v>
      </c>
      <c r="E363" s="99">
        <f>' СВОД рус'!E391</f>
        <v>6254163</v>
      </c>
      <c r="F363" s="37">
        <f>' СВОД рус'!F391</f>
        <v>0</v>
      </c>
      <c r="G363" s="37">
        <f>' СВОД рус'!G391</f>
        <v>0</v>
      </c>
      <c r="H363" s="37"/>
      <c r="I363" s="37"/>
      <c r="J363" s="37"/>
      <c r="K363" s="29"/>
    </row>
    <row r="364" spans="1:11" s="32" customFormat="1" ht="18" hidden="1" customHeight="1">
      <c r="A364" s="363"/>
      <c r="B364" s="368"/>
      <c r="C364" s="30" t="s">
        <v>57</v>
      </c>
      <c r="D364" s="37">
        <f>' СВОД рус'!D392</f>
        <v>297609</v>
      </c>
      <c r="E364" s="99">
        <f>' СВОД рус'!E392</f>
        <v>1371191</v>
      </c>
      <c r="F364" s="37">
        <f>' СВОД рус'!F392</f>
        <v>0</v>
      </c>
      <c r="G364" s="37">
        <f>' СВОД рус'!G392</f>
        <v>0</v>
      </c>
      <c r="H364" s="37"/>
      <c r="I364" s="37"/>
      <c r="J364" s="37"/>
      <c r="K364" s="29"/>
    </row>
    <row r="365" spans="1:11" s="32" customFormat="1" ht="26.25" hidden="1" customHeight="1">
      <c r="A365" s="363"/>
      <c r="B365" s="368"/>
      <c r="C365" s="30" t="s">
        <v>200</v>
      </c>
      <c r="D365" s="37">
        <f>' СВОД рус'!D393</f>
        <v>130513</v>
      </c>
      <c r="E365" s="99">
        <f>' СВОД рус'!E393</f>
        <v>672245</v>
      </c>
      <c r="F365" s="37">
        <f>' СВОД рус'!F393</f>
        <v>0</v>
      </c>
      <c r="G365" s="37">
        <f>' СВОД рус'!G393</f>
        <v>0</v>
      </c>
      <c r="H365" s="37"/>
      <c r="I365" s="37"/>
      <c r="J365" s="37"/>
      <c r="K365" s="29"/>
    </row>
    <row r="366" spans="1:11" s="32" customFormat="1" ht="26.25" hidden="1" customHeight="1">
      <c r="A366" s="363"/>
      <c r="B366" s="368"/>
      <c r="C366" s="30" t="s">
        <v>201</v>
      </c>
      <c r="D366" s="37">
        <f>' СВОД рус'!D394</f>
        <v>130938</v>
      </c>
      <c r="E366" s="99">
        <f>' СВОД рус'!E394</f>
        <v>698946</v>
      </c>
      <c r="F366" s="37">
        <f>' СВОД рус'!F394</f>
        <v>0</v>
      </c>
      <c r="G366" s="37">
        <f>' СВОД рус'!G394</f>
        <v>0</v>
      </c>
      <c r="H366" s="37"/>
      <c r="I366" s="37"/>
      <c r="J366" s="37"/>
      <c r="K366" s="29"/>
    </row>
    <row r="367" spans="1:11" s="32" customFormat="1" ht="26.25" hidden="1" customHeight="1">
      <c r="A367" s="363"/>
      <c r="B367" s="368"/>
      <c r="C367" s="30" t="s">
        <v>282</v>
      </c>
      <c r="D367" s="37">
        <f>' СВОД рус'!D395</f>
        <v>18079</v>
      </c>
      <c r="E367" s="99">
        <f>' СВОД рус'!E395</f>
        <v>0</v>
      </c>
      <c r="F367" s="37">
        <f>' СВОД рус'!F395</f>
        <v>0</v>
      </c>
      <c r="G367" s="37">
        <f>' СВОД рус'!G395</f>
        <v>0</v>
      </c>
      <c r="H367" s="37"/>
      <c r="I367" s="37"/>
      <c r="J367" s="37"/>
      <c r="K367" s="29"/>
    </row>
    <row r="368" spans="1:11" s="32" customFormat="1" ht="26.25" hidden="1" customHeight="1">
      <c r="A368" s="363"/>
      <c r="B368" s="368"/>
      <c r="C368" s="30" t="s">
        <v>283</v>
      </c>
      <c r="D368" s="37">
        <f>' СВОД рус'!D396</f>
        <v>18079</v>
      </c>
      <c r="E368" s="99">
        <f>' СВОД рус'!E396</f>
        <v>0</v>
      </c>
      <c r="F368" s="37">
        <f>' СВОД рус'!F396</f>
        <v>0</v>
      </c>
      <c r="G368" s="37">
        <f>' СВОД рус'!G396</f>
        <v>0</v>
      </c>
      <c r="H368" s="37"/>
      <c r="I368" s="37"/>
      <c r="J368" s="37"/>
      <c r="K368" s="29"/>
    </row>
    <row r="369" spans="1:11" s="32" customFormat="1" ht="15" hidden="1" customHeight="1">
      <c r="A369" s="363"/>
      <c r="B369" s="368"/>
      <c r="C369" s="30" t="s">
        <v>72</v>
      </c>
      <c r="D369" s="37">
        <f>' СВОД рус'!D397</f>
        <v>54238</v>
      </c>
      <c r="E369" s="99">
        <f>' СВОД рус'!E397</f>
        <v>0</v>
      </c>
      <c r="F369" s="37">
        <f>' СВОД рус'!F397</f>
        <v>0</v>
      </c>
      <c r="G369" s="37">
        <f>' СВОД рус'!G397</f>
        <v>0</v>
      </c>
      <c r="H369" s="37"/>
      <c r="I369" s="37"/>
      <c r="J369" s="37"/>
      <c r="K369" s="29"/>
    </row>
    <row r="370" spans="1:11" s="32" customFormat="1" ht="26.25" hidden="1" customHeight="1">
      <c r="A370" s="363"/>
      <c r="B370" s="368"/>
      <c r="C370" s="30" t="s">
        <v>299</v>
      </c>
      <c r="D370" s="37">
        <f>' СВОД рус'!D398</f>
        <v>18080</v>
      </c>
      <c r="E370" s="99">
        <f>' СВОД рус'!E398</f>
        <v>0</v>
      </c>
      <c r="F370" s="37">
        <f>' СВОД рус'!F398</f>
        <v>0</v>
      </c>
      <c r="G370" s="37">
        <f>' СВОД рус'!G398</f>
        <v>0</v>
      </c>
      <c r="H370" s="37"/>
      <c r="I370" s="37"/>
      <c r="J370" s="37"/>
      <c r="K370" s="29"/>
    </row>
    <row r="371" spans="1:11" s="32" customFormat="1" ht="26.25" hidden="1" customHeight="1">
      <c r="A371" s="363"/>
      <c r="B371" s="368"/>
      <c r="C371" s="30" t="s">
        <v>300</v>
      </c>
      <c r="D371" s="37">
        <f>' СВОД рус'!D399</f>
        <v>18079</v>
      </c>
      <c r="E371" s="99">
        <f>' СВОД рус'!E399</f>
        <v>0</v>
      </c>
      <c r="F371" s="37">
        <f>' СВОД рус'!F399</f>
        <v>0</v>
      </c>
      <c r="G371" s="37">
        <f>' СВОД рус'!G399</f>
        <v>0</v>
      </c>
      <c r="H371" s="37"/>
      <c r="I371" s="37"/>
      <c r="J371" s="37"/>
      <c r="K371" s="29"/>
    </row>
    <row r="372" spans="1:11" s="32" customFormat="1" ht="26.25" hidden="1" customHeight="1">
      <c r="A372" s="363"/>
      <c r="B372" s="368"/>
      <c r="C372" s="30" t="s">
        <v>301</v>
      </c>
      <c r="D372" s="37">
        <f>' СВОД рус'!D400</f>
        <v>18079</v>
      </c>
      <c r="E372" s="99">
        <f>' СВОД рус'!E400</f>
        <v>0</v>
      </c>
      <c r="F372" s="37">
        <f>' СВОД рус'!F400</f>
        <v>0</v>
      </c>
      <c r="G372" s="37">
        <f>' СВОД рус'!G400</f>
        <v>0</v>
      </c>
      <c r="H372" s="37"/>
      <c r="I372" s="37"/>
      <c r="J372" s="37"/>
      <c r="K372" s="29"/>
    </row>
    <row r="373" spans="1:11" s="32" customFormat="1" ht="14.25" hidden="1" customHeight="1">
      <c r="A373" s="363"/>
      <c r="B373" s="368"/>
      <c r="C373" s="30" t="s">
        <v>61</v>
      </c>
      <c r="D373" s="37">
        <f>' СВОД рус'!D401</f>
        <v>0</v>
      </c>
      <c r="E373" s="99">
        <f>' СВОД рус'!E401</f>
        <v>0</v>
      </c>
      <c r="F373" s="37">
        <f>' СВОД рус'!F401</f>
        <v>0</v>
      </c>
      <c r="G373" s="37">
        <f>' СВОД рус'!G401</f>
        <v>0</v>
      </c>
      <c r="H373" s="37"/>
      <c r="I373" s="37"/>
      <c r="J373" s="37"/>
      <c r="K373" s="29"/>
    </row>
    <row r="374" spans="1:11" s="32" customFormat="1" ht="26.25" hidden="1" customHeight="1">
      <c r="A374" s="363"/>
      <c r="B374" s="368"/>
      <c r="C374" s="30" t="s">
        <v>284</v>
      </c>
      <c r="D374" s="37">
        <f>' СВОД рус'!D402</f>
        <v>0</v>
      </c>
      <c r="E374" s="99">
        <f>' СВОД рус'!E402</f>
        <v>0</v>
      </c>
      <c r="F374" s="37">
        <f>' СВОД рус'!F402</f>
        <v>0</v>
      </c>
      <c r="G374" s="37">
        <f>' СВОД рус'!G402</f>
        <v>0</v>
      </c>
      <c r="H374" s="37"/>
      <c r="I374" s="37"/>
      <c r="J374" s="37"/>
      <c r="K374" s="29"/>
    </row>
    <row r="375" spans="1:11" s="32" customFormat="1" ht="26.25" hidden="1" customHeight="1">
      <c r="A375" s="363"/>
      <c r="B375" s="368"/>
      <c r="C375" s="30" t="s">
        <v>285</v>
      </c>
      <c r="D375" s="37">
        <f>' СВОД рус'!D403</f>
        <v>0</v>
      </c>
      <c r="E375" s="99">
        <f>' СВОД рус'!E403</f>
        <v>0</v>
      </c>
      <c r="F375" s="37">
        <f>' СВОД рус'!F403</f>
        <v>0</v>
      </c>
      <c r="G375" s="37">
        <f>' СВОД рус'!G403</f>
        <v>0</v>
      </c>
      <c r="H375" s="37"/>
      <c r="I375" s="37"/>
      <c r="J375" s="37"/>
      <c r="K375" s="29"/>
    </row>
    <row r="376" spans="1:11" s="32" customFormat="1" ht="26.25" hidden="1" customHeight="1">
      <c r="A376" s="363"/>
      <c r="B376" s="368"/>
      <c r="C376" s="30" t="s">
        <v>286</v>
      </c>
      <c r="D376" s="37">
        <f>' СВОД рус'!D404</f>
        <v>0</v>
      </c>
      <c r="E376" s="99">
        <f>' СВОД рус'!E404</f>
        <v>0</v>
      </c>
      <c r="F376" s="37">
        <f>' СВОД рус'!F404</f>
        <v>0</v>
      </c>
      <c r="G376" s="37">
        <f>' СВОД рус'!G404</f>
        <v>0</v>
      </c>
      <c r="H376" s="37"/>
      <c r="I376" s="37"/>
      <c r="J376" s="37"/>
      <c r="K376" s="29"/>
    </row>
    <row r="377" spans="1:11" s="32" customFormat="1" ht="26.25" hidden="1" customHeight="1">
      <c r="A377" s="363"/>
      <c r="B377" s="368"/>
      <c r="C377" s="30" t="s">
        <v>287</v>
      </c>
      <c r="D377" s="37">
        <f>' СВОД рус'!D405</f>
        <v>0</v>
      </c>
      <c r="E377" s="99">
        <f>' СВОД рус'!E405</f>
        <v>0</v>
      </c>
      <c r="F377" s="37">
        <f>' СВОД рус'!F405</f>
        <v>0</v>
      </c>
      <c r="G377" s="37">
        <f>' СВОД рус'!G405</f>
        <v>0</v>
      </c>
      <c r="H377" s="37"/>
      <c r="I377" s="37"/>
      <c r="J377" s="37"/>
      <c r="K377" s="29"/>
    </row>
    <row r="378" spans="1:11" s="32" customFormat="1" ht="26.25" hidden="1" customHeight="1">
      <c r="A378" s="363"/>
      <c r="B378" s="368"/>
      <c r="C378" s="30" t="s">
        <v>288</v>
      </c>
      <c r="D378" s="37">
        <f>' СВОД рус'!D406</f>
        <v>0</v>
      </c>
      <c r="E378" s="99">
        <f>' СВОД рус'!E406</f>
        <v>0</v>
      </c>
      <c r="F378" s="37">
        <f>' СВОД рус'!F406</f>
        <v>0</v>
      </c>
      <c r="G378" s="37">
        <f>' СВОД рус'!G406</f>
        <v>0</v>
      </c>
      <c r="H378" s="37"/>
      <c r="I378" s="37"/>
      <c r="J378" s="37"/>
      <c r="K378" s="29"/>
    </row>
    <row r="379" spans="1:11" s="32" customFormat="1" ht="26.25" hidden="1" customHeight="1">
      <c r="A379" s="363"/>
      <c r="B379" s="368"/>
      <c r="C379" s="30" t="s">
        <v>289</v>
      </c>
      <c r="D379" s="37">
        <f>' СВОД рус'!D407</f>
        <v>0</v>
      </c>
      <c r="E379" s="99">
        <f>' СВОД рус'!E407</f>
        <v>0</v>
      </c>
      <c r="F379" s="37">
        <f>' СВОД рус'!F407</f>
        <v>0</v>
      </c>
      <c r="G379" s="37">
        <f>' СВОД рус'!G407</f>
        <v>0</v>
      </c>
      <c r="H379" s="37"/>
      <c r="I379" s="37"/>
      <c r="J379" s="37"/>
      <c r="K379" s="29"/>
    </row>
    <row r="380" spans="1:11" s="32" customFormat="1" ht="26.25" hidden="1" customHeight="1">
      <c r="A380" s="363"/>
      <c r="B380" s="368"/>
      <c r="C380" s="30" t="s">
        <v>290</v>
      </c>
      <c r="D380" s="37">
        <f>' СВОД рус'!D408</f>
        <v>0</v>
      </c>
      <c r="E380" s="99">
        <f>' СВОД рус'!E408</f>
        <v>0</v>
      </c>
      <c r="F380" s="37">
        <f>' СВОД рус'!F408</f>
        <v>0</v>
      </c>
      <c r="G380" s="37">
        <f>' СВОД рус'!G408</f>
        <v>0</v>
      </c>
      <c r="H380" s="37"/>
      <c r="I380" s="37"/>
      <c r="J380" s="37"/>
      <c r="K380" s="29"/>
    </row>
    <row r="381" spans="1:11" s="32" customFormat="1" ht="26.25" hidden="1" customHeight="1">
      <c r="A381" s="363"/>
      <c r="B381" s="368"/>
      <c r="C381" s="30" t="s">
        <v>291</v>
      </c>
      <c r="D381" s="37">
        <f>' СВОД рус'!D409</f>
        <v>0</v>
      </c>
      <c r="E381" s="99">
        <f>' СВОД рус'!E409</f>
        <v>0</v>
      </c>
      <c r="F381" s="37">
        <f>' СВОД рус'!F409</f>
        <v>0</v>
      </c>
      <c r="G381" s="37">
        <f>' СВОД рус'!G409</f>
        <v>0</v>
      </c>
      <c r="H381" s="37"/>
      <c r="I381" s="37"/>
      <c r="J381" s="37"/>
      <c r="K381" s="29"/>
    </row>
    <row r="382" spans="1:11" s="32" customFormat="1" ht="26.25" hidden="1" customHeight="1">
      <c r="A382" s="363"/>
      <c r="B382" s="368"/>
      <c r="C382" s="30" t="s">
        <v>292</v>
      </c>
      <c r="D382" s="37">
        <f>' СВОД рус'!D410</f>
        <v>0</v>
      </c>
      <c r="E382" s="99">
        <f>' СВОД рус'!E410</f>
        <v>0</v>
      </c>
      <c r="F382" s="37">
        <f>' СВОД рус'!F410</f>
        <v>0</v>
      </c>
      <c r="G382" s="37">
        <f>' СВОД рус'!G410</f>
        <v>0</v>
      </c>
      <c r="H382" s="37"/>
      <c r="I382" s="37"/>
      <c r="J382" s="37"/>
      <c r="K382" s="29"/>
    </row>
    <row r="383" spans="1:11" s="32" customFormat="1" ht="26.25" hidden="1" customHeight="1">
      <c r="A383" s="363"/>
      <c r="B383" s="368"/>
      <c r="C383" s="30" t="s">
        <v>293</v>
      </c>
      <c r="D383" s="37">
        <f>' СВОД рус'!D411</f>
        <v>0</v>
      </c>
      <c r="E383" s="99">
        <f>' СВОД рус'!E411</f>
        <v>0</v>
      </c>
      <c r="F383" s="37">
        <f>' СВОД рус'!F411</f>
        <v>0</v>
      </c>
      <c r="G383" s="37">
        <f>' СВОД рус'!G411</f>
        <v>0</v>
      </c>
      <c r="H383" s="37"/>
      <c r="I383" s="37"/>
      <c r="J383" s="37"/>
      <c r="K383" s="29"/>
    </row>
    <row r="384" spans="1:11" s="32" customFormat="1" ht="14.25" hidden="1" customHeight="1">
      <c r="A384" s="363"/>
      <c r="B384" s="368"/>
      <c r="C384" s="30" t="s">
        <v>74</v>
      </c>
      <c r="D384" s="37">
        <f>' СВОД рус'!D412</f>
        <v>820986</v>
      </c>
      <c r="E384" s="99">
        <f>' СВОД рус'!E412</f>
        <v>2803161</v>
      </c>
      <c r="F384" s="37">
        <f>' СВОД рус'!F412</f>
        <v>0</v>
      </c>
      <c r="G384" s="37">
        <f>' СВОД рус'!G412</f>
        <v>0</v>
      </c>
      <c r="H384" s="37"/>
      <c r="I384" s="37"/>
      <c r="J384" s="37"/>
      <c r="K384" s="29"/>
    </row>
    <row r="385" spans="1:11" s="32" customFormat="1" ht="26.25" hidden="1" customHeight="1">
      <c r="A385" s="363"/>
      <c r="B385" s="368"/>
      <c r="C385" s="30" t="s">
        <v>202</v>
      </c>
      <c r="D385" s="37">
        <f>' СВОД рус'!D413</f>
        <v>296060</v>
      </c>
      <c r="E385" s="99">
        <f>' СВОД рус'!E413</f>
        <v>435840</v>
      </c>
      <c r="F385" s="37">
        <f>' СВОД рус'!F413</f>
        <v>0</v>
      </c>
      <c r="G385" s="37">
        <f>' СВОД рус'!G413</f>
        <v>0</v>
      </c>
      <c r="H385" s="37"/>
      <c r="I385" s="37"/>
      <c r="J385" s="37"/>
      <c r="K385" s="29"/>
    </row>
    <row r="386" spans="1:11" s="32" customFormat="1" ht="26.25" hidden="1" customHeight="1">
      <c r="A386" s="363"/>
      <c r="B386" s="368"/>
      <c r="C386" s="30" t="s">
        <v>203</v>
      </c>
      <c r="D386" s="37">
        <f>' СВОД рус'!D414</f>
        <v>130327</v>
      </c>
      <c r="E386" s="99">
        <f>' СВОД рус'!E414</f>
        <v>614758</v>
      </c>
      <c r="F386" s="37">
        <f>' СВОД рус'!F414</f>
        <v>0</v>
      </c>
      <c r="G386" s="37">
        <f>' СВОД рус'!G414</f>
        <v>0</v>
      </c>
      <c r="H386" s="37"/>
      <c r="I386" s="37"/>
      <c r="J386" s="37"/>
      <c r="K386" s="29"/>
    </row>
    <row r="387" spans="1:11" s="32" customFormat="1" ht="26.25" hidden="1" customHeight="1">
      <c r="A387" s="363"/>
      <c r="B387" s="368"/>
      <c r="C387" s="30" t="s">
        <v>204</v>
      </c>
      <c r="D387" s="37">
        <f>' СВОД рус'!D415</f>
        <v>179994</v>
      </c>
      <c r="E387" s="99">
        <f>' СВОД рус'!E415</f>
        <v>729520</v>
      </c>
      <c r="F387" s="37">
        <f>' СВОД рус'!F415</f>
        <v>0</v>
      </c>
      <c r="G387" s="37">
        <f>' СВОД рус'!G415</f>
        <v>0</v>
      </c>
      <c r="H387" s="37"/>
      <c r="I387" s="37"/>
      <c r="J387" s="37"/>
      <c r="K387" s="29"/>
    </row>
    <row r="388" spans="1:11" s="32" customFormat="1" ht="26.25" hidden="1" customHeight="1">
      <c r="A388" s="363"/>
      <c r="B388" s="368"/>
      <c r="C388" s="30" t="s">
        <v>205</v>
      </c>
      <c r="D388" s="37">
        <f>' СВОД рус'!D416</f>
        <v>142288</v>
      </c>
      <c r="E388" s="99">
        <f>' СВОД рус'!E416</f>
        <v>1023043</v>
      </c>
      <c r="F388" s="37">
        <f>' СВОД рус'!F416</f>
        <v>0</v>
      </c>
      <c r="G388" s="37">
        <f>' СВОД рус'!G416</f>
        <v>0</v>
      </c>
      <c r="H388" s="37"/>
      <c r="I388" s="37"/>
      <c r="J388" s="37"/>
      <c r="K388" s="29"/>
    </row>
    <row r="389" spans="1:11" s="32" customFormat="1" ht="26.25" hidden="1" customHeight="1">
      <c r="A389" s="363"/>
      <c r="B389" s="368"/>
      <c r="C389" s="30" t="s">
        <v>302</v>
      </c>
      <c r="D389" s="37">
        <f>' СВОД рус'!D417</f>
        <v>18080</v>
      </c>
      <c r="E389" s="99">
        <f>' СВОД рус'!E417</f>
        <v>0</v>
      </c>
      <c r="F389" s="37">
        <f>' СВОД рус'!F417</f>
        <v>0</v>
      </c>
      <c r="G389" s="37">
        <f>' СВОД рус'!G417</f>
        <v>0</v>
      </c>
      <c r="H389" s="37"/>
      <c r="I389" s="37"/>
      <c r="J389" s="37"/>
      <c r="K389" s="29"/>
    </row>
    <row r="390" spans="1:11" s="32" customFormat="1" ht="26.25" hidden="1" customHeight="1">
      <c r="A390" s="363"/>
      <c r="B390" s="368"/>
      <c r="C390" s="30" t="s">
        <v>303</v>
      </c>
      <c r="D390" s="37">
        <f>' СВОД рус'!D418</f>
        <v>18079</v>
      </c>
      <c r="E390" s="99">
        <f>' СВОД рус'!E418</f>
        <v>0</v>
      </c>
      <c r="F390" s="37">
        <f>' СВОД рус'!F418</f>
        <v>0</v>
      </c>
      <c r="G390" s="37">
        <f>' СВОД рус'!G418</f>
        <v>0</v>
      </c>
      <c r="H390" s="37"/>
      <c r="I390" s="37"/>
      <c r="J390" s="37"/>
      <c r="K390" s="29"/>
    </row>
    <row r="391" spans="1:11" s="32" customFormat="1" ht="26.25" hidden="1" customHeight="1">
      <c r="A391" s="363"/>
      <c r="B391" s="368"/>
      <c r="C391" s="30" t="s">
        <v>304</v>
      </c>
      <c r="D391" s="37">
        <f>' СВОД рус'!D419</f>
        <v>18079</v>
      </c>
      <c r="E391" s="99">
        <f>' СВОД рус'!E419</f>
        <v>0</v>
      </c>
      <c r="F391" s="37">
        <f>' СВОД рус'!F419</f>
        <v>0</v>
      </c>
      <c r="G391" s="37">
        <f>' СВОД рус'!G419</f>
        <v>0</v>
      </c>
      <c r="H391" s="37"/>
      <c r="I391" s="37"/>
      <c r="J391" s="37"/>
      <c r="K391" s="29"/>
    </row>
    <row r="392" spans="1:11" s="32" customFormat="1" ht="26.25" hidden="1" customHeight="1">
      <c r="A392" s="363"/>
      <c r="B392" s="368"/>
      <c r="C392" s="30" t="s">
        <v>305</v>
      </c>
      <c r="D392" s="37">
        <f>' СВОД рус'!D420</f>
        <v>18079</v>
      </c>
      <c r="E392" s="99">
        <f>' СВОД рус'!E420</f>
        <v>0</v>
      </c>
      <c r="F392" s="37">
        <f>' СВОД рус'!F420</f>
        <v>0</v>
      </c>
      <c r="G392" s="37">
        <f>' СВОД рус'!G420</f>
        <v>0</v>
      </c>
      <c r="H392" s="37"/>
      <c r="I392" s="37"/>
      <c r="J392" s="37"/>
      <c r="K392" s="29"/>
    </row>
    <row r="393" spans="1:11" s="32" customFormat="1" ht="14.25" hidden="1" customHeight="1">
      <c r="A393" s="363"/>
      <c r="B393" s="368"/>
      <c r="C393" s="30" t="s">
        <v>135</v>
      </c>
      <c r="D393" s="37">
        <f>' СВОД рус'!D421</f>
        <v>90396</v>
      </c>
      <c r="E393" s="99">
        <f>' СВОД рус'!E421</f>
        <v>0</v>
      </c>
      <c r="F393" s="37">
        <f>' СВОД рус'!F421</f>
        <v>0</v>
      </c>
      <c r="G393" s="37">
        <f>' СВОД рус'!G421</f>
        <v>0</v>
      </c>
      <c r="H393" s="37"/>
      <c r="I393" s="37"/>
      <c r="J393" s="37"/>
      <c r="K393" s="29"/>
    </row>
    <row r="394" spans="1:11" s="32" customFormat="1" ht="26.25" hidden="1" customHeight="1">
      <c r="A394" s="363"/>
      <c r="B394" s="368"/>
      <c r="C394" s="30" t="s">
        <v>294</v>
      </c>
      <c r="D394" s="37">
        <f>' СВОД рус'!D422</f>
        <v>18080</v>
      </c>
      <c r="E394" s="99">
        <f>' СВОД рус'!E422</f>
        <v>0</v>
      </c>
      <c r="F394" s="37">
        <f>' СВОД рус'!F422</f>
        <v>0</v>
      </c>
      <c r="G394" s="37">
        <f>' СВОД рус'!G422</f>
        <v>0</v>
      </c>
      <c r="H394" s="37"/>
      <c r="I394" s="37"/>
      <c r="J394" s="37"/>
      <c r="K394" s="29"/>
    </row>
    <row r="395" spans="1:11" s="32" customFormat="1" ht="26.25" hidden="1" customHeight="1">
      <c r="A395" s="363"/>
      <c r="B395" s="368"/>
      <c r="C395" s="30" t="s">
        <v>295</v>
      </c>
      <c r="D395" s="37">
        <f>' СВОД рус'!D423</f>
        <v>18079</v>
      </c>
      <c r="E395" s="99">
        <f>' СВОД рус'!E423</f>
        <v>0</v>
      </c>
      <c r="F395" s="37">
        <f>' СВОД рус'!F423</f>
        <v>0</v>
      </c>
      <c r="G395" s="37">
        <f>' СВОД рус'!G423</f>
        <v>0</v>
      </c>
      <c r="H395" s="37"/>
      <c r="I395" s="37"/>
      <c r="J395" s="37"/>
      <c r="K395" s="29"/>
    </row>
    <row r="396" spans="1:11" s="32" customFormat="1" ht="26.25" hidden="1" customHeight="1">
      <c r="A396" s="363"/>
      <c r="B396" s="368"/>
      <c r="C396" s="30" t="s">
        <v>296</v>
      </c>
      <c r="D396" s="37">
        <f>' СВОД рус'!D424</f>
        <v>18079</v>
      </c>
      <c r="E396" s="99">
        <f>' СВОД рус'!E424</f>
        <v>0</v>
      </c>
      <c r="F396" s="37">
        <f>' СВОД рус'!F424</f>
        <v>0</v>
      </c>
      <c r="G396" s="37">
        <f>' СВОД рус'!G424</f>
        <v>0</v>
      </c>
      <c r="H396" s="37"/>
      <c r="I396" s="37"/>
      <c r="J396" s="37"/>
      <c r="K396" s="29"/>
    </row>
    <row r="397" spans="1:11" s="32" customFormat="1" ht="26.25" hidden="1" customHeight="1">
      <c r="A397" s="363"/>
      <c r="B397" s="368"/>
      <c r="C397" s="30" t="s">
        <v>297</v>
      </c>
      <c r="D397" s="37">
        <f>' СВОД рус'!D425</f>
        <v>18079</v>
      </c>
      <c r="E397" s="99">
        <f>' СВОД рус'!E425</f>
        <v>0</v>
      </c>
      <c r="F397" s="37">
        <f>' СВОД рус'!F425</f>
        <v>0</v>
      </c>
      <c r="G397" s="37">
        <f>' СВОД рус'!G425</f>
        <v>0</v>
      </c>
      <c r="H397" s="37"/>
      <c r="I397" s="37"/>
      <c r="J397" s="37"/>
      <c r="K397" s="29"/>
    </row>
    <row r="398" spans="1:11" s="32" customFormat="1" ht="26.25" hidden="1" customHeight="1">
      <c r="A398" s="363"/>
      <c r="B398" s="368"/>
      <c r="C398" s="30" t="s">
        <v>298</v>
      </c>
      <c r="D398" s="37">
        <f>' СВОД рус'!D426</f>
        <v>18079</v>
      </c>
      <c r="E398" s="99">
        <f>' СВОД рус'!E426</f>
        <v>0</v>
      </c>
      <c r="F398" s="37">
        <f>' СВОД рус'!F426</f>
        <v>0</v>
      </c>
      <c r="G398" s="37">
        <f>' СВОД рус'!G426</f>
        <v>0</v>
      </c>
      <c r="H398" s="37"/>
      <c r="I398" s="37"/>
      <c r="J398" s="37"/>
      <c r="K398" s="29"/>
    </row>
    <row r="399" spans="1:11" s="32" customFormat="1" ht="15.75" hidden="1" customHeight="1">
      <c r="A399" s="363"/>
      <c r="B399" s="368"/>
      <c r="C399" s="30" t="s">
        <v>83</v>
      </c>
      <c r="D399" s="37">
        <f>' СВОД рус'!D427</f>
        <v>454869</v>
      </c>
      <c r="E399" s="99">
        <f>' СВОД рус'!E427</f>
        <v>1144256</v>
      </c>
      <c r="F399" s="37">
        <f>' СВОД рус'!F427</f>
        <v>0</v>
      </c>
      <c r="G399" s="37">
        <f>' СВОД рус'!G427</f>
        <v>0</v>
      </c>
      <c r="H399" s="37"/>
      <c r="I399" s="37"/>
      <c r="J399" s="37"/>
      <c r="K399" s="29"/>
    </row>
    <row r="400" spans="1:11" s="32" customFormat="1" ht="26.25" hidden="1" customHeight="1">
      <c r="A400" s="363"/>
      <c r="B400" s="368"/>
      <c r="C400" s="30" t="s">
        <v>206</v>
      </c>
      <c r="D400" s="37">
        <f>' СВОД рус'!D428</f>
        <v>200006</v>
      </c>
      <c r="E400" s="99">
        <f>' СВОД рус'!E428</f>
        <v>573282</v>
      </c>
      <c r="F400" s="37">
        <f>' СВОД рус'!F428</f>
        <v>0</v>
      </c>
      <c r="G400" s="37">
        <f>' СВОД рус'!G428</f>
        <v>0</v>
      </c>
      <c r="H400" s="37"/>
      <c r="I400" s="37"/>
      <c r="J400" s="37"/>
      <c r="K400" s="29"/>
    </row>
    <row r="401" spans="1:11" s="32" customFormat="1" ht="26.25" hidden="1" customHeight="1">
      <c r="A401" s="363"/>
      <c r="B401" s="368"/>
      <c r="C401" s="30" t="s">
        <v>207</v>
      </c>
      <c r="D401" s="37">
        <f>' СВОД рус'!D429</f>
        <v>200627</v>
      </c>
      <c r="E401" s="99">
        <f>' СВОД рус'!E429</f>
        <v>570974</v>
      </c>
      <c r="F401" s="37">
        <f>' СВОД рус'!F429</f>
        <v>0</v>
      </c>
      <c r="G401" s="37">
        <f>' СВОД рус'!G429</f>
        <v>0</v>
      </c>
      <c r="H401" s="37"/>
      <c r="I401" s="37"/>
      <c r="J401" s="37"/>
      <c r="K401" s="29"/>
    </row>
    <row r="402" spans="1:11" s="32" customFormat="1" ht="26.25" hidden="1" customHeight="1">
      <c r="A402" s="363"/>
      <c r="B402" s="368"/>
      <c r="C402" s="30" t="s">
        <v>306</v>
      </c>
      <c r="D402" s="37">
        <f>' СВОД рус'!D430</f>
        <v>18079</v>
      </c>
      <c r="E402" s="99">
        <f>' СВОД рус'!E430</f>
        <v>0</v>
      </c>
      <c r="F402" s="37">
        <f>' СВОД рус'!F430</f>
        <v>0</v>
      </c>
      <c r="G402" s="37">
        <f>' СВОД рус'!G430</f>
        <v>0</v>
      </c>
      <c r="H402" s="37"/>
      <c r="I402" s="37"/>
      <c r="J402" s="37"/>
      <c r="K402" s="29"/>
    </row>
    <row r="403" spans="1:11" s="32" customFormat="1" ht="26.25" hidden="1" customHeight="1">
      <c r="A403" s="363"/>
      <c r="B403" s="368"/>
      <c r="C403" s="30" t="s">
        <v>307</v>
      </c>
      <c r="D403" s="37">
        <f>' СВОД рус'!D431</f>
        <v>18079</v>
      </c>
      <c r="E403" s="99">
        <f>' СВОД рус'!E431</f>
        <v>0</v>
      </c>
      <c r="F403" s="37">
        <f>' СВОД рус'!F431</f>
        <v>0</v>
      </c>
      <c r="G403" s="37">
        <f>' СВОД рус'!G431</f>
        <v>0</v>
      </c>
      <c r="H403" s="37"/>
      <c r="I403" s="37"/>
      <c r="J403" s="37"/>
      <c r="K403" s="29"/>
    </row>
    <row r="404" spans="1:11" s="32" customFormat="1" ht="26.25" hidden="1" customHeight="1">
      <c r="A404" s="363"/>
      <c r="B404" s="368"/>
      <c r="C404" s="30" t="s">
        <v>308</v>
      </c>
      <c r="D404" s="37">
        <f>' СВОД рус'!D432</f>
        <v>18078</v>
      </c>
      <c r="E404" s="99">
        <f>' СВОД рус'!E432</f>
        <v>0</v>
      </c>
      <c r="F404" s="37">
        <f>' СВОД рус'!F432</f>
        <v>0</v>
      </c>
      <c r="G404" s="37">
        <f>' СВОД рус'!G432</f>
        <v>0</v>
      </c>
      <c r="H404" s="37"/>
      <c r="I404" s="37"/>
      <c r="J404" s="37"/>
      <c r="K404" s="29"/>
    </row>
    <row r="405" spans="1:11" s="32" customFormat="1" ht="15" hidden="1" customHeight="1">
      <c r="A405" s="363"/>
      <c r="B405" s="368"/>
      <c r="C405" s="30" t="s">
        <v>65</v>
      </c>
      <c r="D405" s="37">
        <f>' СВОД рус'!D433</f>
        <v>2281902</v>
      </c>
      <c r="E405" s="99">
        <f>' СВОД рус'!E433</f>
        <v>2359617</v>
      </c>
      <c r="F405" s="37">
        <f>' СВОД рус'!F433</f>
        <v>0</v>
      </c>
      <c r="G405" s="37">
        <f>' СВОД рус'!G433</f>
        <v>0</v>
      </c>
      <c r="H405" s="37"/>
      <c r="I405" s="37"/>
      <c r="J405" s="37"/>
      <c r="K405" s="29"/>
    </row>
    <row r="406" spans="1:11" s="32" customFormat="1" ht="26.25" hidden="1" customHeight="1">
      <c r="A406" s="363"/>
      <c r="B406" s="368"/>
      <c r="C406" s="30" t="s">
        <v>208</v>
      </c>
      <c r="D406" s="37">
        <f>' СВОД рус'!D434</f>
        <v>129306</v>
      </c>
      <c r="E406" s="99">
        <f>' СВОД рус'!E434</f>
        <v>309925</v>
      </c>
      <c r="F406" s="37">
        <f>' СВОД рус'!F434</f>
        <v>0</v>
      </c>
      <c r="G406" s="37">
        <f>' СВОД рус'!G434</f>
        <v>0</v>
      </c>
      <c r="H406" s="37"/>
      <c r="I406" s="37"/>
      <c r="J406" s="37"/>
      <c r="K406" s="29"/>
    </row>
    <row r="407" spans="1:11" s="32" customFormat="1" ht="26.25" hidden="1" customHeight="1">
      <c r="A407" s="363"/>
      <c r="B407" s="368"/>
      <c r="C407" s="30" t="s">
        <v>209</v>
      </c>
      <c r="D407" s="37">
        <f>' СВОД рус'!D435</f>
        <v>128928</v>
      </c>
      <c r="E407" s="99">
        <f>' СВОД рус'!E435</f>
        <v>12999</v>
      </c>
      <c r="F407" s="37">
        <f>' СВОД рус'!F435</f>
        <v>0</v>
      </c>
      <c r="G407" s="37">
        <f>' СВОД рус'!G435</f>
        <v>0</v>
      </c>
      <c r="H407" s="37"/>
      <c r="I407" s="37"/>
      <c r="J407" s="37"/>
      <c r="K407" s="29"/>
    </row>
    <row r="408" spans="1:11" s="32" customFormat="1" ht="26.25" hidden="1" customHeight="1">
      <c r="A408" s="363"/>
      <c r="B408" s="368"/>
      <c r="C408" s="30" t="s">
        <v>210</v>
      </c>
      <c r="D408" s="37">
        <f>' СВОД рус'!D436</f>
        <v>129224</v>
      </c>
      <c r="E408" s="99">
        <f>' СВОД рус'!E436</f>
        <v>110600</v>
      </c>
      <c r="F408" s="37">
        <f>' СВОД рус'!F436</f>
        <v>0</v>
      </c>
      <c r="G408" s="37">
        <f>' СВОД рус'!G436</f>
        <v>0</v>
      </c>
      <c r="H408" s="37"/>
      <c r="I408" s="37"/>
      <c r="J408" s="37"/>
      <c r="K408" s="29"/>
    </row>
    <row r="409" spans="1:11" s="32" customFormat="1" ht="26.25" hidden="1" customHeight="1">
      <c r="A409" s="363"/>
      <c r="B409" s="368"/>
      <c r="C409" s="30" t="s">
        <v>211</v>
      </c>
      <c r="D409" s="37">
        <f>' СВОД рус'!D437</f>
        <v>129078</v>
      </c>
      <c r="E409" s="99">
        <f>' СВОД рус'!E437</f>
        <v>89905</v>
      </c>
      <c r="F409" s="37">
        <f>' СВОД рус'!F437</f>
        <v>0</v>
      </c>
      <c r="G409" s="37">
        <f>' СВОД рус'!G437</f>
        <v>0</v>
      </c>
      <c r="H409" s="37"/>
      <c r="I409" s="37"/>
      <c r="J409" s="37"/>
      <c r="K409" s="29"/>
    </row>
    <row r="410" spans="1:11" s="32" customFormat="1" ht="26.25" hidden="1" customHeight="1">
      <c r="A410" s="363"/>
      <c r="B410" s="368"/>
      <c r="C410" s="30" t="s">
        <v>212</v>
      </c>
      <c r="D410" s="37">
        <f>' СВОД рус'!D438</f>
        <v>129267</v>
      </c>
      <c r="E410" s="99">
        <f>' СВОД рус'!E438</f>
        <v>318365</v>
      </c>
      <c r="F410" s="37">
        <f>' СВОД рус'!F438</f>
        <v>0</v>
      </c>
      <c r="G410" s="37">
        <f>' СВОД рус'!G438</f>
        <v>0</v>
      </c>
      <c r="H410" s="37"/>
      <c r="I410" s="37"/>
      <c r="J410" s="37"/>
      <c r="K410" s="29"/>
    </row>
    <row r="411" spans="1:11" s="32" customFormat="1" ht="26.25" hidden="1" customHeight="1">
      <c r="A411" s="363"/>
      <c r="B411" s="368"/>
      <c r="C411" s="30" t="s">
        <v>213</v>
      </c>
      <c r="D411" s="37">
        <f>' СВОД рус'!D439</f>
        <v>129035</v>
      </c>
      <c r="E411" s="99">
        <f>' СВОД рус'!E439</f>
        <v>117952</v>
      </c>
      <c r="F411" s="37">
        <f>' СВОД рус'!F439</f>
        <v>0</v>
      </c>
      <c r="G411" s="37">
        <f>' СВОД рус'!G439</f>
        <v>0</v>
      </c>
      <c r="H411" s="37"/>
      <c r="I411" s="37"/>
      <c r="J411" s="37"/>
      <c r="K411" s="29"/>
    </row>
    <row r="412" spans="1:11" s="32" customFormat="1" ht="18" hidden="1" customHeight="1">
      <c r="A412" s="363"/>
      <c r="B412" s="368"/>
      <c r="C412" s="30" t="s">
        <v>214</v>
      </c>
      <c r="D412" s="37">
        <f>' СВОД рус'!D440</f>
        <v>469413</v>
      </c>
      <c r="E412" s="99">
        <f>' СВОД рус'!E440</f>
        <v>483770</v>
      </c>
      <c r="F412" s="37">
        <f>' СВОД рус'!F440</f>
        <v>0</v>
      </c>
      <c r="G412" s="37">
        <f>' СВОД рус'!G440</f>
        <v>0</v>
      </c>
      <c r="H412" s="37"/>
      <c r="I412" s="37"/>
      <c r="J412" s="37"/>
      <c r="K412" s="29"/>
    </row>
    <row r="413" spans="1:11" s="32" customFormat="1" ht="26.25" hidden="1" customHeight="1">
      <c r="A413" s="363"/>
      <c r="B413" s="368"/>
      <c r="C413" s="30" t="s">
        <v>215</v>
      </c>
      <c r="D413" s="37">
        <f>' СВОД рус'!D441</f>
        <v>128952</v>
      </c>
      <c r="E413" s="99">
        <f>' СВОД рус'!E441</f>
        <v>12914</v>
      </c>
      <c r="F413" s="37">
        <f>' СВОД рус'!F441</f>
        <v>0</v>
      </c>
      <c r="G413" s="37">
        <f>' СВОД рус'!G441</f>
        <v>0</v>
      </c>
      <c r="H413" s="37"/>
      <c r="I413" s="37"/>
      <c r="J413" s="37"/>
      <c r="K413" s="29"/>
    </row>
    <row r="414" spans="1:11" s="32" customFormat="1" ht="26.25" hidden="1" customHeight="1">
      <c r="A414" s="363"/>
      <c r="B414" s="368"/>
      <c r="C414" s="30" t="s">
        <v>216</v>
      </c>
      <c r="D414" s="37">
        <f>' СВОД рус'!D442</f>
        <v>130982</v>
      </c>
      <c r="E414" s="99">
        <f>' СВОД рус'!E442</f>
        <v>60127</v>
      </c>
      <c r="F414" s="37">
        <f>' СВОД рус'!F442</f>
        <v>0</v>
      </c>
      <c r="G414" s="37">
        <f>' СВОД рус'!G442</f>
        <v>0</v>
      </c>
      <c r="H414" s="37"/>
      <c r="I414" s="37"/>
      <c r="J414" s="37"/>
      <c r="K414" s="29"/>
    </row>
    <row r="415" spans="1:11" s="32" customFormat="1" ht="14.25" hidden="1" customHeight="1">
      <c r="A415" s="363"/>
      <c r="B415" s="368"/>
      <c r="C415" s="30" t="s">
        <v>217</v>
      </c>
      <c r="D415" s="37">
        <f>' СВОД рус'!D443</f>
        <v>464425</v>
      </c>
      <c r="E415" s="99">
        <f>' СВОД рус'!E443</f>
        <v>322597</v>
      </c>
      <c r="F415" s="37">
        <f>' СВОД рус'!F443</f>
        <v>0</v>
      </c>
      <c r="G415" s="37">
        <f>' СВОД рус'!G443</f>
        <v>0</v>
      </c>
      <c r="H415" s="37"/>
      <c r="I415" s="37"/>
      <c r="J415" s="37"/>
      <c r="K415" s="29"/>
    </row>
    <row r="416" spans="1:11" s="32" customFormat="1" ht="26.25" hidden="1" customHeight="1">
      <c r="A416" s="363"/>
      <c r="B416" s="368"/>
      <c r="C416" s="30" t="s">
        <v>218</v>
      </c>
      <c r="D416" s="37">
        <f>' СВОД рус'!D444</f>
        <v>129887</v>
      </c>
      <c r="E416" s="99">
        <f>' СВОД рус'!E444</f>
        <v>191902</v>
      </c>
      <c r="F416" s="37">
        <f>' СВОД рус'!F444</f>
        <v>0</v>
      </c>
      <c r="G416" s="37">
        <f>' СВОД рус'!G444</f>
        <v>0</v>
      </c>
      <c r="H416" s="37"/>
      <c r="I416" s="37"/>
      <c r="J416" s="37"/>
      <c r="K416" s="29"/>
    </row>
    <row r="417" spans="1:11" s="32" customFormat="1" ht="26.25" hidden="1" customHeight="1">
      <c r="A417" s="363"/>
      <c r="B417" s="368"/>
      <c r="C417" s="30" t="s">
        <v>219</v>
      </c>
      <c r="D417" s="37">
        <f>' СВОД рус'!D445</f>
        <v>129166</v>
      </c>
      <c r="E417" s="99">
        <f>' СВОД рус'!E445</f>
        <v>328561</v>
      </c>
      <c r="F417" s="37">
        <f>' СВОД рус'!F445</f>
        <v>0</v>
      </c>
      <c r="G417" s="37">
        <f>' СВОД рус'!G445</f>
        <v>0</v>
      </c>
      <c r="H417" s="37"/>
      <c r="I417" s="37"/>
      <c r="J417" s="37"/>
      <c r="K417" s="29"/>
    </row>
    <row r="418" spans="1:11" s="32" customFormat="1" ht="26.25" hidden="1" customHeight="1">
      <c r="A418" s="363"/>
      <c r="B418" s="368"/>
      <c r="C418" s="30" t="s">
        <v>279</v>
      </c>
      <c r="D418" s="37">
        <f>' СВОД рус'!D446</f>
        <v>18080</v>
      </c>
      <c r="E418" s="99">
        <f>' СВОД рус'!E446</f>
        <v>0</v>
      </c>
      <c r="F418" s="37">
        <f>' СВОД рус'!F446</f>
        <v>0</v>
      </c>
      <c r="G418" s="37">
        <f>' СВОД рус'!G446</f>
        <v>0</v>
      </c>
      <c r="H418" s="37"/>
      <c r="I418" s="37"/>
      <c r="J418" s="37"/>
      <c r="K418" s="29"/>
    </row>
    <row r="419" spans="1:11" s="32" customFormat="1" ht="26.25" hidden="1" customHeight="1">
      <c r="A419" s="363"/>
      <c r="B419" s="368"/>
      <c r="C419" s="30" t="s">
        <v>280</v>
      </c>
      <c r="D419" s="37">
        <f>' СВОД рус'!D447</f>
        <v>18080</v>
      </c>
      <c r="E419" s="99">
        <f>' СВОД рус'!E447</f>
        <v>0</v>
      </c>
      <c r="F419" s="37">
        <f>' СВОД рус'!F447</f>
        <v>0</v>
      </c>
      <c r="G419" s="37">
        <f>' СВОД рус'!G447</f>
        <v>0</v>
      </c>
      <c r="H419" s="37"/>
      <c r="I419" s="37"/>
      <c r="J419" s="37"/>
      <c r="K419" s="29"/>
    </row>
    <row r="420" spans="1:11" s="32" customFormat="1" ht="35.25" hidden="1">
      <c r="A420" s="363"/>
      <c r="B420" s="368"/>
      <c r="C420" s="30" t="s">
        <v>281</v>
      </c>
      <c r="D420" s="37">
        <f>' СВОД рус'!D448</f>
        <v>18079</v>
      </c>
      <c r="E420" s="99">
        <f>' СВОД рус'!E448</f>
        <v>0</v>
      </c>
      <c r="F420" s="37">
        <f>' СВОД рус'!F448</f>
        <v>0</v>
      </c>
      <c r="G420" s="37">
        <f>' СВОД рус'!G448</f>
        <v>0</v>
      </c>
      <c r="H420" s="37"/>
      <c r="I420" s="37"/>
      <c r="J420" s="37"/>
      <c r="K420" s="29"/>
    </row>
    <row r="421" spans="1:11" s="32" customFormat="1" ht="35.25" hidden="1">
      <c r="A421" s="84"/>
      <c r="B421" s="370" t="s">
        <v>34</v>
      </c>
      <c r="C421" s="30" t="s">
        <v>323</v>
      </c>
      <c r="D421" s="37">
        <f>' СВОД рус'!D449</f>
        <v>0</v>
      </c>
      <c r="E421" s="99">
        <f>' СВОД рус'!E449</f>
        <v>0</v>
      </c>
      <c r="F421" s="37">
        <f>' СВОД рус'!F449</f>
        <v>0</v>
      </c>
      <c r="G421" s="37">
        <f>' СВОД рус'!G449</f>
        <v>0</v>
      </c>
      <c r="H421" s="37"/>
      <c r="I421" s="37"/>
      <c r="J421" s="37"/>
      <c r="K421" s="29"/>
    </row>
    <row r="422" spans="1:11" s="32" customFormat="1" ht="35.25" hidden="1">
      <c r="A422" s="84"/>
      <c r="B422" s="371"/>
      <c r="C422" s="30" t="s">
        <v>57</v>
      </c>
      <c r="D422" s="37">
        <f>' СВОД рус'!D450</f>
        <v>0</v>
      </c>
      <c r="E422" s="99">
        <f>' СВОД рус'!E450</f>
        <v>0</v>
      </c>
      <c r="F422" s="37">
        <f>' СВОД рус'!F450</f>
        <v>0</v>
      </c>
      <c r="G422" s="37">
        <f>' СВОД рус'!G450</f>
        <v>0</v>
      </c>
      <c r="H422" s="37"/>
      <c r="I422" s="37"/>
      <c r="J422" s="37"/>
      <c r="K422" s="29"/>
    </row>
    <row r="423" spans="1:11" s="32" customFormat="1" ht="35.25" hidden="1">
      <c r="A423" s="84"/>
      <c r="B423" s="371"/>
      <c r="C423" s="30" t="s">
        <v>200</v>
      </c>
      <c r="D423" s="37">
        <f>' СВОД рус'!D451</f>
        <v>0</v>
      </c>
      <c r="E423" s="99">
        <f>' СВОД рус'!E451</f>
        <v>0</v>
      </c>
      <c r="F423" s="37">
        <f>' СВОД рус'!F451</f>
        <v>0</v>
      </c>
      <c r="G423" s="37">
        <f>' СВОД рус'!G451</f>
        <v>0</v>
      </c>
      <c r="H423" s="37"/>
      <c r="I423" s="37"/>
      <c r="J423" s="37"/>
      <c r="K423" s="29"/>
    </row>
    <row r="424" spans="1:11" s="32" customFormat="1" ht="35.25" hidden="1">
      <c r="A424" s="84"/>
      <c r="B424" s="371"/>
      <c r="C424" s="30" t="s">
        <v>201</v>
      </c>
      <c r="D424" s="37">
        <f>' СВОД рус'!D452</f>
        <v>0</v>
      </c>
      <c r="E424" s="99">
        <f>' СВОД рус'!E452</f>
        <v>0</v>
      </c>
      <c r="F424" s="37">
        <f>' СВОД рус'!F452</f>
        <v>0</v>
      </c>
      <c r="G424" s="37">
        <f>' СВОД рус'!G452</f>
        <v>0</v>
      </c>
      <c r="H424" s="37"/>
      <c r="I424" s="37"/>
      <c r="J424" s="37"/>
      <c r="K424" s="29"/>
    </row>
    <row r="425" spans="1:11" s="32" customFormat="1" ht="35.25" hidden="1">
      <c r="A425" s="84"/>
      <c r="B425" s="371"/>
      <c r="C425" s="30" t="s">
        <v>74</v>
      </c>
      <c r="D425" s="37">
        <f>' СВОД рус'!D453</f>
        <v>0</v>
      </c>
      <c r="E425" s="99">
        <f>' СВОД рус'!E453</f>
        <v>0</v>
      </c>
      <c r="F425" s="37">
        <f>' СВОД рус'!F453</f>
        <v>0</v>
      </c>
      <c r="G425" s="37">
        <f>' СВОД рус'!G453</f>
        <v>0</v>
      </c>
      <c r="H425" s="37"/>
      <c r="I425" s="37"/>
      <c r="J425" s="37"/>
      <c r="K425" s="29"/>
    </row>
    <row r="426" spans="1:11" s="32" customFormat="1" ht="35.25" hidden="1">
      <c r="A426" s="84"/>
      <c r="B426" s="371"/>
      <c r="C426" s="30" t="s">
        <v>202</v>
      </c>
      <c r="D426" s="37">
        <f>' СВОД рус'!D454</f>
        <v>0</v>
      </c>
      <c r="E426" s="99">
        <f>' СВОД рус'!E454</f>
        <v>0</v>
      </c>
      <c r="F426" s="37">
        <f>' СВОД рус'!F454</f>
        <v>0</v>
      </c>
      <c r="G426" s="37">
        <f>' СВОД рус'!G454</f>
        <v>0</v>
      </c>
      <c r="H426" s="37"/>
      <c r="I426" s="37"/>
      <c r="J426" s="37"/>
      <c r="K426" s="29"/>
    </row>
    <row r="427" spans="1:11" s="32" customFormat="1" ht="35.25" hidden="1">
      <c r="A427" s="84"/>
      <c r="B427" s="371"/>
      <c r="C427" s="30" t="s">
        <v>203</v>
      </c>
      <c r="D427" s="37">
        <f>' СВОД рус'!D455</f>
        <v>0</v>
      </c>
      <c r="E427" s="99">
        <f>' СВОД рус'!E455</f>
        <v>0</v>
      </c>
      <c r="F427" s="37">
        <f>' СВОД рус'!F455</f>
        <v>0</v>
      </c>
      <c r="G427" s="37">
        <f>' СВОД рус'!G455</f>
        <v>0</v>
      </c>
      <c r="H427" s="37"/>
      <c r="I427" s="37"/>
      <c r="J427" s="37"/>
      <c r="K427" s="29"/>
    </row>
    <row r="428" spans="1:11" s="32" customFormat="1" ht="35.25" hidden="1">
      <c r="A428" s="84"/>
      <c r="B428" s="371"/>
      <c r="C428" s="30" t="s">
        <v>204</v>
      </c>
      <c r="D428" s="37">
        <f>' СВОД рус'!D456</f>
        <v>0</v>
      </c>
      <c r="E428" s="99">
        <f>' СВОД рус'!E456</f>
        <v>0</v>
      </c>
      <c r="F428" s="37">
        <f>' СВОД рус'!F456</f>
        <v>0</v>
      </c>
      <c r="G428" s="37">
        <f>' СВОД рус'!G456</f>
        <v>0</v>
      </c>
      <c r="H428" s="37"/>
      <c r="I428" s="37"/>
      <c r="J428" s="37"/>
      <c r="K428" s="29"/>
    </row>
    <row r="429" spans="1:11" s="32" customFormat="1" ht="35.25" hidden="1">
      <c r="A429" s="84"/>
      <c r="B429" s="371"/>
      <c r="C429" s="30" t="s">
        <v>205</v>
      </c>
      <c r="D429" s="37">
        <f>' СВОД рус'!D457</f>
        <v>0</v>
      </c>
      <c r="E429" s="99">
        <f>' СВОД рус'!E457</f>
        <v>0</v>
      </c>
      <c r="F429" s="37">
        <f>' СВОД рус'!F457</f>
        <v>0</v>
      </c>
      <c r="G429" s="37">
        <f>' СВОД рус'!G457</f>
        <v>0</v>
      </c>
      <c r="H429" s="37"/>
      <c r="I429" s="37"/>
      <c r="J429" s="37"/>
      <c r="K429" s="29"/>
    </row>
    <row r="430" spans="1:11" s="32" customFormat="1" ht="35.25" hidden="1">
      <c r="A430" s="84"/>
      <c r="B430" s="371"/>
      <c r="C430" s="30" t="s">
        <v>83</v>
      </c>
      <c r="D430" s="37">
        <f>' СВОД рус'!D458</f>
        <v>0</v>
      </c>
      <c r="E430" s="99">
        <f>' СВОД рус'!E458</f>
        <v>0</v>
      </c>
      <c r="F430" s="37">
        <f>' СВОД рус'!F458</f>
        <v>0</v>
      </c>
      <c r="G430" s="37">
        <f>' СВОД рус'!G458</f>
        <v>0</v>
      </c>
      <c r="H430" s="37"/>
      <c r="I430" s="37"/>
      <c r="J430" s="37"/>
      <c r="K430" s="29"/>
    </row>
    <row r="431" spans="1:11" s="32" customFormat="1" ht="35.25" hidden="1">
      <c r="A431" s="84"/>
      <c r="B431" s="371"/>
      <c r="C431" s="30" t="s">
        <v>206</v>
      </c>
      <c r="D431" s="37">
        <f>' СВОД рус'!D459</f>
        <v>0</v>
      </c>
      <c r="E431" s="99">
        <f>' СВОД рус'!E459</f>
        <v>0</v>
      </c>
      <c r="F431" s="37">
        <f>' СВОД рус'!F459</f>
        <v>0</v>
      </c>
      <c r="G431" s="37">
        <f>' СВОД рус'!G459</f>
        <v>0</v>
      </c>
      <c r="H431" s="37"/>
      <c r="I431" s="37"/>
      <c r="J431" s="37"/>
      <c r="K431" s="29"/>
    </row>
    <row r="432" spans="1:11" s="32" customFormat="1" ht="35.25" hidden="1">
      <c r="A432" s="84"/>
      <c r="B432" s="371"/>
      <c r="C432" s="30" t="s">
        <v>207</v>
      </c>
      <c r="D432" s="37">
        <f>' СВОД рус'!D460</f>
        <v>0</v>
      </c>
      <c r="E432" s="99">
        <f>' СВОД рус'!E460</f>
        <v>0</v>
      </c>
      <c r="F432" s="37">
        <f>' СВОД рус'!F460</f>
        <v>0</v>
      </c>
      <c r="G432" s="37">
        <f>' СВОД рус'!G460</f>
        <v>0</v>
      </c>
      <c r="H432" s="37"/>
      <c r="I432" s="37"/>
      <c r="J432" s="37"/>
      <c r="K432" s="29"/>
    </row>
    <row r="433" spans="1:11" s="32" customFormat="1" ht="35.25" hidden="1">
      <c r="A433" s="84"/>
      <c r="B433" s="371"/>
      <c r="C433" s="30" t="s">
        <v>65</v>
      </c>
      <c r="D433" s="37">
        <f>' СВОД рус'!D461</f>
        <v>0</v>
      </c>
      <c r="E433" s="99">
        <f>' СВОД рус'!E461</f>
        <v>0</v>
      </c>
      <c r="F433" s="37">
        <f>' СВОД рус'!F461</f>
        <v>0</v>
      </c>
      <c r="G433" s="37">
        <f>' СВОД рус'!G461</f>
        <v>0</v>
      </c>
      <c r="H433" s="37"/>
      <c r="I433" s="37"/>
      <c r="J433" s="37"/>
      <c r="K433" s="29"/>
    </row>
    <row r="434" spans="1:11" s="32" customFormat="1" ht="35.25" hidden="1">
      <c r="A434" s="84"/>
      <c r="B434" s="371"/>
      <c r="C434" s="30" t="s">
        <v>208</v>
      </c>
      <c r="D434" s="37">
        <f>' СВОД рус'!D462</f>
        <v>0</v>
      </c>
      <c r="E434" s="99">
        <f>' СВОД рус'!E462</f>
        <v>0</v>
      </c>
      <c r="F434" s="37">
        <f>' СВОД рус'!F462</f>
        <v>0</v>
      </c>
      <c r="G434" s="37">
        <f>' СВОД рус'!G462</f>
        <v>0</v>
      </c>
      <c r="H434" s="37"/>
      <c r="I434" s="37"/>
      <c r="J434" s="37"/>
      <c r="K434" s="29"/>
    </row>
    <row r="435" spans="1:11" s="32" customFormat="1" ht="35.25" hidden="1">
      <c r="A435" s="84"/>
      <c r="B435" s="371"/>
      <c r="C435" s="30" t="s">
        <v>209</v>
      </c>
      <c r="D435" s="37">
        <f>' СВОД рус'!D463</f>
        <v>0</v>
      </c>
      <c r="E435" s="99">
        <f>' СВОД рус'!E463</f>
        <v>0</v>
      </c>
      <c r="F435" s="37">
        <f>' СВОД рус'!F463</f>
        <v>0</v>
      </c>
      <c r="G435" s="37">
        <f>' СВОД рус'!G463</f>
        <v>0</v>
      </c>
      <c r="H435" s="37"/>
      <c r="I435" s="37"/>
      <c r="J435" s="37"/>
      <c r="K435" s="29"/>
    </row>
    <row r="436" spans="1:11" s="32" customFormat="1" ht="35.25" hidden="1">
      <c r="A436" s="84"/>
      <c r="B436" s="371"/>
      <c r="C436" s="30" t="s">
        <v>210</v>
      </c>
      <c r="D436" s="37">
        <f>' СВОД рус'!D464</f>
        <v>0</v>
      </c>
      <c r="E436" s="99">
        <f>' СВОД рус'!E464</f>
        <v>0</v>
      </c>
      <c r="F436" s="37">
        <f>' СВОД рус'!F464</f>
        <v>0</v>
      </c>
      <c r="G436" s="37">
        <f>' СВОД рус'!G464</f>
        <v>0</v>
      </c>
      <c r="H436" s="37"/>
      <c r="I436" s="37"/>
      <c r="J436" s="37"/>
      <c r="K436" s="29"/>
    </row>
    <row r="437" spans="1:11" s="32" customFormat="1" ht="35.25" hidden="1">
      <c r="A437" s="84"/>
      <c r="B437" s="371"/>
      <c r="C437" s="30" t="s">
        <v>211</v>
      </c>
      <c r="D437" s="37">
        <f>' СВОД рус'!D465</f>
        <v>0</v>
      </c>
      <c r="E437" s="99">
        <f>' СВОД рус'!E465</f>
        <v>0</v>
      </c>
      <c r="F437" s="37">
        <f>' СВОД рус'!F465</f>
        <v>0</v>
      </c>
      <c r="G437" s="37">
        <f>' СВОД рус'!G465</f>
        <v>0</v>
      </c>
      <c r="H437" s="37"/>
      <c r="I437" s="37"/>
      <c r="J437" s="37"/>
      <c r="K437" s="29"/>
    </row>
    <row r="438" spans="1:11" s="32" customFormat="1" ht="35.25" hidden="1">
      <c r="A438" s="84"/>
      <c r="B438" s="371"/>
      <c r="C438" s="30" t="s">
        <v>212</v>
      </c>
      <c r="D438" s="37">
        <f>' СВОД рус'!D466</f>
        <v>0</v>
      </c>
      <c r="E438" s="99">
        <f>' СВОД рус'!E466</f>
        <v>0</v>
      </c>
      <c r="F438" s="37">
        <f>' СВОД рус'!F466</f>
        <v>0</v>
      </c>
      <c r="G438" s="37">
        <f>' СВОД рус'!G466</f>
        <v>0</v>
      </c>
      <c r="H438" s="37"/>
      <c r="I438" s="37"/>
      <c r="J438" s="37"/>
      <c r="K438" s="29"/>
    </row>
    <row r="439" spans="1:11" s="32" customFormat="1" ht="35.25" hidden="1">
      <c r="A439" s="84"/>
      <c r="B439" s="371"/>
      <c r="C439" s="30" t="s">
        <v>213</v>
      </c>
      <c r="D439" s="37">
        <f>' СВОД рус'!D467</f>
        <v>0</v>
      </c>
      <c r="E439" s="99">
        <f>' СВОД рус'!E467</f>
        <v>0</v>
      </c>
      <c r="F439" s="37">
        <f>' СВОД рус'!F467</f>
        <v>0</v>
      </c>
      <c r="G439" s="37">
        <f>' СВОД рус'!G467</f>
        <v>0</v>
      </c>
      <c r="H439" s="37"/>
      <c r="I439" s="37"/>
      <c r="J439" s="37"/>
      <c r="K439" s="29"/>
    </row>
    <row r="440" spans="1:11" s="32" customFormat="1" ht="35.25" hidden="1">
      <c r="A440" s="84"/>
      <c r="B440" s="371"/>
      <c r="C440" s="30" t="s">
        <v>214</v>
      </c>
      <c r="D440" s="37">
        <f>' СВОД рус'!D468</f>
        <v>0</v>
      </c>
      <c r="E440" s="99">
        <f>' СВОД рус'!E468</f>
        <v>0</v>
      </c>
      <c r="F440" s="37">
        <f>' СВОД рус'!F468</f>
        <v>0</v>
      </c>
      <c r="G440" s="37">
        <f>' СВОД рус'!G468</f>
        <v>0</v>
      </c>
      <c r="H440" s="37"/>
      <c r="I440" s="37"/>
      <c r="J440" s="37"/>
      <c r="K440" s="29"/>
    </row>
    <row r="441" spans="1:11" s="32" customFormat="1" ht="35.25" hidden="1">
      <c r="A441" s="84"/>
      <c r="B441" s="371"/>
      <c r="C441" s="30" t="s">
        <v>215</v>
      </c>
      <c r="D441" s="37">
        <f>' СВОД рус'!D469</f>
        <v>0</v>
      </c>
      <c r="E441" s="99">
        <f>' СВОД рус'!E469</f>
        <v>0</v>
      </c>
      <c r="F441" s="37">
        <f>' СВОД рус'!F469</f>
        <v>0</v>
      </c>
      <c r="G441" s="37">
        <f>' СВОД рус'!G469</f>
        <v>0</v>
      </c>
      <c r="H441" s="37"/>
      <c r="I441" s="37"/>
      <c r="J441" s="37"/>
      <c r="K441" s="29"/>
    </row>
    <row r="442" spans="1:11" s="32" customFormat="1" ht="35.25" hidden="1">
      <c r="A442" s="84"/>
      <c r="B442" s="371"/>
      <c r="C442" s="30" t="s">
        <v>216</v>
      </c>
      <c r="D442" s="37">
        <f>' СВОД рус'!D470</f>
        <v>0</v>
      </c>
      <c r="E442" s="99">
        <f>' СВОД рус'!E470</f>
        <v>0</v>
      </c>
      <c r="F442" s="37">
        <f>' СВОД рус'!F470</f>
        <v>0</v>
      </c>
      <c r="G442" s="37">
        <f>' СВОД рус'!G470</f>
        <v>0</v>
      </c>
      <c r="H442" s="37"/>
      <c r="I442" s="37"/>
      <c r="J442" s="37"/>
      <c r="K442" s="29"/>
    </row>
    <row r="443" spans="1:11" s="32" customFormat="1" ht="35.25" hidden="1">
      <c r="A443" s="84"/>
      <c r="B443" s="371"/>
      <c r="C443" s="30" t="s">
        <v>217</v>
      </c>
      <c r="D443" s="37">
        <f>' СВОД рус'!D471</f>
        <v>0</v>
      </c>
      <c r="E443" s="99">
        <f>' СВОД рус'!E471</f>
        <v>0</v>
      </c>
      <c r="F443" s="37">
        <f>' СВОД рус'!F471</f>
        <v>0</v>
      </c>
      <c r="G443" s="37">
        <f>' СВОД рус'!G471</f>
        <v>0</v>
      </c>
      <c r="H443" s="37"/>
      <c r="I443" s="37"/>
      <c r="J443" s="37"/>
      <c r="K443" s="29"/>
    </row>
    <row r="444" spans="1:11" s="32" customFormat="1" ht="35.25" hidden="1">
      <c r="A444" s="84"/>
      <c r="B444" s="371"/>
      <c r="C444" s="30" t="s">
        <v>218</v>
      </c>
      <c r="D444" s="37">
        <f>' СВОД рус'!D472</f>
        <v>0</v>
      </c>
      <c r="E444" s="99">
        <f>' СВОД рус'!E472</f>
        <v>0</v>
      </c>
      <c r="F444" s="37">
        <f>' СВОД рус'!F472</f>
        <v>0</v>
      </c>
      <c r="G444" s="37">
        <f>' СВОД рус'!G472</f>
        <v>0</v>
      </c>
      <c r="H444" s="37"/>
      <c r="I444" s="37"/>
      <c r="J444" s="37"/>
      <c r="K444" s="29"/>
    </row>
    <row r="445" spans="1:11" s="32" customFormat="1" ht="38.25" hidden="1">
      <c r="A445" s="84"/>
      <c r="B445" s="372"/>
      <c r="C445" s="30" t="s">
        <v>219</v>
      </c>
      <c r="D445" s="37">
        <f>' СВОД рус'!D473</f>
        <v>0</v>
      </c>
      <c r="E445" s="99">
        <f>' СВОД рус'!E473</f>
        <v>0</v>
      </c>
      <c r="F445" s="37">
        <f>' СВОД рус'!F473</f>
        <v>0</v>
      </c>
      <c r="G445" s="37">
        <f>' СВОД рус'!G473</f>
        <v>0</v>
      </c>
      <c r="H445" s="37"/>
      <c r="I445" s="37"/>
      <c r="J445" s="37"/>
      <c r="K445" s="29"/>
    </row>
    <row r="446" spans="1:11" s="32" customFormat="1" ht="84" customHeight="1">
      <c r="A446" s="72" t="s">
        <v>29</v>
      </c>
      <c r="B446" s="73" t="s">
        <v>47</v>
      </c>
      <c r="C446" s="48" t="s">
        <v>343</v>
      </c>
      <c r="D446" s="36">
        <f>' СВОД рус'!D474</f>
        <v>20000000</v>
      </c>
      <c r="E446" s="96">
        <f>' СВОД рус'!E474</f>
        <v>68038246</v>
      </c>
      <c r="F446" s="36">
        <f>' СВОД рус'!F474</f>
        <v>68194000</v>
      </c>
      <c r="G446" s="36">
        <f>' СВОД рус'!G474</f>
        <v>68194000</v>
      </c>
      <c r="H446" s="36"/>
      <c r="I446" s="36"/>
      <c r="J446" s="36"/>
      <c r="K446" s="78"/>
    </row>
    <row r="447" spans="1:11" s="32" customFormat="1" ht="27" customHeight="1">
      <c r="A447" s="362" t="s">
        <v>30</v>
      </c>
      <c r="B447" s="73" t="s">
        <v>47</v>
      </c>
      <c r="C447" s="48" t="s">
        <v>344</v>
      </c>
      <c r="D447" s="36">
        <f>' СВОД рус'!D475</f>
        <v>28600000</v>
      </c>
      <c r="E447" s="96">
        <f>' СВОД рус'!E475</f>
        <v>18272216</v>
      </c>
      <c r="F447" s="36">
        <f>' СВОД рус'!F475</f>
        <v>0</v>
      </c>
      <c r="G447" s="36">
        <f>' СВОД рус'!G475</f>
        <v>0</v>
      </c>
      <c r="H447" s="36"/>
      <c r="I447" s="36"/>
      <c r="J447" s="36"/>
      <c r="K447" s="80"/>
    </row>
    <row r="448" spans="1:11" s="32" customFormat="1" ht="63.75" customHeight="1">
      <c r="A448" s="363"/>
      <c r="B448" s="345">
        <v>102</v>
      </c>
      <c r="C448" s="98" t="s">
        <v>779</v>
      </c>
      <c r="D448" s="36"/>
      <c r="E448" s="96">
        <f>' СВОД рус'!E476</f>
        <v>18272216</v>
      </c>
      <c r="F448" s="36"/>
      <c r="G448" s="36"/>
      <c r="H448" s="36"/>
      <c r="I448" s="36"/>
      <c r="J448" s="36"/>
      <c r="K448" s="80"/>
    </row>
    <row r="449" spans="1:11" s="32" customFormat="1" ht="76.5">
      <c r="A449" s="364"/>
      <c r="B449" s="73">
        <v>103</v>
      </c>
      <c r="C449" s="30" t="s">
        <v>697</v>
      </c>
      <c r="D449" s="37">
        <v>28600000</v>
      </c>
      <c r="E449" s="99"/>
      <c r="F449" s="37"/>
      <c r="G449" s="37"/>
      <c r="H449" s="37"/>
      <c r="I449" s="37"/>
      <c r="J449" s="37"/>
      <c r="K449" s="78"/>
    </row>
    <row r="450" spans="1:11" s="32" customFormat="1" ht="35.25">
      <c r="A450" s="362" t="s">
        <v>18</v>
      </c>
      <c r="B450" s="73" t="s">
        <v>47</v>
      </c>
      <c r="C450" s="48" t="s">
        <v>345</v>
      </c>
      <c r="D450" s="36">
        <f>' СВОД рус'!D478</f>
        <v>175531062</v>
      </c>
      <c r="E450" s="96">
        <f>' СВОД рус'!E478</f>
        <v>263105986</v>
      </c>
      <c r="F450" s="36">
        <f>' СВОД рус'!F478</f>
        <v>236363079</v>
      </c>
      <c r="G450" s="36">
        <f>' СВОД рус'!G478</f>
        <v>238398083</v>
      </c>
      <c r="H450" s="36"/>
      <c r="I450" s="36"/>
      <c r="J450" s="36"/>
      <c r="K450" s="29"/>
    </row>
    <row r="451" spans="1:11" s="32" customFormat="1" ht="18" customHeight="1">
      <c r="A451" s="363"/>
      <c r="B451" s="365" t="s">
        <v>46</v>
      </c>
      <c r="C451" s="30" t="s">
        <v>324</v>
      </c>
      <c r="D451" s="37">
        <f>' СВОД рус'!D479</f>
        <v>175531062</v>
      </c>
      <c r="E451" s="99">
        <f>' СВОД рус'!E479</f>
        <v>263105986</v>
      </c>
      <c r="F451" s="37">
        <f>' СВОД рус'!F479</f>
        <v>236363079</v>
      </c>
      <c r="G451" s="37">
        <f>' СВОД рус'!G479</f>
        <v>238398083</v>
      </c>
      <c r="H451" s="37"/>
      <c r="I451" s="37"/>
      <c r="J451" s="37"/>
      <c r="K451" s="29"/>
    </row>
    <row r="452" spans="1:11" s="32" customFormat="1" ht="18" hidden="1" customHeight="1">
      <c r="A452" s="363"/>
      <c r="B452" s="366"/>
      <c r="C452" s="98" t="s">
        <v>371</v>
      </c>
      <c r="D452" s="37">
        <f>' СВОД рус'!D480</f>
        <v>0</v>
      </c>
      <c r="E452" s="99" t="e">
        <f>' СВОД рус'!#REF!</f>
        <v>#REF!</v>
      </c>
      <c r="F452" s="37" t="e">
        <f>' СВОД рус'!#REF!</f>
        <v>#REF!</v>
      </c>
      <c r="G452" s="37" t="e">
        <f>' СВОД рус'!#REF!</f>
        <v>#REF!</v>
      </c>
      <c r="H452" s="37"/>
      <c r="I452" s="37"/>
      <c r="J452" s="37"/>
      <c r="K452" s="29"/>
    </row>
    <row r="453" spans="1:11" s="32" customFormat="1" ht="18" hidden="1" customHeight="1">
      <c r="A453" s="363"/>
      <c r="B453" s="366"/>
      <c r="C453" s="98" t="s">
        <v>372</v>
      </c>
      <c r="D453" s="37">
        <f>' СВОД рус'!D481</f>
        <v>0</v>
      </c>
      <c r="E453" s="99" t="e">
        <f>' СВОД рус'!#REF!</f>
        <v>#REF!</v>
      </c>
      <c r="F453" s="37" t="e">
        <f>' СВОД рус'!#REF!</f>
        <v>#REF!</v>
      </c>
      <c r="G453" s="37" t="e">
        <f>' СВОД рус'!#REF!</f>
        <v>#REF!</v>
      </c>
      <c r="H453" s="37"/>
      <c r="I453" s="37"/>
      <c r="J453" s="37"/>
      <c r="K453" s="29"/>
    </row>
    <row r="454" spans="1:11" s="32" customFormat="1" ht="18" hidden="1" customHeight="1">
      <c r="A454" s="363"/>
      <c r="B454" s="366"/>
      <c r="C454" s="98" t="s">
        <v>373</v>
      </c>
      <c r="D454" s="37">
        <f>' СВОД рус'!D482</f>
        <v>0</v>
      </c>
      <c r="E454" s="99" t="e">
        <f>' СВОД рус'!#REF!</f>
        <v>#REF!</v>
      </c>
      <c r="F454" s="37" t="e">
        <f>' СВОД рус'!#REF!</f>
        <v>#REF!</v>
      </c>
      <c r="G454" s="37" t="e">
        <f>' СВОД рус'!#REF!</f>
        <v>#REF!</v>
      </c>
      <c r="H454" s="37"/>
      <c r="I454" s="37"/>
      <c r="J454" s="37"/>
      <c r="K454" s="29"/>
    </row>
    <row r="455" spans="1:11" s="32" customFormat="1" ht="51" hidden="1">
      <c r="A455" s="363"/>
      <c r="B455" s="366"/>
      <c r="C455" s="30" t="s">
        <v>242</v>
      </c>
      <c r="D455" s="37">
        <f>' СВОД рус'!D483</f>
        <v>9463932</v>
      </c>
      <c r="E455" s="99" t="e">
        <f>' СВОД рус'!#REF!</f>
        <v>#REF!</v>
      </c>
      <c r="F455" s="37" t="e">
        <f>' СВОД рус'!#REF!</f>
        <v>#REF!</v>
      </c>
      <c r="G455" s="37" t="e">
        <f>' СВОД рус'!#REF!</f>
        <v>#REF!</v>
      </c>
      <c r="H455" s="37"/>
      <c r="I455" s="37"/>
      <c r="J455" s="37"/>
      <c r="K455" s="29"/>
    </row>
    <row r="456" spans="1:11" s="32" customFormat="1" ht="38.25" hidden="1">
      <c r="A456" s="363"/>
      <c r="B456" s="366"/>
      <c r="C456" s="30" t="s">
        <v>243</v>
      </c>
      <c r="D456" s="37">
        <f>' СВОД рус'!D484</f>
        <v>22132213</v>
      </c>
      <c r="E456" s="99" t="e">
        <f>' СВОД рус'!#REF!</f>
        <v>#REF!</v>
      </c>
      <c r="F456" s="37" t="e">
        <f>' СВОД рус'!#REF!</f>
        <v>#REF!</v>
      </c>
      <c r="G456" s="37" t="e">
        <f>' СВОД рус'!#REF!</f>
        <v>#REF!</v>
      </c>
      <c r="H456" s="37"/>
      <c r="I456" s="37"/>
      <c r="J456" s="37"/>
      <c r="K456" s="29"/>
    </row>
    <row r="457" spans="1:11" s="32" customFormat="1" ht="29.25" hidden="1" customHeight="1">
      <c r="A457" s="363"/>
      <c r="B457" s="366"/>
      <c r="C457" s="30" t="s">
        <v>244</v>
      </c>
      <c r="D457" s="37">
        <f>' СВОД рус'!D485</f>
        <v>10851322</v>
      </c>
      <c r="E457" s="99" t="e">
        <f>' СВОД рус'!#REF!</f>
        <v>#REF!</v>
      </c>
      <c r="F457" s="37" t="e">
        <f>' СВОД рус'!#REF!</f>
        <v>#REF!</v>
      </c>
      <c r="G457" s="37" t="e">
        <f>' СВОД рус'!#REF!</f>
        <v>#REF!</v>
      </c>
      <c r="H457" s="37"/>
      <c r="I457" s="37"/>
      <c r="J457" s="37"/>
      <c r="K457" s="29"/>
    </row>
    <row r="458" spans="1:11" s="32" customFormat="1" ht="27" hidden="1" customHeight="1">
      <c r="A458" s="363"/>
      <c r="B458" s="366"/>
      <c r="C458" s="30" t="s">
        <v>245</v>
      </c>
      <c r="D458" s="37">
        <f>' СВОД рус'!D486</f>
        <v>5861539</v>
      </c>
      <c r="E458" s="99" t="e">
        <f>' СВОД рус'!#REF!</f>
        <v>#REF!</v>
      </c>
      <c r="F458" s="37" t="e">
        <f>' СВОД рус'!#REF!</f>
        <v>#REF!</v>
      </c>
      <c r="G458" s="37" t="e">
        <f>' СВОД рус'!#REF!</f>
        <v>#REF!</v>
      </c>
      <c r="H458" s="37"/>
      <c r="I458" s="37"/>
      <c r="J458" s="37"/>
      <c r="K458" s="29"/>
    </row>
    <row r="459" spans="1:11" s="32" customFormat="1" ht="67.5" hidden="1" customHeight="1">
      <c r="A459" s="363"/>
      <c r="B459" s="366"/>
      <c r="C459" s="30" t="s">
        <v>246</v>
      </c>
      <c r="D459" s="37">
        <f>' СВОД рус'!D487</f>
        <v>16665798</v>
      </c>
      <c r="E459" s="99" t="e">
        <f>' СВОД рус'!#REF!</f>
        <v>#REF!</v>
      </c>
      <c r="F459" s="37" t="e">
        <f>' СВОД рус'!#REF!</f>
        <v>#REF!</v>
      </c>
      <c r="G459" s="37" t="e">
        <f>' СВОД рус'!#REF!</f>
        <v>#REF!</v>
      </c>
      <c r="H459" s="37"/>
      <c r="I459" s="37"/>
      <c r="J459" s="37"/>
      <c r="K459" s="29"/>
    </row>
    <row r="460" spans="1:11" s="32" customFormat="1" ht="51" hidden="1">
      <c r="A460" s="363"/>
      <c r="B460" s="366"/>
      <c r="C460" s="30" t="s">
        <v>247</v>
      </c>
      <c r="D460" s="37">
        <f>' СВОД рус'!D488</f>
        <v>30592468</v>
      </c>
      <c r="E460" s="99" t="e">
        <f>' СВОД рус'!#REF!</f>
        <v>#REF!</v>
      </c>
      <c r="F460" s="37" t="e">
        <f>' СВОД рус'!#REF!</f>
        <v>#REF!</v>
      </c>
      <c r="G460" s="37" t="e">
        <f>' СВОД рус'!#REF!</f>
        <v>#REF!</v>
      </c>
      <c r="H460" s="37"/>
      <c r="I460" s="37"/>
      <c r="J460" s="37"/>
      <c r="K460" s="29"/>
    </row>
    <row r="461" spans="1:11" s="32" customFormat="1" ht="38.25" hidden="1">
      <c r="A461" s="363"/>
      <c r="B461" s="366"/>
      <c r="C461" s="30" t="s">
        <v>248</v>
      </c>
      <c r="D461" s="37">
        <f>' СВОД рус'!D489</f>
        <v>9948954</v>
      </c>
      <c r="E461" s="99" t="e">
        <f>' СВОД рус'!#REF!</f>
        <v>#REF!</v>
      </c>
      <c r="F461" s="37" t="e">
        <f>' СВОД рус'!#REF!</f>
        <v>#REF!</v>
      </c>
      <c r="G461" s="37" t="e">
        <f>' СВОД рус'!#REF!</f>
        <v>#REF!</v>
      </c>
      <c r="H461" s="37"/>
      <c r="I461" s="37"/>
      <c r="J461" s="37"/>
      <c r="K461" s="29"/>
    </row>
    <row r="462" spans="1:11" s="32" customFormat="1" ht="38.25" hidden="1">
      <c r="A462" s="363"/>
      <c r="B462" s="366"/>
      <c r="C462" s="30" t="s">
        <v>249</v>
      </c>
      <c r="D462" s="37">
        <f>' СВОД рус'!D490</f>
        <v>30129865</v>
      </c>
      <c r="E462" s="99" t="e">
        <f>' СВОД рус'!#REF!</f>
        <v>#REF!</v>
      </c>
      <c r="F462" s="37" t="e">
        <f>' СВОД рус'!#REF!</f>
        <v>#REF!</v>
      </c>
      <c r="G462" s="37" t="e">
        <f>' СВОД рус'!#REF!</f>
        <v>#REF!</v>
      </c>
      <c r="H462" s="37"/>
      <c r="I462" s="37"/>
      <c r="J462" s="37"/>
      <c r="K462" s="29"/>
    </row>
    <row r="463" spans="1:11" s="32" customFormat="1" ht="51" hidden="1">
      <c r="A463" s="363"/>
      <c r="B463" s="366"/>
      <c r="C463" s="30" t="s">
        <v>250</v>
      </c>
      <c r="D463" s="37">
        <f>' СВОД рус'!D491</f>
        <v>10233554</v>
      </c>
      <c r="E463" s="99" t="e">
        <f>' СВОД рус'!#REF!</f>
        <v>#REF!</v>
      </c>
      <c r="F463" s="37" t="e">
        <f>' СВОД рус'!#REF!</f>
        <v>#REF!</v>
      </c>
      <c r="G463" s="37" t="e">
        <f>' СВОД рус'!#REF!</f>
        <v>#REF!</v>
      </c>
      <c r="H463" s="37"/>
      <c r="I463" s="37"/>
      <c r="J463" s="37"/>
      <c r="K463" s="29"/>
    </row>
    <row r="464" spans="1:11" s="32" customFormat="1" ht="28.5" hidden="1" customHeight="1">
      <c r="A464" s="364"/>
      <c r="B464" s="367"/>
      <c r="C464" s="30" t="s">
        <v>251</v>
      </c>
      <c r="D464" s="37">
        <f>' СВОД рус'!D492</f>
        <v>29651417</v>
      </c>
      <c r="E464" s="99" t="e">
        <f>' СВОД рус'!#REF!</f>
        <v>#REF!</v>
      </c>
      <c r="F464" s="37" t="e">
        <f>' СВОД рус'!#REF!</f>
        <v>#REF!</v>
      </c>
      <c r="G464" s="37" t="e">
        <f>' СВОД рус'!#REF!</f>
        <v>#REF!</v>
      </c>
      <c r="H464" s="37"/>
      <c r="I464" s="37"/>
      <c r="J464" s="37"/>
      <c r="K464" s="29"/>
    </row>
    <row r="465" spans="1:11" s="32" customFormat="1" ht="28.5" hidden="1" customHeight="1">
      <c r="A465" s="84"/>
      <c r="B465" s="85"/>
      <c r="C465" s="30" t="s">
        <v>533</v>
      </c>
      <c r="D465" s="37">
        <f>' СВОД рус'!D493</f>
        <v>0</v>
      </c>
      <c r="E465" s="99" t="e">
        <f>' СВОД рус'!#REF!</f>
        <v>#REF!</v>
      </c>
      <c r="F465" s="37" t="e">
        <f>' СВОД рус'!#REF!</f>
        <v>#REF!</v>
      </c>
      <c r="G465" s="37" t="e">
        <f>' СВОД рус'!#REF!</f>
        <v>#REF!</v>
      </c>
      <c r="H465" s="37"/>
      <c r="I465" s="37"/>
      <c r="J465" s="37"/>
      <c r="K465" s="29"/>
    </row>
    <row r="466" spans="1:11" s="32" customFormat="1" ht="59.25" hidden="1" customHeight="1">
      <c r="A466" s="84"/>
      <c r="B466" s="85"/>
      <c r="C466" s="30" t="s">
        <v>493</v>
      </c>
      <c r="D466" s="37">
        <f>' СВОД рус'!D494</f>
        <v>0</v>
      </c>
      <c r="E466" s="99" t="e">
        <f>' СВОД рус'!#REF!</f>
        <v>#REF!</v>
      </c>
      <c r="F466" s="37" t="e">
        <f>' СВОД рус'!#REF!</f>
        <v>#REF!</v>
      </c>
      <c r="G466" s="37" t="e">
        <f>' СВОД рус'!#REF!</f>
        <v>#REF!</v>
      </c>
      <c r="H466" s="37"/>
      <c r="I466" s="37"/>
      <c r="J466" s="37"/>
      <c r="K466" s="29"/>
    </row>
    <row r="467" spans="1:11" s="32" customFormat="1" ht="21.75" hidden="1" customHeight="1">
      <c r="A467" s="84"/>
      <c r="B467" s="85"/>
      <c r="C467" s="30" t="s">
        <v>534</v>
      </c>
      <c r="D467" s="37">
        <f>' СВОД рус'!D495</f>
        <v>0</v>
      </c>
      <c r="E467" s="99" t="e">
        <f>' СВОД рус'!#REF!</f>
        <v>#REF!</v>
      </c>
      <c r="F467" s="37" t="e">
        <f>' СВОД рус'!#REF!</f>
        <v>#REF!</v>
      </c>
      <c r="G467" s="37" t="e">
        <f>' СВОД рус'!#REF!</f>
        <v>#REF!</v>
      </c>
      <c r="H467" s="37"/>
      <c r="I467" s="37"/>
      <c r="J467" s="37"/>
      <c r="K467" s="29"/>
    </row>
    <row r="468" spans="1:11" s="32" customFormat="1" ht="40.5" hidden="1" customHeight="1">
      <c r="A468" s="84"/>
      <c r="B468" s="85"/>
      <c r="C468" s="30" t="s">
        <v>495</v>
      </c>
      <c r="D468" s="37">
        <f>' СВОД рус'!D496</f>
        <v>0</v>
      </c>
      <c r="E468" s="99" t="e">
        <f>' СВОД рус'!#REF!</f>
        <v>#REF!</v>
      </c>
      <c r="F468" s="37" t="e">
        <f>' СВОД рус'!#REF!</f>
        <v>#REF!</v>
      </c>
      <c r="G468" s="37" t="e">
        <f>' СВОД рус'!#REF!</f>
        <v>#REF!</v>
      </c>
      <c r="H468" s="37"/>
      <c r="I468" s="37"/>
      <c r="J468" s="37"/>
      <c r="K468" s="29"/>
    </row>
    <row r="469" spans="1:11" s="32" customFormat="1" ht="40.5" hidden="1" customHeight="1">
      <c r="A469" s="225"/>
      <c r="B469" s="224"/>
      <c r="C469" s="30" t="s">
        <v>496</v>
      </c>
      <c r="D469" s="37">
        <f>' СВОД рус'!D497</f>
        <v>0</v>
      </c>
      <c r="E469" s="99" t="e">
        <f>' СВОД рус'!#REF!</f>
        <v>#REF!</v>
      </c>
      <c r="F469" s="37" t="e">
        <f>' СВОД рус'!#REF!</f>
        <v>#REF!</v>
      </c>
      <c r="G469" s="37" t="e">
        <f>' СВОД рус'!#REF!</f>
        <v>#REF!</v>
      </c>
      <c r="H469" s="37"/>
      <c r="I469" s="37"/>
      <c r="J469" s="37"/>
      <c r="K469" s="29"/>
    </row>
    <row r="470" spans="1:11" s="32" customFormat="1" ht="39" hidden="1" customHeight="1">
      <c r="A470" s="84"/>
      <c r="B470" s="85"/>
      <c r="C470" s="30" t="s">
        <v>587</v>
      </c>
      <c r="D470" s="37">
        <f>' СВОД рус'!D498</f>
        <v>0</v>
      </c>
      <c r="E470" s="99" t="e">
        <f>' СВОД рус'!#REF!</f>
        <v>#REF!</v>
      </c>
      <c r="F470" s="37" t="e">
        <f>' СВОД рус'!#REF!</f>
        <v>#REF!</v>
      </c>
      <c r="G470" s="37" t="e">
        <f>' СВОД рус'!#REF!</f>
        <v>#REF!</v>
      </c>
      <c r="H470" s="37"/>
      <c r="I470" s="37"/>
      <c r="J470" s="37"/>
      <c r="K470" s="29"/>
    </row>
    <row r="471" spans="1:11" s="32" customFormat="1" ht="38.25">
      <c r="A471" s="362" t="s">
        <v>19</v>
      </c>
      <c r="B471" s="73" t="s">
        <v>47</v>
      </c>
      <c r="C471" s="48" t="s">
        <v>346</v>
      </c>
      <c r="D471" s="36">
        <f>' СВОД рус'!D499</f>
        <v>50900455</v>
      </c>
      <c r="E471" s="96">
        <f>' СВОД рус'!E499</f>
        <v>97378485</v>
      </c>
      <c r="F471" s="36">
        <f>' СВОД рус'!F499</f>
        <v>0</v>
      </c>
      <c r="G471" s="36">
        <f>' СВОД рус'!G499</f>
        <v>0</v>
      </c>
      <c r="H471" s="36"/>
      <c r="I471" s="36"/>
      <c r="J471" s="36"/>
      <c r="K471" s="29"/>
    </row>
    <row r="472" spans="1:11" s="32" customFormat="1" ht="25.5" customHeight="1">
      <c r="A472" s="363"/>
      <c r="B472" s="365" t="s">
        <v>46</v>
      </c>
      <c r="C472" s="30" t="s">
        <v>324</v>
      </c>
      <c r="D472" s="37">
        <f>' СВОД рус'!D500</f>
        <v>0</v>
      </c>
      <c r="E472" s="99">
        <f>' СВОД рус'!E500</f>
        <v>97378485</v>
      </c>
      <c r="F472" s="37">
        <f>' СВОД рус'!F500</f>
        <v>0</v>
      </c>
      <c r="G472" s="37">
        <f>' СВОД рус'!G500</f>
        <v>0</v>
      </c>
      <c r="H472" s="37"/>
      <c r="I472" s="37"/>
      <c r="J472" s="37"/>
      <c r="K472" s="29"/>
    </row>
    <row r="473" spans="1:11" s="32" customFormat="1" ht="25.5" hidden="1" customHeight="1">
      <c r="A473" s="363"/>
      <c r="B473" s="366"/>
      <c r="C473" s="30" t="s">
        <v>222</v>
      </c>
      <c r="D473" s="36">
        <f>' СВОД рус'!D501</f>
        <v>0</v>
      </c>
      <c r="E473" s="96" t="e">
        <f>' СВОД рус'!#REF!</f>
        <v>#REF!</v>
      </c>
      <c r="F473" s="36" t="e">
        <f>' СВОД рус'!#REF!</f>
        <v>#REF!</v>
      </c>
      <c r="G473" s="36" t="e">
        <f>' СВОД рус'!#REF!</f>
        <v>#REF!</v>
      </c>
      <c r="H473" s="36"/>
      <c r="I473" s="36"/>
      <c r="J473" s="36"/>
      <c r="K473" s="29"/>
    </row>
    <row r="474" spans="1:11" s="32" customFormat="1" ht="25.5" hidden="1" customHeight="1">
      <c r="A474" s="363"/>
      <c r="B474" s="366"/>
      <c r="C474" s="30" t="s">
        <v>223</v>
      </c>
      <c r="D474" s="36">
        <f>' СВОД рус'!D502</f>
        <v>0</v>
      </c>
      <c r="E474" s="96" t="e">
        <f>' СВОД рус'!#REF!</f>
        <v>#REF!</v>
      </c>
      <c r="F474" s="36" t="e">
        <f>' СВОД рус'!#REF!</f>
        <v>#REF!</v>
      </c>
      <c r="G474" s="36" t="e">
        <f>' СВОД рус'!#REF!</f>
        <v>#REF!</v>
      </c>
      <c r="H474" s="36"/>
      <c r="I474" s="36"/>
      <c r="J474" s="36"/>
      <c r="K474" s="29"/>
    </row>
    <row r="475" spans="1:11" s="32" customFormat="1" ht="25.5" hidden="1" customHeight="1">
      <c r="A475" s="363"/>
      <c r="B475" s="366"/>
      <c r="C475" s="30" t="s">
        <v>224</v>
      </c>
      <c r="D475" s="36">
        <f>' СВОД рус'!D503</f>
        <v>0</v>
      </c>
      <c r="E475" s="96" t="e">
        <f>' СВОД рус'!#REF!</f>
        <v>#REF!</v>
      </c>
      <c r="F475" s="36" t="e">
        <f>' СВОД рус'!#REF!</f>
        <v>#REF!</v>
      </c>
      <c r="G475" s="36" t="e">
        <f>' СВОД рус'!#REF!</f>
        <v>#REF!</v>
      </c>
      <c r="H475" s="36"/>
      <c r="I475" s="36"/>
      <c r="J475" s="36"/>
      <c r="K475" s="29"/>
    </row>
    <row r="476" spans="1:11" s="32" customFormat="1" ht="25.5" hidden="1" customHeight="1">
      <c r="A476" s="363"/>
      <c r="B476" s="366"/>
      <c r="C476" s="30" t="s">
        <v>225</v>
      </c>
      <c r="D476" s="36">
        <f>' СВОД рус'!D504</f>
        <v>0</v>
      </c>
      <c r="E476" s="96" t="e">
        <f>' СВОД рус'!#REF!</f>
        <v>#REF!</v>
      </c>
      <c r="F476" s="36" t="e">
        <f>' СВОД рус'!#REF!</f>
        <v>#REF!</v>
      </c>
      <c r="G476" s="36" t="e">
        <f>' СВОД рус'!#REF!</f>
        <v>#REF!</v>
      </c>
      <c r="H476" s="36"/>
      <c r="I476" s="36"/>
      <c r="J476" s="36"/>
      <c r="K476" s="29"/>
    </row>
    <row r="477" spans="1:11" s="32" customFormat="1" ht="25.5" hidden="1" customHeight="1">
      <c r="A477" s="363"/>
      <c r="B477" s="366"/>
      <c r="C477" s="30" t="s">
        <v>226</v>
      </c>
      <c r="D477" s="36">
        <f>' СВОД рус'!D505</f>
        <v>0</v>
      </c>
      <c r="E477" s="96" t="e">
        <f>' СВОД рус'!#REF!</f>
        <v>#REF!</v>
      </c>
      <c r="F477" s="36" t="e">
        <f>' СВОД рус'!#REF!</f>
        <v>#REF!</v>
      </c>
      <c r="G477" s="36" t="e">
        <f>' СВОД рус'!#REF!</f>
        <v>#REF!</v>
      </c>
      <c r="H477" s="36"/>
      <c r="I477" s="36"/>
      <c r="J477" s="36"/>
      <c r="K477" s="29"/>
    </row>
    <row r="478" spans="1:11" s="32" customFormat="1" ht="25.5" hidden="1" customHeight="1">
      <c r="A478" s="363"/>
      <c r="B478" s="366"/>
      <c r="C478" s="30" t="s">
        <v>227</v>
      </c>
      <c r="D478" s="36">
        <f>' СВОД рус'!D506</f>
        <v>0</v>
      </c>
      <c r="E478" s="96" t="e">
        <f>' СВОД рус'!#REF!</f>
        <v>#REF!</v>
      </c>
      <c r="F478" s="36" t="e">
        <f>' СВОД рус'!#REF!</f>
        <v>#REF!</v>
      </c>
      <c r="G478" s="36" t="e">
        <f>' СВОД рус'!#REF!</f>
        <v>#REF!</v>
      </c>
      <c r="H478" s="36"/>
      <c r="I478" s="36"/>
      <c r="J478" s="36"/>
      <c r="K478" s="29"/>
    </row>
    <row r="479" spans="1:11" s="32" customFormat="1" ht="25.5" hidden="1" customHeight="1">
      <c r="A479" s="363"/>
      <c r="B479" s="366"/>
      <c r="C479" s="30" t="s">
        <v>228</v>
      </c>
      <c r="D479" s="36">
        <f>' СВОД рус'!D507</f>
        <v>0</v>
      </c>
      <c r="E479" s="96" t="e">
        <f>' СВОД рус'!#REF!</f>
        <v>#REF!</v>
      </c>
      <c r="F479" s="36" t="e">
        <f>' СВОД рус'!#REF!</f>
        <v>#REF!</v>
      </c>
      <c r="G479" s="36" t="e">
        <f>' СВОД рус'!#REF!</f>
        <v>#REF!</v>
      </c>
      <c r="H479" s="36"/>
      <c r="I479" s="36"/>
      <c r="J479" s="36"/>
      <c r="K479" s="29"/>
    </row>
    <row r="480" spans="1:11" s="32" customFormat="1" ht="25.5" hidden="1" customHeight="1">
      <c r="A480" s="363"/>
      <c r="B480" s="366"/>
      <c r="C480" s="30" t="s">
        <v>229</v>
      </c>
      <c r="D480" s="36">
        <f>' СВОД рус'!D508</f>
        <v>0</v>
      </c>
      <c r="E480" s="96" t="e">
        <f>' СВОД рус'!#REF!</f>
        <v>#REF!</v>
      </c>
      <c r="F480" s="36" t="e">
        <f>' СВОД рус'!#REF!</f>
        <v>#REF!</v>
      </c>
      <c r="G480" s="36" t="e">
        <f>' СВОД рус'!#REF!</f>
        <v>#REF!</v>
      </c>
      <c r="H480" s="36"/>
      <c r="I480" s="36"/>
      <c r="J480" s="36"/>
      <c r="K480" s="29"/>
    </row>
    <row r="481" spans="1:11" s="32" customFormat="1" ht="25.5" hidden="1" customHeight="1">
      <c r="A481" s="363"/>
      <c r="B481" s="366"/>
      <c r="C481" s="30" t="s">
        <v>252</v>
      </c>
      <c r="D481" s="36">
        <f>' СВОД рус'!D509</f>
        <v>0</v>
      </c>
      <c r="E481" s="96" t="e">
        <f>' СВОД рус'!#REF!</f>
        <v>#REF!</v>
      </c>
      <c r="F481" s="36" t="e">
        <f>' СВОД рус'!#REF!</f>
        <v>#REF!</v>
      </c>
      <c r="G481" s="36" t="e">
        <f>' СВОД рус'!#REF!</f>
        <v>#REF!</v>
      </c>
      <c r="H481" s="36"/>
      <c r="I481" s="36"/>
      <c r="J481" s="36"/>
      <c r="K481" s="29"/>
    </row>
    <row r="482" spans="1:11" s="32" customFormat="1" ht="25.5" hidden="1" customHeight="1">
      <c r="A482" s="363"/>
      <c r="B482" s="366"/>
      <c r="C482" s="30" t="s">
        <v>253</v>
      </c>
      <c r="D482" s="36">
        <f>' СВОД рус'!D510</f>
        <v>0</v>
      </c>
      <c r="E482" s="96" t="e">
        <f>' СВОД рус'!#REF!</f>
        <v>#REF!</v>
      </c>
      <c r="F482" s="36" t="e">
        <f>' СВОД рус'!#REF!</f>
        <v>#REF!</v>
      </c>
      <c r="G482" s="36" t="e">
        <f>' СВОД рус'!#REF!</f>
        <v>#REF!</v>
      </c>
      <c r="H482" s="36"/>
      <c r="I482" s="36"/>
      <c r="J482" s="36"/>
      <c r="K482" s="29"/>
    </row>
    <row r="483" spans="1:11" s="32" customFormat="1" ht="25.5" hidden="1" customHeight="1">
      <c r="A483" s="363"/>
      <c r="B483" s="366"/>
      <c r="C483" s="30" t="s">
        <v>254</v>
      </c>
      <c r="D483" s="36">
        <f>' СВОД рус'!D511</f>
        <v>0</v>
      </c>
      <c r="E483" s="96" t="e">
        <f>' СВОД рус'!#REF!</f>
        <v>#REF!</v>
      </c>
      <c r="F483" s="36" t="e">
        <f>' СВОД рус'!#REF!</f>
        <v>#REF!</v>
      </c>
      <c r="G483" s="36" t="e">
        <f>' СВОД рус'!#REF!</f>
        <v>#REF!</v>
      </c>
      <c r="H483" s="36"/>
      <c r="I483" s="36"/>
      <c r="J483" s="36"/>
      <c r="K483" s="29"/>
    </row>
    <row r="484" spans="1:11" s="32" customFormat="1" ht="25.5" hidden="1" customHeight="1">
      <c r="A484" s="363"/>
      <c r="B484" s="366"/>
      <c r="C484" s="30" t="s">
        <v>255</v>
      </c>
      <c r="D484" s="36">
        <f>' СВОД рус'!D512</f>
        <v>0</v>
      </c>
      <c r="E484" s="96" t="e">
        <f>' СВОД рус'!#REF!</f>
        <v>#REF!</v>
      </c>
      <c r="F484" s="36" t="e">
        <f>' СВОД рус'!#REF!</f>
        <v>#REF!</v>
      </c>
      <c r="G484" s="36" t="e">
        <f>' СВОД рус'!#REF!</f>
        <v>#REF!</v>
      </c>
      <c r="H484" s="36"/>
      <c r="I484" s="36"/>
      <c r="J484" s="36"/>
      <c r="K484" s="29"/>
    </row>
    <row r="485" spans="1:11" s="32" customFormat="1" ht="25.5" hidden="1" customHeight="1">
      <c r="A485" s="363"/>
      <c r="B485" s="366"/>
      <c r="C485" s="30" t="s">
        <v>256</v>
      </c>
      <c r="D485" s="36">
        <f>' СВОД рус'!D513</f>
        <v>0</v>
      </c>
      <c r="E485" s="96" t="e">
        <f>' СВОД рус'!#REF!</f>
        <v>#REF!</v>
      </c>
      <c r="F485" s="36" t="e">
        <f>' СВОД рус'!#REF!</f>
        <v>#REF!</v>
      </c>
      <c r="G485" s="36" t="e">
        <f>' СВОД рус'!#REF!</f>
        <v>#REF!</v>
      </c>
      <c r="H485" s="36"/>
      <c r="I485" s="36"/>
      <c r="J485" s="36"/>
      <c r="K485" s="29"/>
    </row>
    <row r="486" spans="1:11" s="32" customFormat="1" ht="25.5" hidden="1" customHeight="1">
      <c r="A486" s="363"/>
      <c r="B486" s="366"/>
      <c r="C486" s="30" t="s">
        <v>257</v>
      </c>
      <c r="D486" s="36">
        <f>' СВОД рус'!D514</f>
        <v>0</v>
      </c>
      <c r="E486" s="96" t="e">
        <f>' СВОД рус'!#REF!</f>
        <v>#REF!</v>
      </c>
      <c r="F486" s="36" t="e">
        <f>' СВОД рус'!#REF!</f>
        <v>#REF!</v>
      </c>
      <c r="G486" s="36" t="e">
        <f>' СВОД рус'!#REF!</f>
        <v>#REF!</v>
      </c>
      <c r="H486" s="36"/>
      <c r="I486" s="36"/>
      <c r="J486" s="36"/>
      <c r="K486" s="29"/>
    </row>
    <row r="487" spans="1:11" s="32" customFormat="1" ht="25.5" hidden="1" customHeight="1">
      <c r="A487" s="363"/>
      <c r="B487" s="366"/>
      <c r="C487" s="30" t="s">
        <v>258</v>
      </c>
      <c r="D487" s="36">
        <f>' СВОД рус'!D515</f>
        <v>0</v>
      </c>
      <c r="E487" s="96" t="e">
        <f>' СВОД рус'!#REF!</f>
        <v>#REF!</v>
      </c>
      <c r="F487" s="36" t="e">
        <f>' СВОД рус'!#REF!</f>
        <v>#REF!</v>
      </c>
      <c r="G487" s="36" t="e">
        <f>' СВОД рус'!#REF!</f>
        <v>#REF!</v>
      </c>
      <c r="H487" s="36"/>
      <c r="I487" s="36"/>
      <c r="J487" s="36"/>
      <c r="K487" s="29"/>
    </row>
    <row r="488" spans="1:11" s="32" customFormat="1" ht="25.5" hidden="1" customHeight="1">
      <c r="A488" s="363"/>
      <c r="B488" s="366"/>
      <c r="C488" s="30" t="s">
        <v>259</v>
      </c>
      <c r="D488" s="36">
        <f>' СВОД рус'!D516</f>
        <v>0</v>
      </c>
      <c r="E488" s="96" t="e">
        <f>' СВОД рус'!#REF!</f>
        <v>#REF!</v>
      </c>
      <c r="F488" s="36" t="e">
        <f>' СВОД рус'!#REF!</f>
        <v>#REF!</v>
      </c>
      <c r="G488" s="36" t="e">
        <f>' СВОД рус'!#REF!</f>
        <v>#REF!</v>
      </c>
      <c r="H488" s="36"/>
      <c r="I488" s="36"/>
      <c r="J488" s="36"/>
      <c r="K488" s="29"/>
    </row>
    <row r="489" spans="1:11" s="32" customFormat="1" ht="25.5" hidden="1" customHeight="1">
      <c r="A489" s="363"/>
      <c r="B489" s="366"/>
      <c r="C489" s="30" t="s">
        <v>260</v>
      </c>
      <c r="D489" s="36">
        <f>' СВОД рус'!D517</f>
        <v>0</v>
      </c>
      <c r="E489" s="96" t="e">
        <f>' СВОД рус'!#REF!</f>
        <v>#REF!</v>
      </c>
      <c r="F489" s="36" t="e">
        <f>' СВОД рус'!#REF!</f>
        <v>#REF!</v>
      </c>
      <c r="G489" s="36" t="e">
        <f>' СВОД рус'!#REF!</f>
        <v>#REF!</v>
      </c>
      <c r="H489" s="36"/>
      <c r="I489" s="36"/>
      <c r="J489" s="36"/>
      <c r="K489" s="29"/>
    </row>
    <row r="490" spans="1:11" s="32" customFormat="1" ht="25.5" hidden="1" customHeight="1">
      <c r="A490" s="363"/>
      <c r="B490" s="366"/>
      <c r="C490" s="30" t="s">
        <v>261</v>
      </c>
      <c r="D490" s="36">
        <f>' СВОД рус'!D518</f>
        <v>0</v>
      </c>
      <c r="E490" s="96" t="e">
        <f>' СВОД рус'!#REF!</f>
        <v>#REF!</v>
      </c>
      <c r="F490" s="36" t="e">
        <f>' СВОД рус'!#REF!</f>
        <v>#REF!</v>
      </c>
      <c r="G490" s="36" t="e">
        <f>' СВОД рус'!#REF!</f>
        <v>#REF!</v>
      </c>
      <c r="H490" s="36"/>
      <c r="I490" s="36"/>
      <c r="J490" s="36"/>
      <c r="K490" s="29"/>
    </row>
    <row r="491" spans="1:11" s="32" customFormat="1" ht="25.5" hidden="1" customHeight="1">
      <c r="A491" s="363"/>
      <c r="B491" s="366"/>
      <c r="C491" s="30" t="s">
        <v>262</v>
      </c>
      <c r="D491" s="36">
        <f>' СВОД рус'!D519</f>
        <v>0</v>
      </c>
      <c r="E491" s="96" t="e">
        <f>' СВОД рус'!#REF!</f>
        <v>#REF!</v>
      </c>
      <c r="F491" s="36" t="e">
        <f>' СВОД рус'!#REF!</f>
        <v>#REF!</v>
      </c>
      <c r="G491" s="36" t="e">
        <f>' СВОД рус'!#REF!</f>
        <v>#REF!</v>
      </c>
      <c r="H491" s="36"/>
      <c r="I491" s="36"/>
      <c r="J491" s="36"/>
      <c r="K491" s="29"/>
    </row>
    <row r="492" spans="1:11" s="32" customFormat="1" ht="25.5" hidden="1" customHeight="1">
      <c r="A492" s="363"/>
      <c r="B492" s="366"/>
      <c r="C492" s="30" t="s">
        <v>263</v>
      </c>
      <c r="D492" s="36">
        <f>' СВОД рус'!D520</f>
        <v>0</v>
      </c>
      <c r="E492" s="96" t="e">
        <f>' СВОД рус'!#REF!</f>
        <v>#REF!</v>
      </c>
      <c r="F492" s="36" t="e">
        <f>' СВОД рус'!#REF!</f>
        <v>#REF!</v>
      </c>
      <c r="G492" s="36" t="e">
        <f>' СВОД рус'!#REF!</f>
        <v>#REF!</v>
      </c>
      <c r="H492" s="36"/>
      <c r="I492" s="36"/>
      <c r="J492" s="36"/>
      <c r="K492" s="29"/>
    </row>
    <row r="493" spans="1:11" s="32" customFormat="1" ht="25.5" hidden="1" customHeight="1">
      <c r="A493" s="363"/>
      <c r="B493" s="366"/>
      <c r="C493" s="30" t="s">
        <v>264</v>
      </c>
      <c r="D493" s="36">
        <f>' СВОД рус'!D521</f>
        <v>0</v>
      </c>
      <c r="E493" s="96" t="e">
        <f>' СВОД рус'!#REF!</f>
        <v>#REF!</v>
      </c>
      <c r="F493" s="36" t="e">
        <f>' СВОД рус'!#REF!</f>
        <v>#REF!</v>
      </c>
      <c r="G493" s="36" t="e">
        <f>' СВОД рус'!#REF!</f>
        <v>#REF!</v>
      </c>
      <c r="H493" s="36"/>
      <c r="I493" s="36"/>
      <c r="J493" s="36"/>
      <c r="K493" s="29"/>
    </row>
    <row r="494" spans="1:11" s="32" customFormat="1" ht="25.5" hidden="1" customHeight="1">
      <c r="A494" s="363"/>
      <c r="B494" s="366"/>
      <c r="C494" s="30" t="s">
        <v>265</v>
      </c>
      <c r="D494" s="36">
        <f>' СВОД рус'!D522</f>
        <v>0</v>
      </c>
      <c r="E494" s="96" t="e">
        <f>' СВОД рус'!#REF!</f>
        <v>#REF!</v>
      </c>
      <c r="F494" s="36" t="e">
        <f>' СВОД рус'!#REF!</f>
        <v>#REF!</v>
      </c>
      <c r="G494" s="36" t="e">
        <f>' СВОД рус'!#REF!</f>
        <v>#REF!</v>
      </c>
      <c r="H494" s="36"/>
      <c r="I494" s="36"/>
      <c r="J494" s="36"/>
      <c r="K494" s="29"/>
    </row>
    <row r="495" spans="1:11" s="32" customFormat="1" ht="25.5" hidden="1" customHeight="1">
      <c r="A495" s="363"/>
      <c r="B495" s="366"/>
      <c r="C495" s="30" t="s">
        <v>266</v>
      </c>
      <c r="D495" s="36">
        <f>' СВОД рус'!D523</f>
        <v>0</v>
      </c>
      <c r="E495" s="96" t="e">
        <f>' СВОД рус'!#REF!</f>
        <v>#REF!</v>
      </c>
      <c r="F495" s="36" t="e">
        <f>' СВОД рус'!#REF!</f>
        <v>#REF!</v>
      </c>
      <c r="G495" s="36" t="e">
        <f>' СВОД рус'!#REF!</f>
        <v>#REF!</v>
      </c>
      <c r="H495" s="36"/>
      <c r="I495" s="36"/>
      <c r="J495" s="36"/>
      <c r="K495" s="29"/>
    </row>
    <row r="496" spans="1:11" s="32" customFormat="1" ht="25.5" hidden="1" customHeight="1">
      <c r="A496" s="363"/>
      <c r="B496" s="366"/>
      <c r="C496" s="30" t="s">
        <v>267</v>
      </c>
      <c r="D496" s="36">
        <f>' СВОД рус'!D524</f>
        <v>0</v>
      </c>
      <c r="E496" s="96" t="e">
        <f>' СВОД рус'!#REF!</f>
        <v>#REF!</v>
      </c>
      <c r="F496" s="36" t="e">
        <f>' СВОД рус'!#REF!</f>
        <v>#REF!</v>
      </c>
      <c r="G496" s="36" t="e">
        <f>' СВОД рус'!#REF!</f>
        <v>#REF!</v>
      </c>
      <c r="H496" s="36"/>
      <c r="I496" s="36"/>
      <c r="J496" s="36"/>
      <c r="K496" s="29"/>
    </row>
    <row r="497" spans="1:11" s="32" customFormat="1" ht="25.5" hidden="1" customHeight="1">
      <c r="A497" s="363"/>
      <c r="B497" s="366"/>
      <c r="C497" s="30" t="s">
        <v>268</v>
      </c>
      <c r="D497" s="36">
        <f>' СВОД рус'!D525</f>
        <v>0</v>
      </c>
      <c r="E497" s="96" t="e">
        <f>' СВОД рус'!#REF!</f>
        <v>#REF!</v>
      </c>
      <c r="F497" s="36" t="e">
        <f>' СВОД рус'!#REF!</f>
        <v>#REF!</v>
      </c>
      <c r="G497" s="36" t="e">
        <f>' СВОД рус'!#REF!</f>
        <v>#REF!</v>
      </c>
      <c r="H497" s="36"/>
      <c r="I497" s="36"/>
      <c r="J497" s="36"/>
      <c r="K497" s="29"/>
    </row>
    <row r="498" spans="1:11" s="32" customFormat="1" ht="25.5" hidden="1" customHeight="1">
      <c r="A498" s="363"/>
      <c r="B498" s="366"/>
      <c r="C498" s="30" t="s">
        <v>269</v>
      </c>
      <c r="D498" s="36">
        <f>' СВОД рус'!D526</f>
        <v>0</v>
      </c>
      <c r="E498" s="96" t="e">
        <f>' СВОД рус'!#REF!</f>
        <v>#REF!</v>
      </c>
      <c r="F498" s="36" t="e">
        <f>' СВОД рус'!#REF!</f>
        <v>#REF!</v>
      </c>
      <c r="G498" s="36" t="e">
        <f>' СВОД рус'!#REF!</f>
        <v>#REF!</v>
      </c>
      <c r="H498" s="36"/>
      <c r="I498" s="36"/>
      <c r="J498" s="36"/>
      <c r="K498" s="29"/>
    </row>
    <row r="499" spans="1:11" s="32" customFormat="1" ht="25.5" hidden="1" customHeight="1">
      <c r="A499" s="363"/>
      <c r="B499" s="366"/>
      <c r="C499" s="30" t="s">
        <v>270</v>
      </c>
      <c r="D499" s="36">
        <f>' СВОД рус'!D527</f>
        <v>0</v>
      </c>
      <c r="E499" s="96" t="e">
        <f>' СВОД рус'!#REF!</f>
        <v>#REF!</v>
      </c>
      <c r="F499" s="36" t="e">
        <f>' СВОД рус'!#REF!</f>
        <v>#REF!</v>
      </c>
      <c r="G499" s="36" t="e">
        <f>' СВОД рус'!#REF!</f>
        <v>#REF!</v>
      </c>
      <c r="H499" s="36"/>
      <c r="I499" s="36"/>
      <c r="J499" s="36"/>
      <c r="K499" s="29"/>
    </row>
    <row r="500" spans="1:11" s="32" customFormat="1" ht="25.5" hidden="1" customHeight="1">
      <c r="A500" s="363"/>
      <c r="B500" s="366"/>
      <c r="C500" s="30" t="s">
        <v>271</v>
      </c>
      <c r="D500" s="36">
        <f>' СВОД рус'!D528</f>
        <v>0</v>
      </c>
      <c r="E500" s="96" t="e">
        <f>' СВОД рус'!#REF!</f>
        <v>#REF!</v>
      </c>
      <c r="F500" s="36" t="e">
        <f>' СВОД рус'!#REF!</f>
        <v>#REF!</v>
      </c>
      <c r="G500" s="36" t="e">
        <f>' СВОД рус'!#REF!</f>
        <v>#REF!</v>
      </c>
      <c r="H500" s="36"/>
      <c r="I500" s="36"/>
      <c r="J500" s="36"/>
      <c r="K500" s="29"/>
    </row>
    <row r="501" spans="1:11" s="32" customFormat="1" ht="25.5" hidden="1" customHeight="1">
      <c r="A501" s="363"/>
      <c r="B501" s="366"/>
      <c r="C501" s="30" t="s">
        <v>272</v>
      </c>
      <c r="D501" s="36">
        <f>' СВОД рус'!D529</f>
        <v>0</v>
      </c>
      <c r="E501" s="96" t="e">
        <f>' СВОД рус'!#REF!</f>
        <v>#REF!</v>
      </c>
      <c r="F501" s="36" t="e">
        <f>' СВОД рус'!#REF!</f>
        <v>#REF!</v>
      </c>
      <c r="G501" s="36" t="e">
        <f>' СВОД рус'!#REF!</f>
        <v>#REF!</v>
      </c>
      <c r="H501" s="36"/>
      <c r="I501" s="36"/>
      <c r="J501" s="36"/>
      <c r="K501" s="29"/>
    </row>
    <row r="502" spans="1:11" s="32" customFormat="1" ht="25.5" hidden="1" customHeight="1">
      <c r="A502" s="363"/>
      <c r="B502" s="366"/>
      <c r="C502" s="30" t="s">
        <v>273</v>
      </c>
      <c r="D502" s="36">
        <f>' СВОД рус'!D530</f>
        <v>0</v>
      </c>
      <c r="E502" s="96" t="e">
        <f>' СВОД рус'!#REF!</f>
        <v>#REF!</v>
      </c>
      <c r="F502" s="36" t="e">
        <f>' СВОД рус'!#REF!</f>
        <v>#REF!</v>
      </c>
      <c r="G502" s="36" t="e">
        <f>' СВОД рус'!#REF!</f>
        <v>#REF!</v>
      </c>
      <c r="H502" s="36"/>
      <c r="I502" s="36"/>
      <c r="J502" s="36"/>
      <c r="K502" s="29"/>
    </row>
    <row r="503" spans="1:11" s="32" customFormat="1" ht="51" hidden="1">
      <c r="A503" s="363"/>
      <c r="B503" s="366"/>
      <c r="C503" s="30" t="s">
        <v>274</v>
      </c>
      <c r="D503" s="36">
        <f>' СВОД рус'!D531</f>
        <v>0</v>
      </c>
      <c r="E503" s="96" t="e">
        <f>' СВОД рус'!#REF!</f>
        <v>#REF!</v>
      </c>
      <c r="F503" s="36" t="e">
        <f>' СВОД рус'!#REF!</f>
        <v>#REF!</v>
      </c>
      <c r="G503" s="36" t="e">
        <f>' СВОД рус'!#REF!</f>
        <v>#REF!</v>
      </c>
      <c r="H503" s="36"/>
      <c r="I503" s="36"/>
      <c r="J503" s="36"/>
      <c r="K503" s="29"/>
    </row>
    <row r="504" spans="1:11" s="32" customFormat="1" ht="38.25" hidden="1">
      <c r="A504" s="363"/>
      <c r="B504" s="366"/>
      <c r="C504" s="30" t="s">
        <v>374</v>
      </c>
      <c r="D504" s="36">
        <f>' СВОД рус'!D532</f>
        <v>0</v>
      </c>
      <c r="E504" s="96" t="e">
        <f>' СВОД рус'!#REF!</f>
        <v>#REF!</v>
      </c>
      <c r="F504" s="36" t="e">
        <f>' СВОД рус'!#REF!</f>
        <v>#REF!</v>
      </c>
      <c r="G504" s="36" t="e">
        <f>' СВОД рус'!#REF!</f>
        <v>#REF!</v>
      </c>
      <c r="H504" s="36"/>
      <c r="I504" s="36"/>
      <c r="J504" s="36"/>
      <c r="K504" s="29"/>
    </row>
    <row r="505" spans="1:11" s="32" customFormat="1" ht="38.25" hidden="1">
      <c r="A505" s="363"/>
      <c r="B505" s="366"/>
      <c r="C505" s="30" t="s">
        <v>374</v>
      </c>
      <c r="D505" s="36"/>
      <c r="E505" s="96"/>
      <c r="F505" s="36"/>
      <c r="G505" s="36"/>
      <c r="H505" s="36"/>
      <c r="I505" s="36"/>
      <c r="J505" s="36"/>
      <c r="K505" s="29"/>
    </row>
    <row r="506" spans="1:11" s="32" customFormat="1" ht="38.25" hidden="1">
      <c r="A506" s="363"/>
      <c r="B506" s="366"/>
      <c r="C506" s="30" t="s">
        <v>375</v>
      </c>
      <c r="D506" s="36"/>
      <c r="E506" s="96"/>
      <c r="F506" s="36"/>
      <c r="G506" s="36"/>
      <c r="H506" s="36"/>
      <c r="I506" s="36"/>
      <c r="J506" s="36"/>
      <c r="K506" s="29"/>
    </row>
    <row r="507" spans="1:11" s="32" customFormat="1" ht="38.25" hidden="1">
      <c r="A507" s="363"/>
      <c r="B507" s="366"/>
      <c r="C507" s="30" t="s">
        <v>376</v>
      </c>
      <c r="D507" s="36"/>
      <c r="E507" s="96"/>
      <c r="F507" s="36"/>
      <c r="G507" s="36"/>
      <c r="H507" s="36"/>
      <c r="I507" s="36"/>
      <c r="J507" s="36"/>
      <c r="K507" s="29"/>
    </row>
    <row r="508" spans="1:11" s="32" customFormat="1" ht="38.25" hidden="1">
      <c r="A508" s="363"/>
      <c r="B508" s="366"/>
      <c r="C508" s="30" t="s">
        <v>377</v>
      </c>
      <c r="D508" s="36"/>
      <c r="E508" s="96"/>
      <c r="F508" s="36"/>
      <c r="G508" s="36"/>
      <c r="H508" s="36"/>
      <c r="I508" s="36"/>
      <c r="J508" s="36"/>
      <c r="K508" s="29"/>
    </row>
    <row r="509" spans="1:11" s="32" customFormat="1" ht="38.25" hidden="1">
      <c r="A509" s="363"/>
      <c r="B509" s="366"/>
      <c r="C509" s="30" t="s">
        <v>378</v>
      </c>
      <c r="D509" s="36"/>
      <c r="E509" s="96"/>
      <c r="F509" s="36"/>
      <c r="G509" s="36"/>
      <c r="H509" s="36"/>
      <c r="I509" s="36"/>
      <c r="J509" s="36"/>
      <c r="K509" s="29"/>
    </row>
    <row r="510" spans="1:11" s="32" customFormat="1" ht="38.25" hidden="1">
      <c r="A510" s="363"/>
      <c r="B510" s="366"/>
      <c r="C510" s="30" t="s">
        <v>379</v>
      </c>
      <c r="D510" s="36"/>
      <c r="E510" s="96"/>
      <c r="F510" s="36"/>
      <c r="G510" s="36"/>
      <c r="H510" s="36"/>
      <c r="I510" s="36"/>
      <c r="J510" s="36"/>
      <c r="K510" s="29"/>
    </row>
    <row r="511" spans="1:11" s="32" customFormat="1" ht="38.25" hidden="1">
      <c r="A511" s="363"/>
      <c r="B511" s="366"/>
      <c r="C511" s="30" t="s">
        <v>380</v>
      </c>
      <c r="D511" s="36"/>
      <c r="E511" s="96"/>
      <c r="F511" s="36"/>
      <c r="G511" s="36"/>
      <c r="H511" s="36"/>
      <c r="I511" s="36"/>
      <c r="J511" s="36"/>
      <c r="K511" s="29"/>
    </row>
    <row r="512" spans="1:11" s="32" customFormat="1" ht="38.25" hidden="1">
      <c r="A512" s="363"/>
      <c r="B512" s="366"/>
      <c r="C512" s="30" t="s">
        <v>381</v>
      </c>
      <c r="D512" s="36"/>
      <c r="E512" s="96"/>
      <c r="F512" s="36"/>
      <c r="G512" s="36"/>
      <c r="H512" s="36"/>
      <c r="I512" s="36"/>
      <c r="J512" s="36"/>
      <c r="K512" s="29"/>
    </row>
    <row r="513" spans="1:12" s="32" customFormat="1" ht="38.25" hidden="1">
      <c r="A513" s="363"/>
      <c r="B513" s="366"/>
      <c r="C513" s="30" t="s">
        <v>382</v>
      </c>
      <c r="D513" s="36"/>
      <c r="E513" s="96"/>
      <c r="F513" s="36"/>
      <c r="G513" s="36"/>
      <c r="H513" s="36"/>
      <c r="I513" s="36"/>
      <c r="J513" s="36"/>
      <c r="K513" s="29"/>
    </row>
    <row r="514" spans="1:12" s="32" customFormat="1" ht="38.25" hidden="1">
      <c r="A514" s="363"/>
      <c r="B514" s="366"/>
      <c r="C514" s="30" t="s">
        <v>383</v>
      </c>
      <c r="D514" s="36"/>
      <c r="E514" s="96"/>
      <c r="F514" s="36"/>
      <c r="G514" s="36"/>
      <c r="H514" s="36"/>
      <c r="I514" s="36"/>
      <c r="J514" s="36"/>
      <c r="K514" s="29"/>
    </row>
    <row r="515" spans="1:12" s="32" customFormat="1" ht="38.25" hidden="1">
      <c r="A515" s="363"/>
      <c r="B515" s="366"/>
      <c r="C515" s="30" t="s">
        <v>384</v>
      </c>
      <c r="D515" s="36"/>
      <c r="E515" s="96"/>
      <c r="F515" s="36"/>
      <c r="G515" s="36"/>
      <c r="H515" s="36"/>
      <c r="I515" s="36"/>
      <c r="J515" s="36"/>
      <c r="K515" s="29"/>
    </row>
    <row r="516" spans="1:12" s="32" customFormat="1" ht="38.25" hidden="1">
      <c r="A516" s="363"/>
      <c r="B516" s="366"/>
      <c r="C516" s="30" t="s">
        <v>385</v>
      </c>
      <c r="D516" s="36">
        <f>' СВОД рус'!D544</f>
        <v>0</v>
      </c>
      <c r="E516" s="96" t="e">
        <f>' СВОД рус'!#REF!</f>
        <v>#REF!</v>
      </c>
      <c r="F516" s="36" t="e">
        <f>' СВОД рус'!#REF!</f>
        <v>#REF!</v>
      </c>
      <c r="G516" s="36" t="e">
        <f>' СВОД рус'!#REF!</f>
        <v>#REF!</v>
      </c>
      <c r="H516" s="36"/>
      <c r="I516" s="36"/>
      <c r="J516" s="36"/>
      <c r="K516" s="29"/>
    </row>
    <row r="517" spans="1:12" s="32" customFormat="1" ht="35.25">
      <c r="A517" s="369"/>
      <c r="B517" s="368" t="s">
        <v>34</v>
      </c>
      <c r="C517" s="30" t="s">
        <v>323</v>
      </c>
      <c r="D517" s="37">
        <f>' СВОД рус'!D545</f>
        <v>50900455</v>
      </c>
      <c r="E517" s="99">
        <f>' СВОД рус'!E545</f>
        <v>0</v>
      </c>
      <c r="F517" s="37">
        <f>' СВОД рус'!F545</f>
        <v>0</v>
      </c>
      <c r="G517" s="37">
        <f>' СВОД рус'!G545</f>
        <v>0</v>
      </c>
      <c r="H517" s="37"/>
      <c r="I517" s="37"/>
      <c r="J517" s="37"/>
      <c r="K517" s="29"/>
    </row>
    <row r="518" spans="1:12" s="32" customFormat="1" ht="35.25" hidden="1">
      <c r="A518" s="369"/>
      <c r="B518" s="368"/>
      <c r="C518" s="102" t="s">
        <v>484</v>
      </c>
      <c r="D518" s="37">
        <f>' СВОД рус'!D546</f>
        <v>3412779</v>
      </c>
      <c r="E518" s="96"/>
      <c r="F518" s="36"/>
      <c r="G518" s="36"/>
      <c r="H518" s="36"/>
      <c r="I518" s="36"/>
      <c r="J518" s="36"/>
      <c r="K518" s="29"/>
    </row>
    <row r="519" spans="1:12" s="32" customFormat="1" ht="38.25" hidden="1">
      <c r="A519" s="369"/>
      <c r="B519" s="368"/>
      <c r="C519" s="102" t="s">
        <v>485</v>
      </c>
      <c r="D519" s="37">
        <f>' СВОД рус'!D547</f>
        <v>3000000</v>
      </c>
      <c r="E519" s="96"/>
      <c r="F519" s="36"/>
      <c r="G519" s="36"/>
      <c r="H519" s="36"/>
      <c r="I519" s="36"/>
      <c r="J519" s="36"/>
      <c r="K519" s="29"/>
    </row>
    <row r="520" spans="1:12" s="32" customFormat="1" ht="38.25" hidden="1">
      <c r="A520" s="369"/>
      <c r="B520" s="368"/>
      <c r="C520" s="102" t="s">
        <v>257</v>
      </c>
      <c r="D520" s="37">
        <f>' СВОД рус'!D548</f>
        <v>2643008</v>
      </c>
      <c r="E520" s="96"/>
      <c r="F520" s="36"/>
      <c r="G520" s="36"/>
      <c r="H520" s="36"/>
      <c r="I520" s="36"/>
      <c r="J520" s="36"/>
      <c r="K520" s="29"/>
    </row>
    <row r="521" spans="1:12" s="32" customFormat="1" ht="38.25" hidden="1">
      <c r="A521" s="369"/>
      <c r="B521" s="368"/>
      <c r="C521" s="102" t="s">
        <v>254</v>
      </c>
      <c r="D521" s="37">
        <f>' СВОД рус'!D549</f>
        <v>997909</v>
      </c>
      <c r="E521" s="96"/>
      <c r="F521" s="36"/>
      <c r="G521" s="36"/>
      <c r="H521" s="36"/>
      <c r="I521" s="36"/>
      <c r="J521" s="36"/>
      <c r="K521" s="29"/>
    </row>
    <row r="522" spans="1:12" s="32" customFormat="1" ht="38.25" hidden="1">
      <c r="A522" s="369"/>
      <c r="B522" s="368"/>
      <c r="C522" s="102" t="s">
        <v>255</v>
      </c>
      <c r="D522" s="37">
        <f>' СВОД рус'!D550</f>
        <v>2643008</v>
      </c>
      <c r="E522" s="96"/>
      <c r="F522" s="36"/>
      <c r="G522" s="36"/>
      <c r="H522" s="36"/>
      <c r="I522" s="36"/>
      <c r="J522" s="36"/>
      <c r="K522" s="29"/>
    </row>
    <row r="523" spans="1:12" s="32" customFormat="1" ht="38.25" hidden="1">
      <c r="A523" s="369"/>
      <c r="B523" s="368"/>
      <c r="C523" s="102" t="s">
        <v>256</v>
      </c>
      <c r="D523" s="37">
        <f>' СВОД рус'!D551</f>
        <v>2643007</v>
      </c>
      <c r="E523" s="96"/>
      <c r="F523" s="36"/>
      <c r="G523" s="36"/>
      <c r="H523" s="36"/>
      <c r="I523" s="36"/>
      <c r="J523" s="36"/>
      <c r="K523" s="29"/>
    </row>
    <row r="524" spans="1:12" ht="89.25">
      <c r="A524" s="262" t="s">
        <v>9</v>
      </c>
      <c r="B524" s="261"/>
      <c r="C524" s="263" t="s">
        <v>693</v>
      </c>
      <c r="D524" s="265">
        <f>' СВОД рус'!D552</f>
        <v>65480002</v>
      </c>
      <c r="E524" s="264">
        <f>' СВОД рус'!E552</f>
        <v>50000000</v>
      </c>
      <c r="F524" s="265">
        <f>' СВОД рус'!F552</f>
        <v>32476151</v>
      </c>
      <c r="G524" s="265">
        <f>' СВОД рус'!G552</f>
        <v>59978700</v>
      </c>
      <c r="H524" s="265"/>
      <c r="I524" s="265"/>
      <c r="J524" s="265"/>
      <c r="K524" s="87"/>
      <c r="L524" s="88"/>
    </row>
    <row r="525" spans="1:12">
      <c r="A525" s="258"/>
      <c r="B525" s="23"/>
      <c r="C525" s="63"/>
      <c r="D525" s="62"/>
      <c r="E525" s="230"/>
      <c r="F525" s="62"/>
      <c r="G525" s="62"/>
      <c r="H525" s="62"/>
      <c r="I525" s="62"/>
      <c r="J525" s="62"/>
      <c r="K525" s="23"/>
    </row>
    <row r="526" spans="1:12">
      <c r="A526" s="258"/>
      <c r="B526" s="23"/>
      <c r="C526" s="63"/>
      <c r="D526" s="62"/>
      <c r="E526" s="230"/>
      <c r="F526" s="62"/>
      <c r="G526" s="62"/>
      <c r="H526" s="62"/>
      <c r="I526" s="62"/>
      <c r="J526" s="62"/>
      <c r="K526" s="23"/>
    </row>
    <row r="527" spans="1:12">
      <c r="A527" s="258"/>
      <c r="B527" s="23"/>
      <c r="C527" s="63"/>
      <c r="D527" s="62"/>
      <c r="E527" s="230"/>
      <c r="F527" s="62"/>
      <c r="G527" s="62"/>
      <c r="H527" s="62"/>
      <c r="I527" s="62"/>
      <c r="J527" s="62"/>
      <c r="K527" s="23"/>
    </row>
    <row r="528" spans="1:12">
      <c r="A528" s="258"/>
      <c r="B528" s="23"/>
      <c r="C528" s="63"/>
      <c r="D528" s="62"/>
      <c r="E528" s="230"/>
      <c r="F528" s="62"/>
      <c r="G528" s="62"/>
      <c r="H528" s="62"/>
      <c r="I528" s="62"/>
      <c r="J528" s="62"/>
      <c r="K528" s="23"/>
    </row>
    <row r="529" spans="1:11">
      <c r="A529" s="258"/>
      <c r="B529" s="23"/>
      <c r="C529" s="63"/>
      <c r="D529" s="62"/>
      <c r="E529" s="230"/>
      <c r="F529" s="62"/>
      <c r="G529" s="62"/>
      <c r="H529" s="62"/>
      <c r="I529" s="62"/>
      <c r="J529" s="62"/>
      <c r="K529" s="23"/>
    </row>
    <row r="530" spans="1:11">
      <c r="A530" s="258"/>
      <c r="B530" s="23"/>
      <c r="C530" s="63"/>
      <c r="D530" s="62"/>
      <c r="E530" s="230"/>
      <c r="F530" s="62"/>
      <c r="G530" s="62"/>
      <c r="H530" s="62"/>
      <c r="I530" s="62"/>
      <c r="J530" s="62"/>
      <c r="K530" s="23"/>
    </row>
    <row r="531" spans="1:11">
      <c r="A531" s="258"/>
      <c r="B531" s="23"/>
      <c r="C531" s="63"/>
      <c r="D531" s="62"/>
      <c r="E531" s="230"/>
      <c r="F531" s="62"/>
      <c r="G531" s="62"/>
      <c r="H531" s="62"/>
      <c r="I531" s="62"/>
      <c r="J531" s="62"/>
      <c r="K531" s="23"/>
    </row>
    <row r="532" spans="1:11">
      <c r="A532" s="258"/>
      <c r="B532" s="23"/>
      <c r="C532" s="63"/>
      <c r="D532" s="62"/>
      <c r="E532" s="230"/>
      <c r="F532" s="62"/>
      <c r="G532" s="62"/>
      <c r="H532" s="62"/>
      <c r="I532" s="62"/>
      <c r="J532" s="62"/>
      <c r="K532" s="23"/>
    </row>
    <row r="533" spans="1:11">
      <c r="A533" s="258"/>
      <c r="B533" s="23"/>
      <c r="C533" s="63"/>
      <c r="D533" s="62"/>
      <c r="E533" s="230"/>
      <c r="F533" s="62"/>
      <c r="G533" s="62"/>
      <c r="H533" s="62"/>
      <c r="I533" s="62"/>
      <c r="J533" s="62"/>
      <c r="K533" s="23"/>
    </row>
    <row r="534" spans="1:11">
      <c r="A534" s="258"/>
      <c r="B534" s="23"/>
      <c r="C534" s="63"/>
      <c r="D534" s="23"/>
      <c r="E534" s="226"/>
      <c r="F534" s="23"/>
      <c r="G534" s="23"/>
      <c r="H534" s="23"/>
      <c r="I534" s="23"/>
      <c r="J534" s="23"/>
      <c r="K534" s="23"/>
    </row>
    <row r="535" spans="1:11">
      <c r="A535" s="258"/>
      <c r="B535" s="23"/>
      <c r="C535" s="23"/>
      <c r="D535" s="23"/>
      <c r="E535" s="226"/>
      <c r="F535" s="23"/>
      <c r="G535" s="23"/>
      <c r="H535" s="23"/>
      <c r="I535" s="23"/>
      <c r="J535" s="23"/>
      <c r="K535" s="23"/>
    </row>
    <row r="536" spans="1:11">
      <c r="A536" s="258"/>
      <c r="B536" s="23"/>
      <c r="C536" s="23"/>
      <c r="D536" s="23"/>
      <c r="E536" s="226"/>
      <c r="F536" s="23"/>
      <c r="G536" s="23"/>
      <c r="H536" s="23"/>
      <c r="I536" s="23"/>
      <c r="J536" s="23"/>
      <c r="K536" s="23"/>
    </row>
    <row r="537" spans="1:11">
      <c r="A537" s="258"/>
      <c r="B537" s="23"/>
      <c r="C537" s="23"/>
      <c r="D537" s="23"/>
      <c r="E537" s="226"/>
      <c r="F537" s="23"/>
      <c r="G537" s="23"/>
      <c r="H537" s="23"/>
      <c r="I537" s="23"/>
      <c r="J537" s="23"/>
      <c r="K537" s="23"/>
    </row>
    <row r="538" spans="1:11">
      <c r="A538" s="258"/>
      <c r="B538" s="23"/>
      <c r="C538" s="23"/>
      <c r="D538" s="23"/>
      <c r="E538" s="226"/>
      <c r="F538" s="23"/>
      <c r="G538" s="23"/>
      <c r="H538" s="23"/>
      <c r="I538" s="23"/>
      <c r="J538" s="23"/>
      <c r="K538" s="23"/>
    </row>
    <row r="539" spans="1:11">
      <c r="A539" s="258"/>
      <c r="B539" s="23"/>
      <c r="C539" s="23"/>
      <c r="D539" s="23"/>
      <c r="E539" s="226"/>
      <c r="F539" s="23"/>
      <c r="G539" s="23"/>
      <c r="H539" s="23"/>
      <c r="I539" s="23"/>
      <c r="J539" s="23"/>
      <c r="K539" s="23"/>
    </row>
    <row r="540" spans="1:11">
      <c r="A540" s="258"/>
      <c r="B540" s="23"/>
      <c r="C540" s="23"/>
      <c r="D540" s="23"/>
      <c r="E540" s="226"/>
      <c r="F540" s="23"/>
      <c r="G540" s="23"/>
      <c r="H540" s="23"/>
      <c r="I540" s="23"/>
      <c r="J540" s="23"/>
      <c r="K540" s="23"/>
    </row>
    <row r="541" spans="1:11">
      <c r="A541" s="258"/>
      <c r="B541" s="23"/>
      <c r="C541" s="23"/>
      <c r="D541" s="23"/>
      <c r="E541" s="226"/>
      <c r="F541" s="23"/>
      <c r="G541" s="23"/>
      <c r="H541" s="23"/>
      <c r="I541" s="23"/>
      <c r="J541" s="23"/>
      <c r="K541" s="23"/>
    </row>
    <row r="542" spans="1:11">
      <c r="A542" s="258"/>
      <c r="B542" s="23"/>
      <c r="C542" s="23"/>
      <c r="D542" s="23"/>
      <c r="E542" s="226"/>
      <c r="F542" s="23"/>
      <c r="G542" s="23"/>
      <c r="H542" s="23"/>
      <c r="I542" s="23"/>
      <c r="J542" s="23"/>
      <c r="K542" s="23"/>
    </row>
    <row r="543" spans="1:11">
      <c r="A543" s="258"/>
      <c r="B543" s="23"/>
      <c r="C543" s="23"/>
      <c r="D543" s="23"/>
      <c r="E543" s="226"/>
      <c r="F543" s="23"/>
      <c r="G543" s="23"/>
      <c r="H543" s="23"/>
      <c r="I543" s="23"/>
      <c r="J543" s="23"/>
      <c r="K543" s="23"/>
    </row>
    <row r="544" spans="1:11">
      <c r="A544" s="258"/>
      <c r="B544" s="23"/>
      <c r="C544" s="23"/>
      <c r="D544" s="23"/>
      <c r="E544" s="226"/>
      <c r="F544" s="23"/>
      <c r="G544" s="23"/>
      <c r="H544" s="23"/>
      <c r="I544" s="23"/>
      <c r="J544" s="23"/>
      <c r="K544" s="23"/>
    </row>
    <row r="545" spans="1:11">
      <c r="A545" s="258"/>
      <c r="B545" s="23"/>
      <c r="C545" s="23"/>
      <c r="D545" s="23"/>
      <c r="E545" s="226"/>
      <c r="F545" s="23"/>
      <c r="G545" s="23"/>
      <c r="H545" s="23"/>
      <c r="I545" s="23"/>
      <c r="J545" s="23"/>
      <c r="K545" s="23"/>
    </row>
    <row r="546" spans="1:11">
      <c r="A546" s="258"/>
      <c r="B546" s="23"/>
      <c r="C546" s="23"/>
      <c r="D546" s="23"/>
      <c r="E546" s="226"/>
      <c r="F546" s="23"/>
      <c r="G546" s="23"/>
      <c r="H546" s="23"/>
      <c r="I546" s="23"/>
      <c r="J546" s="23"/>
      <c r="K546" s="23"/>
    </row>
    <row r="547" spans="1:11">
      <c r="A547" s="258"/>
      <c r="B547" s="23"/>
      <c r="C547" s="23"/>
      <c r="D547" s="23"/>
      <c r="E547" s="226"/>
      <c r="F547" s="23"/>
      <c r="G547" s="23"/>
      <c r="H547" s="23"/>
      <c r="I547" s="23"/>
      <c r="J547" s="23"/>
      <c r="K547" s="23"/>
    </row>
    <row r="548" spans="1:11">
      <c r="A548" s="258"/>
      <c r="B548" s="23"/>
      <c r="C548" s="23"/>
      <c r="D548" s="23"/>
      <c r="E548" s="226"/>
      <c r="F548" s="23"/>
      <c r="G548" s="23"/>
      <c r="H548" s="23"/>
      <c r="I548" s="23"/>
      <c r="J548" s="23"/>
      <c r="K548" s="23"/>
    </row>
    <row r="549" spans="1:11">
      <c r="A549" s="258"/>
      <c r="B549" s="23"/>
      <c r="C549" s="23"/>
      <c r="D549" s="23"/>
      <c r="E549" s="226"/>
      <c r="F549" s="23"/>
      <c r="G549" s="23"/>
      <c r="H549" s="23"/>
      <c r="I549" s="23"/>
      <c r="J549" s="23"/>
      <c r="K549" s="23"/>
    </row>
    <row r="550" spans="1:11">
      <c r="A550" s="258"/>
      <c r="B550" s="23"/>
      <c r="C550" s="23"/>
      <c r="D550" s="23"/>
      <c r="E550" s="226"/>
      <c r="F550" s="23"/>
      <c r="G550" s="23"/>
      <c r="H550" s="23"/>
      <c r="I550" s="23"/>
      <c r="J550" s="23"/>
      <c r="K550" s="23"/>
    </row>
    <row r="551" spans="1:11">
      <c r="A551" s="258"/>
      <c r="B551" s="23"/>
      <c r="C551" s="23"/>
      <c r="D551" s="23"/>
      <c r="E551" s="226"/>
      <c r="F551" s="23"/>
      <c r="G551" s="23"/>
      <c r="H551" s="23"/>
      <c r="I551" s="23"/>
      <c r="J551" s="23"/>
      <c r="K551" s="23"/>
    </row>
    <row r="552" spans="1:11">
      <c r="A552" s="258"/>
      <c r="B552" s="23"/>
      <c r="C552" s="23"/>
      <c r="D552" s="23"/>
      <c r="E552" s="226"/>
      <c r="F552" s="23"/>
      <c r="G552" s="23"/>
      <c r="H552" s="23"/>
      <c r="I552" s="23"/>
      <c r="J552" s="23"/>
      <c r="K552" s="23"/>
    </row>
    <row r="553" spans="1:11">
      <c r="A553" s="258"/>
      <c r="B553" s="23"/>
      <c r="C553" s="23"/>
      <c r="D553" s="23"/>
      <c r="E553" s="226"/>
      <c r="F553" s="23"/>
      <c r="G553" s="23"/>
      <c r="H553" s="23"/>
      <c r="I553" s="23"/>
      <c r="J553" s="23"/>
      <c r="K553" s="23"/>
    </row>
    <row r="554" spans="1:11">
      <c r="A554" s="258"/>
      <c r="B554" s="23"/>
      <c r="C554" s="23"/>
      <c r="D554" s="23"/>
      <c r="E554" s="226"/>
      <c r="F554" s="23"/>
      <c r="G554" s="23"/>
      <c r="H554" s="23"/>
      <c r="I554" s="23"/>
      <c r="J554" s="23"/>
      <c r="K554" s="23"/>
    </row>
    <row r="555" spans="1:11">
      <c r="A555" s="258"/>
      <c r="B555" s="23"/>
      <c r="C555" s="23"/>
      <c r="D555" s="23"/>
      <c r="E555" s="226"/>
      <c r="F555" s="23"/>
      <c r="G555" s="23"/>
      <c r="H555" s="23"/>
      <c r="I555" s="23"/>
      <c r="J555" s="23"/>
      <c r="K555" s="23"/>
    </row>
    <row r="556" spans="1:11">
      <c r="A556" s="258"/>
      <c r="B556" s="23"/>
      <c r="C556" s="23"/>
      <c r="D556" s="23"/>
      <c r="E556" s="226"/>
      <c r="F556" s="23"/>
      <c r="G556" s="23"/>
      <c r="H556" s="23"/>
      <c r="I556" s="23"/>
      <c r="J556" s="23"/>
      <c r="K556" s="23"/>
    </row>
    <row r="557" spans="1:11">
      <c r="A557" s="258"/>
      <c r="B557" s="23"/>
      <c r="C557" s="23"/>
      <c r="D557" s="23"/>
      <c r="E557" s="226"/>
      <c r="F557" s="23"/>
      <c r="G557" s="23"/>
      <c r="H557" s="23"/>
      <c r="I557" s="23"/>
      <c r="J557" s="23"/>
      <c r="K557" s="23"/>
    </row>
    <row r="558" spans="1:11">
      <c r="A558" s="258"/>
      <c r="B558" s="23"/>
      <c r="C558" s="23"/>
      <c r="D558" s="23"/>
      <c r="E558" s="226"/>
      <c r="F558" s="23"/>
      <c r="G558" s="23"/>
      <c r="H558" s="23"/>
      <c r="I558" s="23"/>
      <c r="J558" s="23"/>
      <c r="K558" s="23"/>
    </row>
    <row r="559" spans="1:11">
      <c r="A559" s="258"/>
      <c r="B559" s="23"/>
      <c r="C559" s="23"/>
      <c r="D559" s="23"/>
      <c r="E559" s="226"/>
      <c r="F559" s="23"/>
      <c r="G559" s="23"/>
      <c r="H559" s="23"/>
      <c r="I559" s="23"/>
      <c r="J559" s="23"/>
      <c r="K559" s="23"/>
    </row>
    <row r="560" spans="1:11">
      <c r="A560" s="258"/>
      <c r="B560" s="23"/>
      <c r="C560" s="23"/>
      <c r="D560" s="23"/>
      <c r="E560" s="226"/>
      <c r="F560" s="23"/>
      <c r="G560" s="23"/>
      <c r="H560" s="23"/>
      <c r="I560" s="23"/>
      <c r="J560" s="23"/>
      <c r="K560" s="23"/>
    </row>
    <row r="561" spans="1:11">
      <c r="A561" s="258"/>
      <c r="B561" s="23"/>
      <c r="C561" s="23"/>
      <c r="D561" s="23"/>
      <c r="E561" s="226"/>
      <c r="F561" s="23"/>
      <c r="G561" s="23"/>
      <c r="H561" s="23"/>
      <c r="I561" s="23"/>
      <c r="J561" s="23"/>
      <c r="K561" s="23"/>
    </row>
    <row r="562" spans="1:11">
      <c r="A562" s="258"/>
      <c r="B562" s="23"/>
      <c r="C562" s="23"/>
      <c r="D562" s="23"/>
      <c r="E562" s="226"/>
      <c r="F562" s="23"/>
      <c r="G562" s="23"/>
      <c r="H562" s="23"/>
      <c r="I562" s="23"/>
      <c r="J562" s="23"/>
      <c r="K562" s="23"/>
    </row>
    <row r="563" spans="1:11">
      <c r="A563" s="258"/>
      <c r="B563" s="23"/>
      <c r="C563" s="23"/>
      <c r="D563" s="23"/>
      <c r="E563" s="226"/>
      <c r="F563" s="23"/>
      <c r="G563" s="23"/>
      <c r="H563" s="23"/>
      <c r="I563" s="23"/>
      <c r="J563" s="23"/>
      <c r="K563" s="23"/>
    </row>
    <row r="564" spans="1:11">
      <c r="A564" s="258"/>
      <c r="B564" s="23"/>
      <c r="C564" s="23"/>
      <c r="D564" s="23"/>
      <c r="E564" s="226"/>
      <c r="F564" s="23"/>
      <c r="G564" s="23"/>
      <c r="H564" s="23"/>
      <c r="I564" s="23"/>
      <c r="J564" s="23"/>
      <c r="K564" s="23"/>
    </row>
    <row r="565" spans="1:11">
      <c r="A565" s="258"/>
      <c r="B565" s="23"/>
      <c r="C565" s="23"/>
      <c r="D565" s="23"/>
      <c r="E565" s="226"/>
      <c r="F565" s="23"/>
      <c r="G565" s="23"/>
      <c r="H565" s="23"/>
      <c r="I565" s="23"/>
      <c r="J565" s="23"/>
      <c r="K565" s="23"/>
    </row>
    <row r="566" spans="1:11">
      <c r="A566" s="258"/>
      <c r="B566" s="23"/>
      <c r="C566" s="23"/>
      <c r="D566" s="23"/>
      <c r="E566" s="226"/>
      <c r="F566" s="23"/>
      <c r="G566" s="23"/>
      <c r="H566" s="23"/>
      <c r="I566" s="23"/>
      <c r="J566" s="23"/>
      <c r="K566" s="23"/>
    </row>
    <row r="567" spans="1:11">
      <c r="A567" s="258"/>
      <c r="B567" s="23"/>
      <c r="C567" s="23"/>
      <c r="D567" s="23"/>
      <c r="E567" s="226"/>
      <c r="F567" s="23"/>
      <c r="G567" s="23"/>
      <c r="H567" s="23"/>
      <c r="I567" s="23"/>
      <c r="J567" s="23"/>
      <c r="K567" s="23"/>
    </row>
    <row r="568" spans="1:11">
      <c r="A568" s="258"/>
      <c r="B568" s="23"/>
      <c r="C568" s="23"/>
      <c r="D568" s="23"/>
      <c r="E568" s="226"/>
      <c r="F568" s="23"/>
      <c r="G568" s="23"/>
      <c r="H568" s="23"/>
      <c r="I568" s="23"/>
      <c r="J568" s="23"/>
      <c r="K568" s="23"/>
    </row>
    <row r="569" spans="1:11">
      <c r="A569" s="258"/>
      <c r="B569" s="23"/>
      <c r="C569" s="23"/>
      <c r="D569" s="23"/>
      <c r="E569" s="226"/>
      <c r="F569" s="23"/>
      <c r="G569" s="23"/>
      <c r="H569" s="23"/>
      <c r="I569" s="23"/>
      <c r="J569" s="23"/>
      <c r="K569" s="23"/>
    </row>
    <row r="570" spans="1:11">
      <c r="A570" s="23"/>
      <c r="B570" s="23"/>
      <c r="C570" s="23"/>
      <c r="D570" s="23"/>
      <c r="E570" s="226"/>
      <c r="F570" s="23"/>
      <c r="G570" s="23"/>
      <c r="H570" s="23"/>
      <c r="I570" s="23"/>
      <c r="J570" s="23"/>
      <c r="K570" s="23"/>
    </row>
    <row r="571" spans="1:11">
      <c r="A571" s="23"/>
      <c r="B571" s="23"/>
      <c r="C571" s="23"/>
      <c r="D571" s="23"/>
      <c r="E571" s="226"/>
      <c r="F571" s="23"/>
      <c r="G571" s="23"/>
      <c r="H571" s="23"/>
      <c r="I571" s="23"/>
      <c r="J571" s="23"/>
      <c r="K571" s="23"/>
    </row>
    <row r="572" spans="1:11">
      <c r="A572" s="23"/>
      <c r="B572" s="23"/>
      <c r="C572" s="23"/>
      <c r="D572" s="23"/>
      <c r="E572" s="226"/>
      <c r="F572" s="23"/>
      <c r="G572" s="23"/>
      <c r="H572" s="23"/>
      <c r="I572" s="23"/>
      <c r="J572" s="23"/>
      <c r="K572" s="23"/>
    </row>
    <row r="573" spans="1:11">
      <c r="A573" s="23"/>
      <c r="B573" s="23"/>
      <c r="C573" s="23"/>
      <c r="D573" s="23"/>
      <c r="E573" s="226"/>
      <c r="F573" s="23"/>
      <c r="G573" s="23"/>
      <c r="H573" s="23"/>
      <c r="I573" s="23"/>
      <c r="J573" s="23"/>
      <c r="K573" s="23"/>
    </row>
    <row r="574" spans="1:11">
      <c r="A574" s="23"/>
      <c r="B574" s="23"/>
      <c r="C574" s="23"/>
      <c r="D574" s="23"/>
      <c r="E574" s="226"/>
      <c r="F574" s="23"/>
      <c r="G574" s="23"/>
      <c r="H574" s="23"/>
      <c r="I574" s="23"/>
      <c r="J574" s="23"/>
      <c r="K574" s="23"/>
    </row>
    <row r="575" spans="1:11">
      <c r="A575" s="23"/>
      <c r="B575" s="23"/>
      <c r="C575" s="23"/>
      <c r="D575" s="23"/>
      <c r="E575" s="226"/>
      <c r="F575" s="23"/>
      <c r="G575" s="23"/>
      <c r="H575" s="23"/>
      <c r="I575" s="23"/>
      <c r="J575" s="23"/>
      <c r="K575" s="23"/>
    </row>
    <row r="576" spans="1:11">
      <c r="A576" s="23"/>
      <c r="B576" s="23"/>
      <c r="C576" s="23"/>
      <c r="D576" s="23"/>
      <c r="E576" s="226"/>
      <c r="F576" s="23"/>
      <c r="G576" s="23"/>
      <c r="H576" s="23"/>
      <c r="I576" s="23"/>
      <c r="J576" s="23"/>
      <c r="K576" s="23"/>
    </row>
    <row r="577" spans="1:11">
      <c r="A577" s="23"/>
      <c r="B577" s="23"/>
      <c r="C577" s="23"/>
      <c r="D577" s="23"/>
      <c r="E577" s="226"/>
      <c r="F577" s="23"/>
      <c r="G577" s="23"/>
      <c r="H577" s="23"/>
      <c r="I577" s="23"/>
      <c r="J577" s="23"/>
      <c r="K577" s="23"/>
    </row>
    <row r="578" spans="1:11">
      <c r="A578" s="23"/>
      <c r="B578" s="23"/>
      <c r="C578" s="23"/>
      <c r="D578" s="23"/>
      <c r="E578" s="226"/>
      <c r="F578" s="23"/>
      <c r="G578" s="23"/>
      <c r="H578" s="23"/>
      <c r="I578" s="23"/>
      <c r="J578" s="23"/>
      <c r="K578" s="23"/>
    </row>
    <row r="579" spans="1:11">
      <c r="A579" s="23"/>
      <c r="B579" s="23"/>
      <c r="C579" s="23"/>
      <c r="D579" s="23"/>
      <c r="E579" s="226"/>
      <c r="F579" s="23"/>
      <c r="G579" s="23"/>
      <c r="H579" s="23"/>
      <c r="I579" s="23"/>
      <c r="J579" s="23"/>
      <c r="K579" s="23"/>
    </row>
    <row r="580" spans="1:11">
      <c r="A580" s="23"/>
      <c r="B580" s="23"/>
      <c r="C580" s="23"/>
      <c r="D580" s="23"/>
      <c r="E580" s="226"/>
      <c r="F580" s="23"/>
      <c r="G580" s="23"/>
      <c r="H580" s="23"/>
      <c r="I580" s="23"/>
      <c r="J580" s="23"/>
      <c r="K580" s="23"/>
    </row>
    <row r="581" spans="1:11">
      <c r="A581" s="23"/>
      <c r="B581" s="23"/>
      <c r="C581" s="23"/>
      <c r="D581" s="23"/>
      <c r="E581" s="226"/>
      <c r="F581" s="23"/>
      <c r="G581" s="23"/>
      <c r="H581" s="23"/>
      <c r="I581" s="23"/>
      <c r="J581" s="23"/>
      <c r="K581" s="23"/>
    </row>
    <row r="582" spans="1:11">
      <c r="A582" s="23"/>
      <c r="B582" s="23"/>
      <c r="C582" s="23"/>
      <c r="D582" s="23"/>
      <c r="E582" s="226"/>
      <c r="F582" s="23"/>
      <c r="G582" s="23"/>
      <c r="H582" s="23"/>
      <c r="I582" s="23"/>
      <c r="J582" s="23"/>
      <c r="K582" s="23"/>
    </row>
    <row r="583" spans="1:11">
      <c r="A583" s="23"/>
      <c r="B583" s="23"/>
      <c r="C583" s="23"/>
      <c r="D583" s="23"/>
      <c r="E583" s="226"/>
      <c r="F583" s="23"/>
      <c r="G583" s="23"/>
      <c r="H583" s="23"/>
      <c r="I583" s="23"/>
      <c r="J583" s="23"/>
      <c r="K583" s="23"/>
    </row>
    <row r="584" spans="1:11">
      <c r="A584" s="23"/>
      <c r="B584" s="23"/>
      <c r="C584" s="23"/>
      <c r="D584" s="23"/>
      <c r="E584" s="226"/>
      <c r="F584" s="23"/>
      <c r="G584" s="23"/>
      <c r="H584" s="23"/>
      <c r="I584" s="23"/>
      <c r="J584" s="23"/>
      <c r="K584" s="23"/>
    </row>
    <row r="585" spans="1:11">
      <c r="A585" s="23"/>
      <c r="B585" s="23"/>
      <c r="C585" s="23"/>
      <c r="D585" s="23"/>
      <c r="E585" s="226"/>
      <c r="F585" s="23"/>
      <c r="G585" s="23"/>
      <c r="H585" s="23"/>
      <c r="I585" s="23"/>
      <c r="J585" s="23"/>
      <c r="K585" s="23"/>
    </row>
    <row r="586" spans="1:11">
      <c r="A586" s="23"/>
      <c r="B586" s="23"/>
      <c r="C586" s="23"/>
      <c r="D586" s="23"/>
      <c r="E586" s="226"/>
      <c r="F586" s="23"/>
      <c r="G586" s="23"/>
      <c r="H586" s="23"/>
      <c r="I586" s="23"/>
      <c r="J586" s="23"/>
      <c r="K586" s="23"/>
    </row>
    <row r="587" spans="1:11">
      <c r="A587" s="23"/>
      <c r="B587" s="23"/>
      <c r="C587" s="23"/>
      <c r="D587" s="23"/>
      <c r="E587" s="226"/>
      <c r="F587" s="23"/>
      <c r="G587" s="23"/>
      <c r="H587" s="23"/>
      <c r="I587" s="23"/>
      <c r="J587" s="23"/>
      <c r="K587" s="23"/>
    </row>
    <row r="588" spans="1:11">
      <c r="A588" s="23"/>
      <c r="B588" s="23"/>
      <c r="C588" s="23"/>
      <c r="D588" s="23"/>
      <c r="E588" s="226"/>
      <c r="F588" s="23"/>
      <c r="G588" s="23"/>
      <c r="H588" s="23"/>
      <c r="I588" s="23"/>
      <c r="J588" s="23"/>
      <c r="K588" s="23"/>
    </row>
    <row r="589" spans="1:11">
      <c r="A589" s="23"/>
      <c r="B589" s="23"/>
      <c r="C589" s="23"/>
      <c r="D589" s="23"/>
      <c r="E589" s="226"/>
      <c r="F589" s="23"/>
      <c r="G589" s="23"/>
      <c r="H589" s="23"/>
      <c r="I589" s="23"/>
      <c r="J589" s="23"/>
      <c r="K589" s="23"/>
    </row>
    <row r="590" spans="1:11">
      <c r="A590" s="23"/>
      <c r="B590" s="23"/>
      <c r="C590" s="23"/>
      <c r="D590" s="23"/>
      <c r="E590" s="226"/>
      <c r="F590" s="23"/>
      <c r="G590" s="23"/>
      <c r="H590" s="23"/>
      <c r="I590" s="23"/>
      <c r="J590" s="23"/>
      <c r="K590" s="23"/>
    </row>
    <row r="591" spans="1:11">
      <c r="A591" s="23"/>
      <c r="B591" s="23"/>
      <c r="C591" s="23"/>
      <c r="D591" s="23"/>
      <c r="E591" s="226"/>
      <c r="F591" s="23"/>
      <c r="G591" s="23"/>
      <c r="H591" s="23"/>
      <c r="I591" s="23"/>
      <c r="J591" s="23"/>
      <c r="K591" s="23"/>
    </row>
    <row r="592" spans="1:11">
      <c r="A592" s="23"/>
      <c r="B592" s="23"/>
      <c r="C592" s="23"/>
      <c r="D592" s="23"/>
      <c r="E592" s="226"/>
      <c r="F592" s="23"/>
      <c r="G592" s="23"/>
      <c r="H592" s="23"/>
      <c r="I592" s="23"/>
      <c r="J592" s="23"/>
      <c r="K592" s="23"/>
    </row>
    <row r="593" spans="1:11">
      <c r="A593" s="23"/>
      <c r="B593" s="23"/>
      <c r="C593" s="23"/>
      <c r="D593" s="23"/>
      <c r="E593" s="226"/>
      <c r="F593" s="23"/>
      <c r="G593" s="23"/>
      <c r="H593" s="23"/>
      <c r="I593" s="23"/>
      <c r="J593" s="23"/>
      <c r="K593" s="23"/>
    </row>
    <row r="594" spans="1:11">
      <c r="A594" s="23"/>
      <c r="B594" s="23"/>
      <c r="C594" s="23"/>
      <c r="D594" s="23"/>
      <c r="E594" s="226"/>
      <c r="F594" s="23"/>
      <c r="G594" s="23"/>
      <c r="H594" s="23"/>
      <c r="I594" s="23"/>
      <c r="J594" s="23"/>
      <c r="K594" s="23"/>
    </row>
    <row r="595" spans="1:11">
      <c r="A595" s="23"/>
      <c r="B595" s="23"/>
      <c r="C595" s="23"/>
      <c r="D595" s="23"/>
      <c r="E595" s="226"/>
      <c r="F595" s="23"/>
      <c r="G595" s="23"/>
      <c r="H595" s="23"/>
      <c r="I595" s="23"/>
      <c r="J595" s="23"/>
      <c r="K595" s="23"/>
    </row>
    <row r="596" spans="1:11">
      <c r="A596" s="23"/>
      <c r="B596" s="23"/>
      <c r="C596" s="23"/>
      <c r="D596" s="23"/>
      <c r="E596" s="226"/>
      <c r="F596" s="23"/>
      <c r="G596" s="23"/>
      <c r="H596" s="23"/>
      <c r="I596" s="23"/>
      <c r="J596" s="23"/>
      <c r="K596" s="23"/>
    </row>
    <row r="597" spans="1:11">
      <c r="A597" s="23"/>
      <c r="B597" s="23"/>
      <c r="C597" s="23"/>
      <c r="D597" s="23"/>
      <c r="E597" s="226"/>
      <c r="F597" s="23"/>
      <c r="G597" s="23"/>
      <c r="H597" s="23"/>
      <c r="I597" s="23"/>
      <c r="J597" s="23"/>
      <c r="K597" s="23"/>
    </row>
    <row r="598" spans="1:11">
      <c r="A598" s="23"/>
      <c r="B598" s="23"/>
      <c r="C598" s="23"/>
      <c r="D598" s="23"/>
      <c r="E598" s="226"/>
      <c r="F598" s="23"/>
      <c r="G598" s="23"/>
      <c r="H598" s="23"/>
      <c r="I598" s="23"/>
      <c r="J598" s="23"/>
      <c r="K598" s="23"/>
    </row>
    <row r="599" spans="1:11">
      <c r="A599" s="23"/>
      <c r="B599" s="23"/>
      <c r="C599" s="23"/>
      <c r="D599" s="23"/>
      <c r="E599" s="226"/>
      <c r="F599" s="23"/>
      <c r="G599" s="23"/>
      <c r="H599" s="23"/>
      <c r="I599" s="23"/>
      <c r="J599" s="23"/>
      <c r="K599" s="23"/>
    </row>
    <row r="600" spans="1:11">
      <c r="A600" s="23"/>
      <c r="B600" s="23"/>
      <c r="C600" s="23"/>
      <c r="D600" s="23"/>
      <c r="E600" s="226"/>
      <c r="F600" s="23"/>
      <c r="G600" s="23"/>
      <c r="H600" s="23"/>
      <c r="I600" s="23"/>
      <c r="J600" s="23"/>
      <c r="K600" s="23"/>
    </row>
    <row r="601" spans="1:11">
      <c r="A601" s="23"/>
      <c r="B601" s="23"/>
      <c r="C601" s="23"/>
      <c r="D601" s="23"/>
      <c r="E601" s="226"/>
      <c r="F601" s="23"/>
      <c r="G601" s="23"/>
      <c r="H601" s="23"/>
      <c r="I601" s="23"/>
      <c r="J601" s="23"/>
      <c r="K601" s="23"/>
    </row>
    <row r="602" spans="1:11">
      <c r="A602" s="23"/>
      <c r="B602" s="23"/>
      <c r="C602" s="23"/>
      <c r="D602" s="23"/>
      <c r="E602" s="226"/>
      <c r="F602" s="23"/>
      <c r="G602" s="23"/>
      <c r="H602" s="23"/>
      <c r="I602" s="23"/>
      <c r="J602" s="23"/>
      <c r="K602" s="23"/>
    </row>
    <row r="603" spans="1:11">
      <c r="A603" s="23"/>
      <c r="B603" s="23"/>
      <c r="C603" s="23"/>
      <c r="D603" s="23"/>
      <c r="E603" s="226"/>
      <c r="F603" s="23"/>
      <c r="G603" s="23"/>
      <c r="H603" s="23"/>
      <c r="I603" s="23"/>
      <c r="J603" s="23"/>
      <c r="K603" s="23"/>
    </row>
    <row r="604" spans="1:11">
      <c r="A604" s="23"/>
      <c r="B604" s="23"/>
      <c r="C604" s="23"/>
      <c r="D604" s="23"/>
      <c r="E604" s="226"/>
      <c r="F604" s="23"/>
      <c r="G604" s="23"/>
      <c r="H604" s="23"/>
      <c r="I604" s="23"/>
      <c r="J604" s="23"/>
      <c r="K604" s="23"/>
    </row>
    <row r="605" spans="1:11">
      <c r="A605" s="23"/>
      <c r="B605" s="23"/>
      <c r="C605" s="23"/>
      <c r="D605" s="23"/>
      <c r="E605" s="226"/>
      <c r="F605" s="23"/>
      <c r="G605" s="23"/>
      <c r="H605" s="23"/>
      <c r="I605" s="23"/>
      <c r="J605" s="23"/>
      <c r="K605" s="23"/>
    </row>
    <row r="606" spans="1:11">
      <c r="A606" s="23"/>
      <c r="B606" s="23"/>
      <c r="C606" s="23"/>
      <c r="D606" s="23"/>
      <c r="E606" s="226"/>
      <c r="F606" s="23"/>
      <c r="G606" s="23"/>
      <c r="H606" s="23"/>
      <c r="I606" s="23"/>
      <c r="J606" s="23"/>
      <c r="K606" s="23"/>
    </row>
    <row r="607" spans="1:11">
      <c r="A607" s="23"/>
      <c r="B607" s="23"/>
      <c r="C607" s="23"/>
      <c r="D607" s="23"/>
      <c r="E607" s="226"/>
      <c r="F607" s="23"/>
      <c r="G607" s="23"/>
      <c r="H607" s="23"/>
      <c r="I607" s="23"/>
      <c r="J607" s="23"/>
      <c r="K607" s="23"/>
    </row>
    <row r="608" spans="1:11">
      <c r="A608" s="23"/>
      <c r="B608" s="23"/>
      <c r="C608" s="23"/>
      <c r="D608" s="23"/>
      <c r="E608" s="226"/>
      <c r="F608" s="23"/>
      <c r="G608" s="23"/>
      <c r="H608" s="23"/>
      <c r="I608" s="23"/>
      <c r="J608" s="23"/>
      <c r="K608" s="23"/>
    </row>
    <row r="609" spans="1:11">
      <c r="A609" s="23"/>
      <c r="B609" s="23"/>
      <c r="C609" s="23"/>
      <c r="D609" s="23"/>
      <c r="E609" s="226"/>
      <c r="F609" s="23"/>
      <c r="G609" s="23"/>
      <c r="H609" s="23"/>
      <c r="I609" s="23"/>
      <c r="J609" s="23"/>
      <c r="K609" s="23"/>
    </row>
    <row r="610" spans="1:11">
      <c r="A610" s="23"/>
      <c r="B610" s="23"/>
      <c r="C610" s="23"/>
      <c r="D610" s="23"/>
      <c r="E610" s="226"/>
      <c r="F610" s="23"/>
      <c r="G610" s="23"/>
      <c r="H610" s="23"/>
      <c r="I610" s="23"/>
      <c r="J610" s="23"/>
      <c r="K610" s="23"/>
    </row>
    <row r="611" spans="1:11">
      <c r="A611" s="23"/>
      <c r="B611" s="23"/>
      <c r="C611" s="23"/>
      <c r="D611" s="23"/>
      <c r="E611" s="226"/>
      <c r="F611" s="23"/>
      <c r="G611" s="23"/>
      <c r="H611" s="23"/>
      <c r="I611" s="23"/>
      <c r="J611" s="23"/>
      <c r="K611" s="23"/>
    </row>
    <row r="612" spans="1:11">
      <c r="A612" s="23"/>
      <c r="B612" s="23"/>
      <c r="C612" s="23"/>
      <c r="D612" s="23"/>
      <c r="E612" s="226"/>
      <c r="F612" s="23"/>
      <c r="G612" s="23"/>
      <c r="H612" s="23"/>
      <c r="I612" s="23"/>
      <c r="J612" s="23"/>
      <c r="K612" s="23"/>
    </row>
    <row r="613" spans="1:11">
      <c r="A613" s="23"/>
      <c r="B613" s="23"/>
      <c r="C613" s="23"/>
      <c r="D613" s="23"/>
      <c r="E613" s="226"/>
      <c r="F613" s="23"/>
      <c r="G613" s="23"/>
      <c r="H613" s="23"/>
      <c r="I613" s="23"/>
      <c r="J613" s="23"/>
      <c r="K613" s="23"/>
    </row>
    <row r="614" spans="1:11">
      <c r="A614" s="23"/>
      <c r="B614" s="23"/>
      <c r="C614" s="23"/>
      <c r="D614" s="23"/>
      <c r="E614" s="226"/>
      <c r="F614" s="23"/>
      <c r="G614" s="23"/>
      <c r="H614" s="23"/>
      <c r="I614" s="23"/>
      <c r="J614" s="23"/>
      <c r="K614" s="23"/>
    </row>
    <row r="615" spans="1:11">
      <c r="A615" s="23"/>
      <c r="B615" s="23"/>
      <c r="C615" s="23"/>
      <c r="D615" s="23"/>
      <c r="E615" s="226"/>
      <c r="F615" s="23"/>
      <c r="G615" s="23"/>
      <c r="H615" s="23"/>
      <c r="I615" s="23"/>
      <c r="J615" s="23"/>
      <c r="K615" s="23"/>
    </row>
    <row r="616" spans="1:11">
      <c r="A616" s="23"/>
      <c r="B616" s="23"/>
      <c r="C616" s="23"/>
      <c r="D616" s="23"/>
      <c r="E616" s="226"/>
      <c r="F616" s="23"/>
      <c r="G616" s="23"/>
      <c r="H616" s="23"/>
      <c r="I616" s="23"/>
      <c r="J616" s="23"/>
      <c r="K616" s="23"/>
    </row>
    <row r="617" spans="1:11">
      <c r="A617" s="23"/>
      <c r="B617" s="23"/>
      <c r="C617" s="23"/>
      <c r="D617" s="23"/>
      <c r="E617" s="226"/>
      <c r="F617" s="23"/>
      <c r="G617" s="23"/>
      <c r="H617" s="23"/>
      <c r="I617" s="23"/>
      <c r="J617" s="23"/>
      <c r="K617" s="23"/>
    </row>
    <row r="618" spans="1:11">
      <c r="A618" s="23"/>
      <c r="B618" s="23"/>
      <c r="C618" s="23"/>
      <c r="D618" s="23"/>
      <c r="E618" s="226"/>
      <c r="F618" s="23"/>
      <c r="G618" s="23"/>
      <c r="H618" s="23"/>
      <c r="I618" s="23"/>
      <c r="J618" s="23"/>
      <c r="K618" s="23"/>
    </row>
    <row r="619" spans="1:11">
      <c r="A619" s="23"/>
      <c r="B619" s="23"/>
      <c r="C619" s="23"/>
      <c r="D619" s="23"/>
      <c r="E619" s="226"/>
      <c r="F619" s="23"/>
      <c r="G619" s="23"/>
      <c r="H619" s="23"/>
      <c r="I619" s="23"/>
      <c r="J619" s="23"/>
      <c r="K619" s="23"/>
    </row>
    <row r="620" spans="1:11">
      <c r="A620" s="23"/>
      <c r="B620" s="23"/>
      <c r="C620" s="23"/>
      <c r="D620" s="23"/>
      <c r="E620" s="226"/>
      <c r="F620" s="23"/>
      <c r="G620" s="23"/>
      <c r="H620" s="23"/>
      <c r="I620" s="23"/>
      <c r="J620" s="23"/>
      <c r="K620" s="23"/>
    </row>
    <row r="621" spans="1:11">
      <c r="A621" s="23"/>
      <c r="B621" s="23"/>
      <c r="C621" s="23"/>
      <c r="D621" s="23"/>
      <c r="E621" s="226"/>
      <c r="F621" s="23"/>
      <c r="G621" s="23"/>
      <c r="H621" s="23"/>
      <c r="I621" s="23"/>
      <c r="J621" s="23"/>
      <c r="K621" s="23"/>
    </row>
    <row r="622" spans="1:11">
      <c r="A622" s="23"/>
      <c r="B622" s="23"/>
      <c r="C622" s="23"/>
      <c r="D622" s="23"/>
      <c r="E622" s="226"/>
      <c r="F622" s="23"/>
      <c r="G622" s="23"/>
      <c r="H622" s="23"/>
      <c r="I622" s="23"/>
      <c r="J622" s="23"/>
      <c r="K622" s="23"/>
    </row>
    <row r="623" spans="1:11">
      <c r="A623" s="23"/>
      <c r="B623" s="23"/>
      <c r="C623" s="23"/>
      <c r="D623" s="23"/>
      <c r="E623" s="226"/>
      <c r="F623" s="23"/>
      <c r="G623" s="23"/>
      <c r="H623" s="23"/>
      <c r="I623" s="23"/>
      <c r="J623" s="23"/>
      <c r="K623" s="23"/>
    </row>
    <row r="624" spans="1:11">
      <c r="A624" s="23"/>
      <c r="B624" s="23"/>
      <c r="C624" s="23"/>
      <c r="D624" s="23"/>
      <c r="E624" s="226"/>
      <c r="F624" s="23"/>
      <c r="G624" s="23"/>
      <c r="H624" s="23"/>
      <c r="I624" s="23"/>
      <c r="J624" s="23"/>
      <c r="K624" s="23"/>
    </row>
    <row r="625" spans="1:11">
      <c r="A625" s="23"/>
      <c r="B625" s="23"/>
      <c r="C625" s="23"/>
      <c r="D625" s="23"/>
      <c r="E625" s="226"/>
      <c r="F625" s="23"/>
      <c r="G625" s="23"/>
      <c r="H625" s="23"/>
      <c r="I625" s="23"/>
      <c r="J625" s="23"/>
      <c r="K625" s="23"/>
    </row>
    <row r="626" spans="1:11">
      <c r="A626" s="23"/>
      <c r="B626" s="23"/>
      <c r="C626" s="23"/>
      <c r="D626" s="23"/>
      <c r="E626" s="226"/>
      <c r="F626" s="23"/>
      <c r="G626" s="23"/>
      <c r="H626" s="23"/>
      <c r="I626" s="23"/>
      <c r="J626" s="23"/>
      <c r="K626" s="23"/>
    </row>
    <row r="627" spans="1:11">
      <c r="A627" s="23"/>
      <c r="B627" s="23"/>
      <c r="C627" s="23"/>
      <c r="D627" s="23"/>
      <c r="E627" s="226"/>
      <c r="F627" s="23"/>
      <c r="G627" s="23"/>
      <c r="H627" s="23"/>
      <c r="I627" s="23"/>
      <c r="J627" s="23"/>
      <c r="K627" s="23"/>
    </row>
    <row r="628" spans="1:11">
      <c r="A628" s="23"/>
      <c r="B628" s="23"/>
      <c r="C628" s="23"/>
      <c r="D628" s="23"/>
      <c r="E628" s="226"/>
      <c r="F628" s="23"/>
      <c r="G628" s="23"/>
      <c r="H628" s="23"/>
      <c r="I628" s="23"/>
      <c r="J628" s="23"/>
      <c r="K628" s="23"/>
    </row>
    <row r="629" spans="1:11">
      <c r="A629" s="23"/>
      <c r="B629" s="23"/>
      <c r="C629" s="23"/>
      <c r="D629" s="23"/>
      <c r="E629" s="226"/>
      <c r="F629" s="23"/>
      <c r="G629" s="23"/>
      <c r="H629" s="23"/>
      <c r="I629" s="23"/>
      <c r="J629" s="23"/>
      <c r="K629" s="23"/>
    </row>
    <row r="630" spans="1:11">
      <c r="A630" s="23"/>
      <c r="B630" s="23"/>
      <c r="C630" s="23"/>
      <c r="D630" s="23"/>
      <c r="E630" s="226"/>
      <c r="F630" s="23"/>
      <c r="G630" s="23"/>
      <c r="H630" s="23"/>
      <c r="I630" s="23"/>
      <c r="J630" s="23"/>
      <c r="K630" s="23"/>
    </row>
    <row r="631" spans="1:11">
      <c r="A631" s="23"/>
      <c r="B631" s="23"/>
      <c r="C631" s="23"/>
      <c r="D631" s="23"/>
      <c r="E631" s="226"/>
      <c r="F631" s="23"/>
      <c r="G631" s="23"/>
      <c r="H631" s="23"/>
      <c r="I631" s="23"/>
      <c r="J631" s="23"/>
      <c r="K631" s="23"/>
    </row>
    <row r="632" spans="1:11">
      <c r="A632" s="23"/>
      <c r="B632" s="23"/>
      <c r="C632" s="23"/>
      <c r="D632" s="23"/>
      <c r="E632" s="226"/>
      <c r="F632" s="23"/>
      <c r="G632" s="23"/>
      <c r="H632" s="23"/>
      <c r="I632" s="23"/>
      <c r="J632" s="23"/>
      <c r="K632" s="23"/>
    </row>
    <row r="633" spans="1:11">
      <c r="A633" s="23"/>
      <c r="B633" s="23"/>
      <c r="C633" s="23"/>
      <c r="D633" s="23"/>
      <c r="E633" s="226"/>
      <c r="F633" s="23"/>
      <c r="G633" s="23"/>
      <c r="H633" s="23"/>
      <c r="I633" s="23"/>
      <c r="J633" s="23"/>
      <c r="K633" s="23"/>
    </row>
    <row r="634" spans="1:11">
      <c r="A634" s="23"/>
      <c r="B634" s="23"/>
      <c r="C634" s="23"/>
      <c r="D634" s="23"/>
      <c r="E634" s="226"/>
      <c r="F634" s="23"/>
      <c r="G634" s="23"/>
      <c r="H634" s="23"/>
      <c r="I634" s="23"/>
      <c r="J634" s="23"/>
      <c r="K634" s="23"/>
    </row>
    <row r="635" spans="1:11">
      <c r="A635" s="23"/>
      <c r="B635" s="23"/>
      <c r="C635" s="23"/>
      <c r="D635" s="23"/>
      <c r="E635" s="226"/>
      <c r="F635" s="23"/>
      <c r="G635" s="23"/>
      <c r="H635" s="23"/>
      <c r="I635" s="23"/>
      <c r="J635" s="23"/>
      <c r="K635" s="23"/>
    </row>
    <row r="636" spans="1:11">
      <c r="A636" s="23"/>
      <c r="B636" s="23"/>
      <c r="C636" s="23"/>
      <c r="D636" s="23"/>
      <c r="E636" s="226"/>
      <c r="F636" s="23"/>
      <c r="G636" s="23"/>
      <c r="H636" s="23"/>
      <c r="I636" s="23"/>
      <c r="J636" s="23"/>
      <c r="K636" s="23"/>
    </row>
    <row r="637" spans="1:11">
      <c r="A637" s="23"/>
      <c r="B637" s="23"/>
      <c r="C637" s="23"/>
      <c r="D637" s="23"/>
      <c r="E637" s="226"/>
      <c r="F637" s="23"/>
      <c r="G637" s="23"/>
      <c r="H637" s="23"/>
      <c r="I637" s="23"/>
      <c r="J637" s="23"/>
      <c r="K637" s="23"/>
    </row>
    <row r="638" spans="1:11">
      <c r="A638" s="23"/>
      <c r="B638" s="23"/>
      <c r="C638" s="23"/>
      <c r="D638" s="23"/>
      <c r="E638" s="226"/>
      <c r="F638" s="23"/>
      <c r="G638" s="23"/>
      <c r="H638" s="23"/>
      <c r="I638" s="23"/>
      <c r="J638" s="23"/>
      <c r="K638" s="23"/>
    </row>
    <row r="639" spans="1:11">
      <c r="A639" s="23"/>
      <c r="B639" s="23"/>
      <c r="C639" s="23"/>
      <c r="D639" s="23"/>
      <c r="E639" s="226"/>
      <c r="F639" s="23"/>
      <c r="G639" s="23"/>
      <c r="H639" s="23"/>
      <c r="I639" s="23"/>
      <c r="J639" s="23"/>
      <c r="K639" s="23"/>
    </row>
    <row r="640" spans="1:11">
      <c r="A640" s="23"/>
      <c r="B640" s="23"/>
      <c r="C640" s="23"/>
      <c r="D640" s="23"/>
      <c r="E640" s="226"/>
      <c r="F640" s="23"/>
      <c r="G640" s="23"/>
      <c r="H640" s="23"/>
      <c r="I640" s="23"/>
      <c r="J640" s="23"/>
      <c r="K640" s="23"/>
    </row>
    <row r="641" spans="1:11">
      <c r="A641" s="23"/>
      <c r="B641" s="23"/>
      <c r="C641" s="23"/>
      <c r="D641" s="23"/>
      <c r="E641" s="226"/>
      <c r="F641" s="23"/>
      <c r="G641" s="23"/>
      <c r="H641" s="23"/>
      <c r="I641" s="23"/>
      <c r="J641" s="23"/>
      <c r="K641" s="23"/>
    </row>
    <row r="642" spans="1:11">
      <c r="A642" s="23"/>
      <c r="B642" s="23"/>
      <c r="C642" s="23"/>
      <c r="D642" s="23"/>
      <c r="E642" s="226"/>
      <c r="F642" s="23"/>
      <c r="G642" s="23"/>
      <c r="H642" s="23"/>
      <c r="I642" s="23"/>
      <c r="J642" s="23"/>
      <c r="K642" s="23"/>
    </row>
    <row r="643" spans="1:11">
      <c r="A643" s="23"/>
      <c r="B643" s="23"/>
      <c r="C643" s="23"/>
      <c r="D643" s="23"/>
      <c r="E643" s="226"/>
      <c r="F643" s="23"/>
      <c r="G643" s="23"/>
      <c r="H643" s="23"/>
      <c r="I643" s="23"/>
      <c r="J643" s="23"/>
      <c r="K643" s="23"/>
    </row>
    <row r="644" spans="1:11">
      <c r="A644" s="23"/>
      <c r="B644" s="23"/>
      <c r="C644" s="23"/>
      <c r="D644" s="23"/>
      <c r="E644" s="226"/>
      <c r="F644" s="23"/>
      <c r="G644" s="23"/>
      <c r="H644" s="23"/>
      <c r="I644" s="23"/>
      <c r="J644" s="23"/>
      <c r="K644" s="23"/>
    </row>
    <row r="645" spans="1:11">
      <c r="A645" s="23"/>
      <c r="B645" s="23"/>
      <c r="C645" s="23"/>
      <c r="D645" s="23"/>
      <c r="E645" s="226"/>
      <c r="F645" s="23"/>
      <c r="G645" s="23"/>
      <c r="H645" s="23"/>
      <c r="I645" s="23"/>
      <c r="J645" s="23"/>
      <c r="K645" s="23"/>
    </row>
    <row r="646" spans="1:11">
      <c r="A646" s="23"/>
      <c r="B646" s="23"/>
      <c r="C646" s="23"/>
      <c r="D646" s="23"/>
      <c r="E646" s="226"/>
      <c r="F646" s="23"/>
      <c r="G646" s="23"/>
      <c r="H646" s="23"/>
      <c r="I646" s="23"/>
      <c r="J646" s="23"/>
      <c r="K646" s="23"/>
    </row>
    <row r="647" spans="1:11">
      <c r="A647" s="23"/>
      <c r="B647" s="23"/>
      <c r="C647" s="23"/>
      <c r="D647" s="23"/>
      <c r="E647" s="226"/>
      <c r="F647" s="23"/>
      <c r="G647" s="23"/>
      <c r="H647" s="23"/>
      <c r="I647" s="23"/>
      <c r="J647" s="23"/>
      <c r="K647" s="23"/>
    </row>
    <row r="648" spans="1:11">
      <c r="A648" s="23"/>
      <c r="B648" s="23"/>
      <c r="C648" s="23"/>
      <c r="D648" s="23"/>
      <c r="E648" s="226"/>
      <c r="F648" s="23"/>
      <c r="G648" s="23"/>
      <c r="H648" s="23"/>
      <c r="I648" s="23"/>
      <c r="J648" s="23"/>
      <c r="K648" s="23"/>
    </row>
    <row r="649" spans="1:11" ht="20.25">
      <c r="A649" s="33"/>
      <c r="B649" s="33"/>
      <c r="C649" s="33"/>
      <c r="D649" s="33"/>
      <c r="E649" s="231"/>
    </row>
    <row r="650" spans="1:11" ht="20.25">
      <c r="A650" s="33"/>
      <c r="B650" s="33"/>
      <c r="C650" s="33"/>
      <c r="D650" s="33"/>
      <c r="E650" s="231"/>
    </row>
    <row r="651" spans="1:11" ht="20.25">
      <c r="A651" s="33"/>
      <c r="B651" s="33"/>
      <c r="C651" s="33"/>
      <c r="D651" s="33"/>
      <c r="E651" s="231"/>
    </row>
    <row r="652" spans="1:11" ht="20.25">
      <c r="A652" s="33"/>
      <c r="B652" s="33"/>
      <c r="C652" s="33"/>
      <c r="D652" s="33"/>
      <c r="E652" s="231"/>
    </row>
    <row r="653" spans="1:11" ht="20.25">
      <c r="A653" s="33"/>
      <c r="B653" s="33"/>
      <c r="C653" s="33"/>
      <c r="D653" s="33"/>
      <c r="E653" s="231"/>
    </row>
    <row r="654" spans="1:11" ht="20.25">
      <c r="A654" s="33"/>
      <c r="B654" s="33"/>
      <c r="C654" s="33"/>
      <c r="D654" s="33"/>
      <c r="E654" s="231"/>
    </row>
    <row r="655" spans="1:11" ht="20.25">
      <c r="A655" s="33"/>
      <c r="B655" s="33"/>
      <c r="C655" s="33"/>
      <c r="D655" s="33"/>
      <c r="E655" s="231"/>
    </row>
    <row r="656" spans="1:11" ht="20.25">
      <c r="A656" s="33"/>
      <c r="B656" s="33"/>
      <c r="C656" s="33"/>
      <c r="D656" s="33"/>
      <c r="E656" s="231"/>
    </row>
    <row r="657" spans="1:5" ht="20.25">
      <c r="A657" s="33"/>
      <c r="B657" s="33"/>
      <c r="C657" s="33"/>
      <c r="D657" s="33"/>
      <c r="E657" s="231"/>
    </row>
    <row r="658" spans="1:5" ht="20.25">
      <c r="A658" s="33"/>
      <c r="B658" s="33"/>
      <c r="C658" s="33"/>
      <c r="D658" s="33"/>
      <c r="E658" s="231"/>
    </row>
    <row r="659" spans="1:5" ht="20.25">
      <c r="A659" s="33"/>
      <c r="B659" s="33"/>
      <c r="C659" s="33"/>
      <c r="D659" s="33"/>
      <c r="E659" s="231"/>
    </row>
    <row r="660" spans="1:5" ht="20.25">
      <c r="A660" s="33"/>
      <c r="B660" s="33"/>
      <c r="C660" s="33"/>
      <c r="D660" s="33"/>
      <c r="E660" s="231"/>
    </row>
    <row r="661" spans="1:5" ht="20.25">
      <c r="A661" s="33"/>
      <c r="B661" s="33"/>
      <c r="C661" s="33"/>
      <c r="D661" s="33"/>
      <c r="E661" s="231"/>
    </row>
    <row r="662" spans="1:5" ht="20.25">
      <c r="A662" s="33"/>
      <c r="B662" s="33"/>
      <c r="C662" s="33"/>
      <c r="D662" s="33"/>
      <c r="E662" s="231"/>
    </row>
    <row r="663" spans="1:5" ht="20.25">
      <c r="A663" s="33"/>
      <c r="B663" s="33"/>
      <c r="C663" s="33"/>
      <c r="D663" s="33"/>
      <c r="E663" s="231"/>
    </row>
    <row r="664" spans="1:5" ht="20.25">
      <c r="A664" s="33"/>
      <c r="B664" s="33"/>
      <c r="C664" s="33"/>
      <c r="D664" s="33"/>
      <c r="E664" s="231"/>
    </row>
    <row r="665" spans="1:5" ht="20.25">
      <c r="A665" s="33"/>
      <c r="B665" s="33"/>
      <c r="C665" s="33"/>
      <c r="D665" s="33"/>
      <c r="E665" s="231"/>
    </row>
    <row r="666" spans="1:5" ht="20.25">
      <c r="A666" s="33"/>
      <c r="B666" s="33"/>
      <c r="C666" s="33"/>
      <c r="D666" s="33"/>
      <c r="E666" s="231"/>
    </row>
    <row r="667" spans="1:5" ht="20.25">
      <c r="A667" s="33"/>
      <c r="B667" s="33"/>
      <c r="C667" s="33"/>
      <c r="D667" s="33"/>
      <c r="E667" s="231"/>
    </row>
    <row r="668" spans="1:5" ht="20.25">
      <c r="A668" s="33"/>
      <c r="B668" s="33"/>
      <c r="C668" s="33"/>
      <c r="D668" s="33"/>
      <c r="E668" s="231"/>
    </row>
    <row r="669" spans="1:5" ht="20.25">
      <c r="A669" s="33"/>
      <c r="B669" s="33"/>
      <c r="C669" s="33"/>
      <c r="D669" s="33"/>
      <c r="E669" s="231"/>
    </row>
    <row r="670" spans="1:5" ht="20.25">
      <c r="A670" s="33"/>
      <c r="B670" s="33"/>
      <c r="C670" s="33"/>
      <c r="D670" s="33"/>
      <c r="E670" s="231"/>
    </row>
    <row r="671" spans="1:5" ht="20.25">
      <c r="A671" s="33"/>
      <c r="B671" s="33"/>
      <c r="C671" s="33"/>
      <c r="D671" s="33"/>
      <c r="E671" s="231"/>
    </row>
    <row r="672" spans="1:5" ht="20.25">
      <c r="A672" s="33"/>
      <c r="B672" s="33"/>
      <c r="C672" s="33"/>
      <c r="D672" s="33"/>
      <c r="E672" s="231"/>
    </row>
    <row r="673" spans="1:5" ht="20.25">
      <c r="A673" s="33"/>
      <c r="B673" s="33"/>
      <c r="C673" s="33"/>
      <c r="D673" s="33"/>
      <c r="E673" s="231"/>
    </row>
    <row r="674" spans="1:5" ht="20.25">
      <c r="A674" s="33"/>
      <c r="B674" s="33"/>
      <c r="C674" s="33"/>
      <c r="D674" s="33"/>
      <c r="E674" s="231"/>
    </row>
    <row r="675" spans="1:5" ht="20.25">
      <c r="A675" s="33"/>
      <c r="B675" s="33"/>
      <c r="C675" s="33"/>
      <c r="D675" s="33"/>
      <c r="E675" s="231"/>
    </row>
    <row r="676" spans="1:5" ht="20.25">
      <c r="A676" s="33"/>
      <c r="B676" s="33"/>
      <c r="C676" s="33"/>
      <c r="D676" s="33"/>
      <c r="E676" s="231"/>
    </row>
    <row r="677" spans="1:5" ht="20.25">
      <c r="A677" s="33"/>
      <c r="B677" s="33"/>
      <c r="C677" s="33"/>
      <c r="D677" s="33"/>
      <c r="E677" s="231"/>
    </row>
    <row r="678" spans="1:5" ht="20.25">
      <c r="A678" s="33"/>
      <c r="B678" s="33"/>
      <c r="C678" s="33"/>
      <c r="D678" s="33"/>
      <c r="E678" s="231"/>
    </row>
    <row r="679" spans="1:5" ht="20.25">
      <c r="A679" s="33"/>
      <c r="B679" s="33"/>
      <c r="C679" s="33"/>
      <c r="D679" s="33"/>
      <c r="E679" s="231"/>
    </row>
    <row r="680" spans="1:5" ht="20.25">
      <c r="A680" s="33"/>
      <c r="B680" s="33"/>
      <c r="C680" s="33"/>
      <c r="D680" s="33"/>
      <c r="E680" s="231"/>
    </row>
    <row r="681" spans="1:5" ht="20.25">
      <c r="A681" s="33"/>
      <c r="B681" s="33"/>
      <c r="C681" s="33"/>
      <c r="D681" s="33"/>
      <c r="E681" s="231"/>
    </row>
    <row r="682" spans="1:5" ht="20.25">
      <c r="A682" s="33"/>
      <c r="B682" s="33"/>
      <c r="C682" s="33"/>
      <c r="D682" s="33"/>
      <c r="E682" s="231"/>
    </row>
    <row r="683" spans="1:5" ht="20.25">
      <c r="A683" s="33"/>
      <c r="B683" s="33"/>
      <c r="C683" s="33"/>
      <c r="D683" s="33"/>
      <c r="E683" s="231"/>
    </row>
    <row r="684" spans="1:5" ht="20.25">
      <c r="A684" s="33"/>
      <c r="B684" s="33"/>
      <c r="C684" s="33"/>
      <c r="D684" s="33"/>
      <c r="E684" s="231"/>
    </row>
    <row r="685" spans="1:5" ht="20.25">
      <c r="A685" s="33"/>
      <c r="B685" s="33"/>
      <c r="C685" s="33"/>
      <c r="D685" s="33"/>
      <c r="E685" s="231"/>
    </row>
    <row r="686" spans="1:5" ht="20.25">
      <c r="A686" s="33"/>
      <c r="B686" s="33"/>
      <c r="C686" s="33"/>
      <c r="D686" s="33"/>
      <c r="E686" s="231"/>
    </row>
    <row r="687" spans="1:5" ht="20.25">
      <c r="A687" s="33"/>
      <c r="B687" s="33"/>
      <c r="C687" s="33"/>
      <c r="D687" s="33"/>
      <c r="E687" s="231"/>
    </row>
    <row r="688" spans="1:5" ht="20.25">
      <c r="A688" s="33"/>
      <c r="B688" s="33"/>
      <c r="C688" s="33"/>
      <c r="D688" s="33"/>
      <c r="E688" s="231"/>
    </row>
    <row r="689" spans="1:5" ht="20.25">
      <c r="A689" s="33"/>
      <c r="B689" s="33"/>
      <c r="C689" s="33"/>
      <c r="D689" s="33"/>
      <c r="E689" s="231"/>
    </row>
  </sheetData>
  <mergeCells count="36">
    <mergeCell ref="A2:G2"/>
    <mergeCell ref="A9:C9"/>
    <mergeCell ref="A10:A15"/>
    <mergeCell ref="A16:A57"/>
    <mergeCell ref="B17:B23"/>
    <mergeCell ref="B24:B38"/>
    <mergeCell ref="B39:B45"/>
    <mergeCell ref="B46:B57"/>
    <mergeCell ref="A4:A5"/>
    <mergeCell ref="B4:B5"/>
    <mergeCell ref="C4:C5"/>
    <mergeCell ref="D4:D5"/>
    <mergeCell ref="K4:K5"/>
    <mergeCell ref="E4:G4"/>
    <mergeCell ref="H4:J4"/>
    <mergeCell ref="A58:A64"/>
    <mergeCell ref="B58:B64"/>
    <mergeCell ref="A65:A66"/>
    <mergeCell ref="B215:B352"/>
    <mergeCell ref="A354:A356"/>
    <mergeCell ref="B91:B214"/>
    <mergeCell ref="A68:A75"/>
    <mergeCell ref="A357:A359"/>
    <mergeCell ref="A76:A353"/>
    <mergeCell ref="B79:B85"/>
    <mergeCell ref="B86:B90"/>
    <mergeCell ref="B517:B523"/>
    <mergeCell ref="A517:A523"/>
    <mergeCell ref="A362:A420"/>
    <mergeCell ref="A450:A464"/>
    <mergeCell ref="B451:B464"/>
    <mergeCell ref="A471:A516"/>
    <mergeCell ref="B472:B516"/>
    <mergeCell ref="A447:A449"/>
    <mergeCell ref="B363:B420"/>
    <mergeCell ref="B421:B445"/>
  </mergeCells>
  <printOptions horizontalCentered="1"/>
  <pageMargins left="0" right="0" top="0" bottom="0" header="0.31496062992125984" footer="0.31496062992125984"/>
  <pageSetup paperSize="9" scale="84" fitToHeight="12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FC50B-9794-4756-A60C-C35B5D3EA2EB}">
  <sheetPr>
    <tabColor theme="8" tint="0.79998168889431442"/>
  </sheetPr>
  <dimension ref="A1:V706"/>
  <sheetViews>
    <sheetView showGridLines="0" view="pageBreakPreview" topLeftCell="A386" zoomScaleNormal="100" zoomScaleSheetLayoutView="100" workbookViewId="0">
      <selection activeCell="E473" sqref="E473"/>
    </sheetView>
  </sheetViews>
  <sheetFormatPr defaultRowHeight="14.25"/>
  <cols>
    <col min="1" max="2" width="5.7109375" style="34" bestFit="1" customWidth="1"/>
    <col min="3" max="3" width="42.85546875" style="34" customWidth="1"/>
    <col min="4" max="4" width="16.42578125" style="34" customWidth="1"/>
    <col min="5" max="5" width="16.7109375" style="34" customWidth="1"/>
    <col min="6" max="6" width="15.7109375" style="34" customWidth="1"/>
    <col min="7" max="7" width="15" style="34" customWidth="1"/>
    <col min="8" max="8" width="13.5703125" style="34" hidden="1" customWidth="1"/>
    <col min="9" max="9" width="35.5703125" style="34" bestFit="1" customWidth="1"/>
    <col min="10" max="10" width="22.140625" style="130" hidden="1" customWidth="1"/>
    <col min="11" max="11" width="18.85546875" style="130" hidden="1" customWidth="1"/>
    <col min="12" max="12" width="20.42578125" style="130" hidden="1" customWidth="1"/>
    <col min="13" max="13" width="17.140625" style="130" hidden="1" customWidth="1"/>
    <col min="14" max="14" width="24.7109375" style="34" bestFit="1" customWidth="1"/>
    <col min="15" max="15" width="9.140625" style="34"/>
    <col min="16" max="16" width="9.7109375" style="34" bestFit="1" customWidth="1"/>
    <col min="17" max="17" width="9.140625" style="34"/>
    <col min="18" max="18" width="14.85546875" style="34" bestFit="1" customWidth="1"/>
    <col min="19" max="16384" width="9.140625" style="34"/>
  </cols>
  <sheetData>
    <row r="1" spans="1:22" s="35" customFormat="1" ht="0.75" customHeight="1">
      <c r="A1" s="54"/>
      <c r="B1" s="54"/>
      <c r="C1" s="55"/>
      <c r="D1" s="56"/>
      <c r="E1" s="57"/>
      <c r="F1" s="56"/>
      <c r="G1" s="56"/>
      <c r="H1" s="56"/>
      <c r="J1" s="129"/>
      <c r="K1" s="129"/>
      <c r="L1" s="129"/>
      <c r="M1" s="129"/>
    </row>
    <row r="2" spans="1:22" ht="41.25" customHeight="1">
      <c r="A2" s="351" t="s">
        <v>640</v>
      </c>
      <c r="B2" s="351"/>
      <c r="C2" s="351"/>
      <c r="D2" s="351"/>
      <c r="E2" s="351"/>
      <c r="F2" s="351"/>
      <c r="G2" s="351"/>
      <c r="H2" s="351"/>
    </row>
    <row r="3" spans="1:22" ht="10.5" customHeight="1">
      <c r="A3" s="247"/>
      <c r="B3" s="247"/>
      <c r="C3" s="226"/>
      <c r="D3" s="226"/>
      <c r="E3" s="226"/>
      <c r="F3" s="226"/>
      <c r="G3" s="248" t="s">
        <v>0</v>
      </c>
    </row>
    <row r="4" spans="1:22" ht="34.5" customHeight="1">
      <c r="A4" s="383" t="s">
        <v>1</v>
      </c>
      <c r="B4" s="383" t="s">
        <v>2</v>
      </c>
      <c r="C4" s="385" t="s">
        <v>3</v>
      </c>
      <c r="D4" s="387" t="s">
        <v>683</v>
      </c>
      <c r="E4" s="389" t="s">
        <v>686</v>
      </c>
      <c r="F4" s="390"/>
      <c r="G4" s="390"/>
      <c r="H4" s="352" t="s">
        <v>4</v>
      </c>
    </row>
    <row r="5" spans="1:22" ht="22.5" customHeight="1">
      <c r="A5" s="384"/>
      <c r="B5" s="384"/>
      <c r="C5" s="386"/>
      <c r="D5" s="388"/>
      <c r="E5" s="227" t="s">
        <v>91</v>
      </c>
      <c r="F5" s="227" t="s">
        <v>356</v>
      </c>
      <c r="G5" s="227" t="s">
        <v>639</v>
      </c>
      <c r="H5" s="353"/>
      <c r="J5" s="131" t="s">
        <v>489</v>
      </c>
      <c r="K5" s="131" t="s">
        <v>490</v>
      </c>
      <c r="L5" s="131" t="s">
        <v>491</v>
      </c>
      <c r="M5" s="131" t="s">
        <v>490</v>
      </c>
    </row>
    <row r="6" spans="1:22">
      <c r="A6" s="227">
        <v>1</v>
      </c>
      <c r="B6" s="227">
        <v>2</v>
      </c>
      <c r="C6" s="227">
        <v>3</v>
      </c>
      <c r="D6" s="227">
        <v>4</v>
      </c>
      <c r="E6" s="227">
        <v>5</v>
      </c>
      <c r="F6" s="227">
        <v>7</v>
      </c>
      <c r="G6" s="227">
        <v>9</v>
      </c>
      <c r="H6" s="227">
        <v>8</v>
      </c>
      <c r="J6" s="131"/>
      <c r="K6" s="131"/>
      <c r="L6" s="131"/>
      <c r="M6" s="131"/>
    </row>
    <row r="7" spans="1:22">
      <c r="A7" s="227"/>
      <c r="B7" s="227"/>
      <c r="C7" s="285" t="s">
        <v>695</v>
      </c>
      <c r="D7" s="287"/>
      <c r="E7" s="286">
        <f>E10+E16+E70+E72+E73+E80+E81+E89+E380+E383+E386+E387+E388+E472+E473+E475+E496+E549</f>
        <v>837631275</v>
      </c>
      <c r="F7" s="286">
        <f t="shared" ref="F7:G7" si="0">F10+F16+F70+F72+F73+F80+F81+F89+F380+F383+F386+F387+F388+F472+F473+F475+F496+F549</f>
        <v>548493816.97000003</v>
      </c>
      <c r="G7" s="286">
        <f t="shared" si="0"/>
        <v>565685258.42199993</v>
      </c>
      <c r="H7" s="227"/>
      <c r="J7" s="131"/>
      <c r="K7" s="131"/>
      <c r="L7" s="131"/>
      <c r="M7" s="131"/>
    </row>
    <row r="8" spans="1:22">
      <c r="A8" s="227"/>
      <c r="B8" s="227"/>
      <c r="C8" s="285" t="s">
        <v>694</v>
      </c>
      <c r="D8" s="286">
        <f>D82+D94+D235+D379</f>
        <v>92412624</v>
      </c>
      <c r="E8" s="286">
        <f>E82+E94+E235+E379</f>
        <v>46526920</v>
      </c>
      <c r="F8" s="286">
        <f>F82+F94+F235+F379</f>
        <v>54215599</v>
      </c>
      <c r="G8" s="286">
        <f>G82+G94+G235+G379</f>
        <v>17532212</v>
      </c>
      <c r="H8" s="251"/>
      <c r="J8" s="131"/>
      <c r="K8" s="131"/>
      <c r="L8" s="131"/>
      <c r="M8" s="131"/>
    </row>
    <row r="9" spans="1:22" s="32" customFormat="1" ht="18" customHeight="1">
      <c r="A9" s="354" t="s">
        <v>5</v>
      </c>
      <c r="B9" s="354"/>
      <c r="C9" s="354"/>
      <c r="D9" s="96">
        <f>D10+D16+D70+D72+D73+D79+D380+D386+D388+D472+D473+D475+D496+D387+D383+D549</f>
        <v>1153717864</v>
      </c>
      <c r="E9" s="96">
        <f>E10+E16+E70+E72+E73+E79+E380+E386+E388+E472+E473+E475+E496+E387+E383+E549</f>
        <v>884158195</v>
      </c>
      <c r="F9" s="96">
        <f>F10+F16+F70+F72+F73+F79+F380+F386+F388+F472+F473+F475+F496+F387+F383+F549</f>
        <v>602709415.97000003</v>
      </c>
      <c r="G9" s="96">
        <f>G10+G16+G70+G72+G73+G79+G380+G386+G388+G472+G473+G475+G496+G387+G383+G549</f>
        <v>583217470.42199993</v>
      </c>
      <c r="H9" s="96" t="e">
        <f>H10+H16+H70+H72+H73+H79+H380+H386+H388+H472+H473+H475+H496+H387+H383+H549</f>
        <v>#VALUE!</v>
      </c>
      <c r="I9" s="220"/>
      <c r="J9" s="132"/>
      <c r="K9" s="132"/>
      <c r="L9" s="132"/>
      <c r="M9" s="132"/>
      <c r="N9" s="215"/>
      <c r="O9" s="216"/>
      <c r="P9" s="215"/>
      <c r="Q9" s="216"/>
      <c r="R9" s="215"/>
      <c r="S9" s="216"/>
      <c r="T9" s="216"/>
      <c r="U9" s="216"/>
      <c r="V9" s="216"/>
    </row>
    <row r="10" spans="1:22" s="32" customFormat="1" ht="38.25">
      <c r="A10" s="391" t="s">
        <v>20</v>
      </c>
      <c r="B10" s="280" t="s">
        <v>47</v>
      </c>
      <c r="C10" s="95" t="s">
        <v>357</v>
      </c>
      <c r="D10" s="96">
        <f t="shared" ref="D10:G10" si="1">SUM(D11:D15)</f>
        <v>13051817</v>
      </c>
      <c r="E10" s="96">
        <f t="shared" si="1"/>
        <v>10827650</v>
      </c>
      <c r="F10" s="96">
        <f t="shared" si="1"/>
        <v>10296062.969999999</v>
      </c>
      <c r="G10" s="96">
        <f t="shared" si="1"/>
        <v>10297353.422</v>
      </c>
      <c r="H10" s="170"/>
      <c r="J10" s="132"/>
      <c r="K10" s="132"/>
      <c r="L10" s="132"/>
      <c r="M10" s="132"/>
      <c r="N10" s="216"/>
      <c r="O10" s="216"/>
      <c r="P10" s="216"/>
      <c r="Q10" s="216"/>
      <c r="R10" s="216"/>
      <c r="S10" s="216"/>
      <c r="T10" s="216"/>
      <c r="U10" s="216"/>
      <c r="V10" s="216"/>
    </row>
    <row r="11" spans="1:22" s="32" customFormat="1" ht="32.25" customHeight="1">
      <c r="A11" s="392"/>
      <c r="B11" s="280" t="s">
        <v>13</v>
      </c>
      <c r="C11" s="98" t="s">
        <v>358</v>
      </c>
      <c r="D11" s="100">
        <f>'по комитетам'!E7</f>
        <v>1686238</v>
      </c>
      <c r="E11" s="100">
        <f>'по комитетам'!F7</f>
        <v>1611564</v>
      </c>
      <c r="F11" s="100">
        <f>'по комитетам'!G7</f>
        <v>1422517</v>
      </c>
      <c r="G11" s="100">
        <f>'по комитетам'!H7</f>
        <v>1422807</v>
      </c>
      <c r="H11" s="170"/>
      <c r="J11" s="132"/>
      <c r="K11" s="132"/>
      <c r="L11" s="132"/>
      <c r="M11" s="132"/>
      <c r="N11" s="216"/>
      <c r="O11" s="216"/>
      <c r="P11" s="216"/>
      <c r="Q11" s="216"/>
      <c r="R11" s="216"/>
      <c r="S11" s="216"/>
      <c r="T11" s="216"/>
      <c r="U11" s="216"/>
      <c r="V11" s="216"/>
    </row>
    <row r="12" spans="1:22" s="32" customFormat="1" ht="51">
      <c r="A12" s="392"/>
      <c r="B12" s="280" t="s">
        <v>16</v>
      </c>
      <c r="C12" s="98" t="s">
        <v>21</v>
      </c>
      <c r="D12" s="100">
        <f>'по комитетам'!E8</f>
        <v>1304815</v>
      </c>
      <c r="E12" s="100">
        <f>'по комитетам'!F8</f>
        <v>1064596</v>
      </c>
      <c r="F12" s="100">
        <f>'по комитетам'!G8</f>
        <v>730881</v>
      </c>
      <c r="G12" s="100">
        <f>'по комитетам'!H8</f>
        <v>731881</v>
      </c>
      <c r="H12" s="170"/>
      <c r="J12" s="132"/>
      <c r="K12" s="132"/>
      <c r="L12" s="132"/>
      <c r="M12" s="132"/>
      <c r="N12" s="216"/>
      <c r="O12" s="216"/>
      <c r="P12" s="216"/>
      <c r="Q12" s="216"/>
      <c r="R12" s="216"/>
      <c r="S12" s="216"/>
      <c r="T12" s="216"/>
      <c r="U12" s="216"/>
      <c r="V12" s="216"/>
    </row>
    <row r="13" spans="1:22" s="32" customFormat="1" ht="27" customHeight="1">
      <c r="A13" s="392"/>
      <c r="B13" s="280" t="s">
        <v>17</v>
      </c>
      <c r="C13" s="98" t="s">
        <v>588</v>
      </c>
      <c r="D13" s="100">
        <f>'по комитетам'!E9</f>
        <v>2734713</v>
      </c>
      <c r="E13" s="100">
        <f>'по комитетам'!F9</f>
        <v>911857</v>
      </c>
      <c r="F13" s="100">
        <f>'по комитетам'!G9</f>
        <v>915002</v>
      </c>
      <c r="G13" s="100">
        <f>'по комитетам'!H9</f>
        <v>915002</v>
      </c>
      <c r="H13" s="170"/>
      <c r="J13" s="132"/>
      <c r="K13" s="132"/>
      <c r="L13" s="132"/>
      <c r="M13" s="132"/>
      <c r="N13" s="216"/>
      <c r="O13" s="216"/>
      <c r="P13" s="216"/>
      <c r="Q13" s="216"/>
      <c r="R13" s="216"/>
      <c r="S13" s="216"/>
      <c r="T13" s="216"/>
      <c r="U13" s="216"/>
      <c r="V13" s="216"/>
    </row>
    <row r="14" spans="1:22" s="32" customFormat="1" ht="35.25">
      <c r="A14" s="392"/>
      <c r="B14" s="280" t="s">
        <v>44</v>
      </c>
      <c r="C14" s="98" t="s">
        <v>538</v>
      </c>
      <c r="D14" s="100">
        <f>'по комитетам'!E10</f>
        <v>781649</v>
      </c>
      <c r="E14" s="100">
        <f>'по комитетам'!F10</f>
        <v>0</v>
      </c>
      <c r="F14" s="100">
        <f>'по комитетам'!G10</f>
        <v>0</v>
      </c>
      <c r="G14" s="100">
        <f>'по комитетам'!H10</f>
        <v>0</v>
      </c>
      <c r="H14" s="170"/>
      <c r="J14" s="132"/>
      <c r="K14" s="132"/>
      <c r="L14" s="132"/>
      <c r="M14" s="132"/>
      <c r="N14" s="216"/>
      <c r="O14" s="216"/>
      <c r="P14" s="216"/>
      <c r="Q14" s="216"/>
      <c r="R14" s="216"/>
      <c r="S14" s="216"/>
      <c r="T14" s="216"/>
      <c r="U14" s="216"/>
      <c r="V14" s="216"/>
    </row>
    <row r="15" spans="1:22" s="32" customFormat="1" ht="16.5" customHeight="1">
      <c r="A15" s="393"/>
      <c r="B15" s="280" t="s">
        <v>50</v>
      </c>
      <c r="C15" s="98" t="s">
        <v>51</v>
      </c>
      <c r="D15" s="100">
        <f>'по комитетам'!E11</f>
        <v>6544402</v>
      </c>
      <c r="E15" s="100">
        <f>'по комитетам'!F11</f>
        <v>7239633</v>
      </c>
      <c r="F15" s="100">
        <f>'по комитетам'!G11</f>
        <v>7227662.9699999997</v>
      </c>
      <c r="G15" s="100">
        <f>'по комитетам'!H11</f>
        <v>7227663.4220000003</v>
      </c>
      <c r="H15" s="170"/>
      <c r="J15" s="132"/>
      <c r="K15" s="132"/>
      <c r="L15" s="132"/>
      <c r="M15" s="132"/>
      <c r="N15" s="216"/>
      <c r="O15" s="216"/>
      <c r="P15" s="216"/>
      <c r="Q15" s="216"/>
      <c r="R15" s="216"/>
      <c r="S15" s="216"/>
      <c r="T15" s="216"/>
      <c r="U15" s="216"/>
      <c r="V15" s="216"/>
    </row>
    <row r="16" spans="1:22" s="32" customFormat="1" ht="27" customHeight="1">
      <c r="A16" s="391" t="s">
        <v>7</v>
      </c>
      <c r="B16" s="280" t="s">
        <v>47</v>
      </c>
      <c r="C16" s="95" t="s">
        <v>8</v>
      </c>
      <c r="D16" s="96">
        <f t="shared" ref="D16:G16" si="2">D17+D24+D44+D51</f>
        <v>181388263</v>
      </c>
      <c r="E16" s="96">
        <f t="shared" si="2"/>
        <v>48549503</v>
      </c>
      <c r="F16" s="96">
        <f t="shared" si="2"/>
        <v>13503668</v>
      </c>
      <c r="G16" s="96">
        <f t="shared" si="2"/>
        <v>1156266</v>
      </c>
      <c r="H16" s="170"/>
      <c r="J16" s="132">
        <v>45743344</v>
      </c>
      <c r="K16" s="132" t="e">
        <f>#REF!-J16</f>
        <v>#REF!</v>
      </c>
      <c r="L16" s="132">
        <v>49254091</v>
      </c>
      <c r="M16" s="132" t="e">
        <f>#REF!-L16</f>
        <v>#REF!</v>
      </c>
      <c r="N16" s="216"/>
      <c r="O16" s="216"/>
      <c r="P16" s="216"/>
      <c r="Q16" s="216"/>
      <c r="R16" s="216"/>
      <c r="S16" s="216"/>
      <c r="T16" s="216"/>
      <c r="U16" s="216"/>
      <c r="V16" s="216"/>
    </row>
    <row r="17" spans="1:22" s="32" customFormat="1" ht="18" customHeight="1">
      <c r="A17" s="392"/>
      <c r="B17" s="394" t="s">
        <v>9</v>
      </c>
      <c r="C17" s="98" t="s">
        <v>92</v>
      </c>
      <c r="D17" s="99">
        <f>'по комитетам'!E20</f>
        <v>72250000</v>
      </c>
      <c r="E17" s="99">
        <f>SUM(E18:E23)</f>
        <v>9362750</v>
      </c>
      <c r="F17" s="99">
        <f>'по комитетам'!G20</f>
        <v>0</v>
      </c>
      <c r="G17" s="99">
        <f>'по комитетам'!H20</f>
        <v>0</v>
      </c>
      <c r="H17" s="170"/>
      <c r="J17" s="132"/>
      <c r="K17" s="132"/>
      <c r="L17" s="132"/>
      <c r="M17" s="132"/>
      <c r="N17" s="216"/>
      <c r="O17" s="216"/>
      <c r="P17" s="216"/>
      <c r="Q17" s="216"/>
      <c r="R17" s="216"/>
      <c r="S17" s="216"/>
      <c r="T17" s="216"/>
      <c r="U17" s="216"/>
      <c r="V17" s="216"/>
    </row>
    <row r="18" spans="1:22" s="32" customFormat="1" ht="38.25" hidden="1">
      <c r="A18" s="392"/>
      <c r="B18" s="395"/>
      <c r="C18" s="98" t="s">
        <v>113</v>
      </c>
      <c r="D18" s="99">
        <f>'СП МТ'!D23</f>
        <v>5100000</v>
      </c>
      <c r="E18" s="99">
        <f>'по комитетам'!F21</f>
        <v>5707750</v>
      </c>
      <c r="F18" s="99">
        <f>'по комитетам'!G21</f>
        <v>0</v>
      </c>
      <c r="G18" s="99">
        <f>'по комитетам'!H21</f>
        <v>0</v>
      </c>
      <c r="H18" s="170"/>
      <c r="J18" s="132"/>
      <c r="K18" s="132"/>
      <c r="L18" s="132"/>
      <c r="M18" s="132"/>
    </row>
    <row r="19" spans="1:22" s="32" customFormat="1" ht="51" hidden="1">
      <c r="A19" s="392"/>
      <c r="B19" s="395"/>
      <c r="C19" s="98" t="s">
        <v>114</v>
      </c>
      <c r="D19" s="99">
        <f>'СП МТ'!D24</f>
        <v>2911464</v>
      </c>
      <c r="E19" s="99">
        <f>'по комитетам'!F22</f>
        <v>0</v>
      </c>
      <c r="F19" s="99">
        <f>'по комитетам'!G22</f>
        <v>0</v>
      </c>
      <c r="G19" s="99">
        <f>'по комитетам'!H22</f>
        <v>0</v>
      </c>
      <c r="H19" s="170"/>
      <c r="J19" s="132"/>
      <c r="K19" s="132"/>
      <c r="L19" s="132"/>
      <c r="M19" s="132"/>
    </row>
    <row r="20" spans="1:22" s="32" customFormat="1" ht="51" hidden="1">
      <c r="A20" s="392"/>
      <c r="B20" s="395"/>
      <c r="C20" s="98" t="s">
        <v>115</v>
      </c>
      <c r="D20" s="99">
        <f>'СП МТ'!D25</f>
        <v>22970750</v>
      </c>
      <c r="E20" s="99">
        <f>'по комитетам'!F23</f>
        <v>3655000</v>
      </c>
      <c r="F20" s="99">
        <f>'по комитетам'!G23</f>
        <v>0</v>
      </c>
      <c r="G20" s="99">
        <f>'по комитетам'!H23</f>
        <v>0</v>
      </c>
      <c r="H20" s="170"/>
      <c r="J20" s="132"/>
      <c r="K20" s="132"/>
      <c r="L20" s="132"/>
      <c r="M20" s="132"/>
    </row>
    <row r="21" spans="1:22" s="32" customFormat="1" ht="51" hidden="1">
      <c r="A21" s="392"/>
      <c r="B21" s="395"/>
      <c r="C21" s="98" t="s">
        <v>116</v>
      </c>
      <c r="D21" s="99">
        <f>'СП МТ'!D26</f>
        <v>909546</v>
      </c>
      <c r="E21" s="99"/>
      <c r="F21" s="99">
        <f>'по комитетам'!G24</f>
        <v>0</v>
      </c>
      <c r="G21" s="99">
        <f>'по комитетам'!H24</f>
        <v>0</v>
      </c>
      <c r="H21" s="170"/>
      <c r="J21" s="132"/>
      <c r="K21" s="132"/>
      <c r="L21" s="132"/>
      <c r="M21" s="132"/>
    </row>
    <row r="22" spans="1:22" s="32" customFormat="1" ht="38.25" hidden="1">
      <c r="A22" s="392"/>
      <c r="B22" s="395"/>
      <c r="C22" s="98" t="s">
        <v>117</v>
      </c>
      <c r="D22" s="99">
        <f>'СП МТ'!D27</f>
        <v>1530000</v>
      </c>
      <c r="E22" s="99"/>
      <c r="F22" s="99">
        <f>'по комитетам'!G25</f>
        <v>0</v>
      </c>
      <c r="G22" s="99">
        <f>'по комитетам'!H25</f>
        <v>0</v>
      </c>
      <c r="H22" s="170"/>
      <c r="J22" s="132"/>
      <c r="K22" s="132"/>
      <c r="L22" s="132"/>
      <c r="M22" s="132"/>
    </row>
    <row r="23" spans="1:22" s="32" customFormat="1" ht="18" hidden="1" customHeight="1">
      <c r="A23" s="392"/>
      <c r="B23" s="396"/>
      <c r="C23" s="98" t="s">
        <v>52</v>
      </c>
      <c r="D23" s="99">
        <f>'СП МТ'!D28</f>
        <v>12363414</v>
      </c>
      <c r="E23" s="99"/>
      <c r="F23" s="99">
        <f>'по комитетам'!G26</f>
        <v>0</v>
      </c>
      <c r="G23" s="99">
        <f>'по комитетам'!H26</f>
        <v>0</v>
      </c>
      <c r="H23" s="170"/>
      <c r="J23" s="132"/>
      <c r="K23" s="132"/>
      <c r="L23" s="132"/>
      <c r="M23" s="132"/>
    </row>
    <row r="24" spans="1:22" s="32" customFormat="1" ht="18" customHeight="1">
      <c r="A24" s="392"/>
      <c r="B24" s="394" t="s">
        <v>10</v>
      </c>
      <c r="C24" s="98" t="s">
        <v>93</v>
      </c>
      <c r="D24" s="99">
        <f>SUM(D25:D43)</f>
        <v>0</v>
      </c>
      <c r="E24" s="99">
        <f>'по комитетам'!F27</f>
        <v>37534503</v>
      </c>
      <c r="F24" s="99">
        <f>'по комитетам'!G27</f>
        <v>13503668</v>
      </c>
      <c r="G24" s="99">
        <f>'по комитетам'!H27</f>
        <v>1156266</v>
      </c>
      <c r="H24" s="170"/>
      <c r="J24" s="132"/>
      <c r="K24" s="132"/>
      <c r="L24" s="132"/>
      <c r="M24" s="132"/>
    </row>
    <row r="25" spans="1:22" s="32" customFormat="1" ht="102" hidden="1">
      <c r="A25" s="392"/>
      <c r="B25" s="395"/>
      <c r="C25" s="98" t="s">
        <v>121</v>
      </c>
      <c r="D25" s="99">
        <f>'СП МТ'!D30</f>
        <v>0</v>
      </c>
      <c r="E25" s="99"/>
      <c r="F25" s="99">
        <f>'по комитетам'!G28</f>
        <v>0</v>
      </c>
      <c r="G25" s="99">
        <f>'по комитетам'!H28</f>
        <v>0</v>
      </c>
      <c r="H25" s="170"/>
      <c r="J25" s="132"/>
      <c r="K25" s="132"/>
      <c r="L25" s="132"/>
      <c r="M25" s="132"/>
    </row>
    <row r="26" spans="1:22" s="32" customFormat="1" ht="74.25" hidden="1" customHeight="1">
      <c r="A26" s="392"/>
      <c r="B26" s="395"/>
      <c r="C26" s="98" t="s">
        <v>230</v>
      </c>
      <c r="D26" s="99">
        <f>'СП МТ'!D31</f>
        <v>0</v>
      </c>
      <c r="E26" s="99"/>
      <c r="F26" s="99">
        <f>'по комитетам'!G29</f>
        <v>0</v>
      </c>
      <c r="G26" s="99">
        <f>'по комитетам'!H29</f>
        <v>0</v>
      </c>
      <c r="H26" s="170"/>
      <c r="J26" s="132"/>
      <c r="K26" s="132"/>
      <c r="L26" s="132"/>
      <c r="M26" s="132"/>
    </row>
    <row r="27" spans="1:22" s="32" customFormat="1" ht="51" hidden="1">
      <c r="A27" s="392"/>
      <c r="B27" s="395"/>
      <c r="C27" s="98" t="s">
        <v>231</v>
      </c>
      <c r="D27" s="99">
        <f>'СП МТ'!D32</f>
        <v>0</v>
      </c>
      <c r="E27" s="99"/>
      <c r="F27" s="99">
        <f>'по комитетам'!G30</f>
        <v>0</v>
      </c>
      <c r="G27" s="99">
        <f>'по комитетам'!H30</f>
        <v>0</v>
      </c>
      <c r="H27" s="170"/>
      <c r="J27" s="132"/>
      <c r="K27" s="132"/>
      <c r="L27" s="132"/>
      <c r="M27" s="132"/>
    </row>
    <row r="28" spans="1:22" s="32" customFormat="1" ht="51" hidden="1">
      <c r="A28" s="392"/>
      <c r="B28" s="395"/>
      <c r="C28" s="98" t="s">
        <v>232</v>
      </c>
      <c r="D28" s="99">
        <f>'СП МТ'!D33</f>
        <v>0</v>
      </c>
      <c r="E28" s="99"/>
      <c r="F28" s="99">
        <f>'по комитетам'!G31</f>
        <v>0</v>
      </c>
      <c r="G28" s="99">
        <f>'по комитетам'!H31</f>
        <v>0</v>
      </c>
      <c r="H28" s="170"/>
      <c r="J28" s="132"/>
      <c r="K28" s="132"/>
      <c r="L28" s="132"/>
      <c r="M28" s="132"/>
    </row>
    <row r="29" spans="1:22" s="32" customFormat="1" ht="38.25" hidden="1">
      <c r="A29" s="392"/>
      <c r="B29" s="395"/>
      <c r="C29" s="98" t="s">
        <v>354</v>
      </c>
      <c r="D29" s="99">
        <f>'СП МТ'!D34</f>
        <v>0</v>
      </c>
      <c r="E29" s="99"/>
      <c r="F29" s="99">
        <f>'по комитетам'!G32</f>
        <v>0</v>
      </c>
      <c r="G29" s="99">
        <f>'по комитетам'!H32</f>
        <v>0</v>
      </c>
      <c r="H29" s="170"/>
      <c r="J29" s="132"/>
      <c r="K29" s="132"/>
      <c r="L29" s="132"/>
      <c r="M29" s="132"/>
    </row>
    <row r="30" spans="1:22" s="32" customFormat="1" ht="63.75" hidden="1">
      <c r="A30" s="392"/>
      <c r="B30" s="395"/>
      <c r="C30" s="98" t="s">
        <v>234</v>
      </c>
      <c r="D30" s="99">
        <f>'СП МТ'!D35</f>
        <v>0</v>
      </c>
      <c r="E30" s="99"/>
      <c r="F30" s="99">
        <f>'по комитетам'!G33</f>
        <v>0</v>
      </c>
      <c r="G30" s="99">
        <f>'по комитетам'!H33</f>
        <v>0</v>
      </c>
      <c r="H30" s="170"/>
      <c r="J30" s="132"/>
      <c r="K30" s="132"/>
      <c r="L30" s="132"/>
      <c r="M30" s="132"/>
    </row>
    <row r="31" spans="1:22" s="32" customFormat="1" ht="51" hidden="1">
      <c r="A31" s="392"/>
      <c r="B31" s="395"/>
      <c r="C31" s="98" t="s">
        <v>235</v>
      </c>
      <c r="D31" s="99">
        <f>'СП МТ'!D36</f>
        <v>0</v>
      </c>
      <c r="E31" s="99"/>
      <c r="F31" s="99">
        <f>'по комитетам'!G34</f>
        <v>0</v>
      </c>
      <c r="G31" s="99">
        <f>'по комитетам'!H34</f>
        <v>0</v>
      </c>
      <c r="H31" s="170"/>
      <c r="J31" s="132"/>
      <c r="K31" s="132"/>
      <c r="L31" s="132"/>
      <c r="M31" s="132"/>
    </row>
    <row r="32" spans="1:22" s="32" customFormat="1" ht="38.25" hidden="1">
      <c r="A32" s="392"/>
      <c r="B32" s="395"/>
      <c r="C32" s="98" t="s">
        <v>236</v>
      </c>
      <c r="D32" s="99">
        <f>'СП МТ'!D37</f>
        <v>0</v>
      </c>
      <c r="E32" s="99"/>
      <c r="F32" s="99">
        <f>'по комитетам'!G35</f>
        <v>0</v>
      </c>
      <c r="G32" s="99">
        <f>'по комитетам'!H35</f>
        <v>0</v>
      </c>
      <c r="H32" s="170"/>
      <c r="J32" s="132"/>
      <c r="K32" s="132"/>
      <c r="L32" s="132"/>
      <c r="M32" s="132"/>
    </row>
    <row r="33" spans="1:13" s="32" customFormat="1" ht="63.75" hidden="1">
      <c r="A33" s="392"/>
      <c r="B33" s="395"/>
      <c r="C33" s="98" t="s">
        <v>237</v>
      </c>
      <c r="D33" s="99">
        <f>'СП МТ'!D38</f>
        <v>0</v>
      </c>
      <c r="E33" s="99"/>
      <c r="F33" s="99">
        <f>'по комитетам'!G36</f>
        <v>0</v>
      </c>
      <c r="G33" s="99">
        <f>'по комитетам'!H36</f>
        <v>0</v>
      </c>
      <c r="H33" s="170"/>
      <c r="J33" s="132"/>
      <c r="K33" s="132"/>
      <c r="L33" s="132"/>
      <c r="M33" s="132"/>
    </row>
    <row r="34" spans="1:13" s="32" customFormat="1" ht="51" hidden="1">
      <c r="A34" s="392"/>
      <c r="B34" s="395"/>
      <c r="C34" s="98" t="s">
        <v>90</v>
      </c>
      <c r="D34" s="99">
        <f>'СП МТ'!D39</f>
        <v>0</v>
      </c>
      <c r="E34" s="99"/>
      <c r="F34" s="99">
        <f>'по комитетам'!G37</f>
        <v>0</v>
      </c>
      <c r="G34" s="99">
        <f>'по комитетам'!H37</f>
        <v>0</v>
      </c>
      <c r="H34" s="170"/>
      <c r="J34" s="132"/>
      <c r="K34" s="132"/>
      <c r="L34" s="132"/>
      <c r="M34" s="132"/>
    </row>
    <row r="35" spans="1:13" s="32" customFormat="1" ht="51" hidden="1">
      <c r="A35" s="392"/>
      <c r="B35" s="395"/>
      <c r="C35" s="98" t="s">
        <v>238</v>
      </c>
      <c r="D35" s="99">
        <f>'СП МТ'!D40</f>
        <v>0</v>
      </c>
      <c r="E35" s="99"/>
      <c r="F35" s="99">
        <f>'по комитетам'!G38</f>
        <v>0</v>
      </c>
      <c r="G35" s="99">
        <f>'по комитетам'!H38</f>
        <v>0</v>
      </c>
      <c r="H35" s="170"/>
      <c r="J35" s="132"/>
      <c r="K35" s="132"/>
      <c r="L35" s="132"/>
      <c r="M35" s="132"/>
    </row>
    <row r="36" spans="1:13" s="32" customFormat="1" ht="63.75" hidden="1">
      <c r="A36" s="392"/>
      <c r="B36" s="395"/>
      <c r="C36" s="98" t="s">
        <v>239</v>
      </c>
      <c r="D36" s="99">
        <f>'СП МТ'!D41</f>
        <v>0</v>
      </c>
      <c r="E36" s="99"/>
      <c r="F36" s="99">
        <f>'по комитетам'!G39</f>
        <v>0</v>
      </c>
      <c r="G36" s="99">
        <f>'по комитетам'!H39</f>
        <v>0</v>
      </c>
      <c r="H36" s="170"/>
      <c r="J36" s="132"/>
      <c r="K36" s="132"/>
      <c r="L36" s="132"/>
      <c r="M36" s="132"/>
    </row>
    <row r="37" spans="1:13" s="32" customFormat="1" ht="51" hidden="1">
      <c r="A37" s="392"/>
      <c r="B37" s="395"/>
      <c r="C37" s="98" t="s">
        <v>240</v>
      </c>
      <c r="D37" s="99">
        <f>'СП МТ'!D42</f>
        <v>0</v>
      </c>
      <c r="E37" s="99"/>
      <c r="F37" s="99">
        <f>'по комитетам'!G40</f>
        <v>0</v>
      </c>
      <c r="G37" s="99">
        <f>'по комитетам'!H40</f>
        <v>0</v>
      </c>
      <c r="H37" s="170"/>
      <c r="J37" s="132"/>
      <c r="K37" s="132"/>
      <c r="L37" s="132"/>
      <c r="M37" s="132"/>
    </row>
    <row r="38" spans="1:13" s="32" customFormat="1" ht="38.25" hidden="1">
      <c r="A38" s="392"/>
      <c r="B38" s="395"/>
      <c r="C38" s="98" t="s">
        <v>366</v>
      </c>
      <c r="D38" s="99">
        <f>'СП МТ'!D43</f>
        <v>0</v>
      </c>
      <c r="E38" s="99"/>
      <c r="F38" s="99">
        <f>'по комитетам'!G41</f>
        <v>0</v>
      </c>
      <c r="G38" s="99">
        <f>'по комитетам'!H41</f>
        <v>0</v>
      </c>
      <c r="H38" s="170"/>
      <c r="J38" s="132"/>
      <c r="K38" s="132"/>
      <c r="L38" s="132"/>
      <c r="M38" s="132"/>
    </row>
    <row r="39" spans="1:13" s="32" customFormat="1" ht="51" hidden="1">
      <c r="A39" s="392"/>
      <c r="B39" s="395"/>
      <c r="C39" s="98" t="s">
        <v>367</v>
      </c>
      <c r="D39" s="99">
        <f>'СП МТ'!D44</f>
        <v>0</v>
      </c>
      <c r="E39" s="99"/>
      <c r="F39" s="99">
        <f>'по комитетам'!G42</f>
        <v>0</v>
      </c>
      <c r="G39" s="99">
        <f>'по комитетам'!H42</f>
        <v>0</v>
      </c>
      <c r="H39" s="170"/>
      <c r="J39" s="132"/>
      <c r="K39" s="132"/>
      <c r="L39" s="132"/>
      <c r="M39" s="132"/>
    </row>
    <row r="40" spans="1:13" s="32" customFormat="1" ht="38.25" hidden="1">
      <c r="A40" s="392"/>
      <c r="B40" s="395"/>
      <c r="C40" s="98" t="s">
        <v>368</v>
      </c>
      <c r="D40" s="99">
        <f>'СП МТ'!D45</f>
        <v>0</v>
      </c>
      <c r="E40" s="99"/>
      <c r="F40" s="99">
        <f>'по комитетам'!G43</f>
        <v>0</v>
      </c>
      <c r="G40" s="99">
        <f>'по комитетам'!H43</f>
        <v>0</v>
      </c>
      <c r="H40" s="170"/>
      <c r="J40" s="132"/>
      <c r="K40" s="132"/>
      <c r="L40" s="132"/>
      <c r="M40" s="132"/>
    </row>
    <row r="41" spans="1:13" s="32" customFormat="1" ht="63.75" hidden="1">
      <c r="A41" s="392"/>
      <c r="B41" s="395"/>
      <c r="C41" s="98" t="s">
        <v>369</v>
      </c>
      <c r="D41" s="99">
        <f>'СП МТ'!D46</f>
        <v>0</v>
      </c>
      <c r="E41" s="99">
        <f>'по комитетам'!F44</f>
        <v>0</v>
      </c>
      <c r="F41" s="99">
        <f>'по комитетам'!G44</f>
        <v>0</v>
      </c>
      <c r="G41" s="99">
        <f>'по комитетам'!H44</f>
        <v>0</v>
      </c>
      <c r="H41" s="170"/>
      <c r="J41" s="132"/>
      <c r="K41" s="132"/>
      <c r="L41" s="132"/>
      <c r="M41" s="132"/>
    </row>
    <row r="42" spans="1:13" s="32" customFormat="1" ht="35.25" hidden="1">
      <c r="A42" s="392"/>
      <c r="B42" s="395"/>
      <c r="C42" s="98" t="s">
        <v>370</v>
      </c>
      <c r="D42" s="99">
        <f>'СП МТ'!D47</f>
        <v>0</v>
      </c>
      <c r="E42" s="99"/>
      <c r="F42" s="99">
        <f>'по комитетам'!G45</f>
        <v>0</v>
      </c>
      <c r="G42" s="99">
        <f>'по комитетам'!H45</f>
        <v>0</v>
      </c>
      <c r="H42" s="170"/>
      <c r="J42" s="132"/>
      <c r="K42" s="132"/>
      <c r="L42" s="132"/>
      <c r="M42" s="132"/>
    </row>
    <row r="43" spans="1:13" s="32" customFormat="1" ht="38.25" hidden="1">
      <c r="A43" s="392"/>
      <c r="B43" s="395"/>
      <c r="C43" s="98" t="s">
        <v>241</v>
      </c>
      <c r="D43" s="99">
        <f>'СП МТ'!D48</f>
        <v>0</v>
      </c>
      <c r="E43" s="99">
        <f>'по комитетам'!F46</f>
        <v>14000000</v>
      </c>
      <c r="F43" s="99">
        <f>'по комитетам'!G46</f>
        <v>13503668</v>
      </c>
      <c r="G43" s="99">
        <f>'по комитетам'!H46</f>
        <v>1156266</v>
      </c>
      <c r="H43" s="170"/>
      <c r="J43" s="132"/>
      <c r="K43" s="132"/>
      <c r="L43" s="132"/>
      <c r="M43" s="132"/>
    </row>
    <row r="44" spans="1:13" s="32" customFormat="1" ht="30" customHeight="1">
      <c r="A44" s="392"/>
      <c r="B44" s="394" t="s">
        <v>11</v>
      </c>
      <c r="C44" s="98" t="s">
        <v>94</v>
      </c>
      <c r="D44" s="99">
        <f>SUM(D45:D50)</f>
        <v>4860106</v>
      </c>
      <c r="E44" s="99">
        <f>SUM(E45:E50)</f>
        <v>1652250</v>
      </c>
      <c r="F44" s="99">
        <f>'по комитетам'!G47</f>
        <v>0</v>
      </c>
      <c r="G44" s="99">
        <f>'по комитетам'!H47</f>
        <v>0</v>
      </c>
      <c r="H44" s="170"/>
      <c r="J44" s="132"/>
      <c r="K44" s="132"/>
      <c r="L44" s="132"/>
      <c r="M44" s="132"/>
    </row>
    <row r="45" spans="1:13" s="32" customFormat="1" ht="30" hidden="1" customHeight="1">
      <c r="A45" s="392"/>
      <c r="B45" s="395"/>
      <c r="C45" s="98" t="s">
        <v>113</v>
      </c>
      <c r="D45" s="99">
        <f>'по комитетам'!E48</f>
        <v>2170954</v>
      </c>
      <c r="E45" s="99">
        <f>'по комитетам'!F48</f>
        <v>1007250</v>
      </c>
      <c r="F45" s="99">
        <f>'по комитетам'!G48</f>
        <v>0</v>
      </c>
      <c r="G45" s="99">
        <f>'по комитетам'!H48</f>
        <v>0</v>
      </c>
      <c r="H45" s="170"/>
      <c r="J45" s="132"/>
      <c r="K45" s="132"/>
      <c r="L45" s="132"/>
      <c r="M45" s="132"/>
    </row>
    <row r="46" spans="1:13" s="32" customFormat="1" ht="51" hidden="1">
      <c r="A46" s="392"/>
      <c r="B46" s="395"/>
      <c r="C46" s="98" t="s">
        <v>114</v>
      </c>
      <c r="D46" s="99">
        <f>'по комитетам'!E49</f>
        <v>1050000</v>
      </c>
      <c r="E46" s="99">
        <f>'по комитетам'!F49</f>
        <v>0</v>
      </c>
      <c r="F46" s="99">
        <f>'по комитетам'!G49</f>
        <v>0</v>
      </c>
      <c r="G46" s="99">
        <f>'по комитетам'!H49</f>
        <v>0</v>
      </c>
      <c r="H46" s="170"/>
      <c r="J46" s="132"/>
      <c r="K46" s="132"/>
      <c r="L46" s="132"/>
      <c r="M46" s="132"/>
    </row>
    <row r="47" spans="1:13" s="32" customFormat="1" ht="51" hidden="1">
      <c r="A47" s="392"/>
      <c r="B47" s="395"/>
      <c r="C47" s="98" t="s">
        <v>115</v>
      </c>
      <c r="D47" s="99">
        <f>'по комитетам'!E50</f>
        <v>1639152</v>
      </c>
      <c r="E47" s="99">
        <f>'по комитетам'!F50</f>
        <v>645000</v>
      </c>
      <c r="F47" s="99">
        <f>'по комитетам'!G50</f>
        <v>0</v>
      </c>
      <c r="G47" s="99">
        <f>'по комитетам'!H50</f>
        <v>0</v>
      </c>
      <c r="H47" s="170"/>
      <c r="J47" s="132"/>
      <c r="K47" s="132"/>
      <c r="L47" s="132"/>
      <c r="M47" s="132"/>
    </row>
    <row r="48" spans="1:13" s="32" customFormat="1" ht="51" hidden="1">
      <c r="A48" s="392"/>
      <c r="B48" s="395"/>
      <c r="C48" s="98" t="s">
        <v>116</v>
      </c>
      <c r="D48" s="99">
        <f>'по комитетам'!E51</f>
        <v>0</v>
      </c>
      <c r="E48" s="99">
        <f>'по комитетам'!F51</f>
        <v>0</v>
      </c>
      <c r="F48" s="99">
        <f>'по комитетам'!G51</f>
        <v>0</v>
      </c>
      <c r="G48" s="99">
        <f>'по комитетам'!H51</f>
        <v>0</v>
      </c>
      <c r="H48" s="170"/>
      <c r="J48" s="132"/>
      <c r="K48" s="132"/>
      <c r="L48" s="132"/>
      <c r="M48" s="132"/>
    </row>
    <row r="49" spans="1:13" s="32" customFormat="1" ht="38.25" hidden="1">
      <c r="A49" s="392"/>
      <c r="B49" s="395"/>
      <c r="C49" s="98" t="s">
        <v>117</v>
      </c>
      <c r="D49" s="99">
        <f>'по комитетам'!E52</f>
        <v>0</v>
      </c>
      <c r="E49" s="99">
        <f>'по комитетам'!F52</f>
        <v>0</v>
      </c>
      <c r="F49" s="99">
        <f>'по комитетам'!G52</f>
        <v>0</v>
      </c>
      <c r="G49" s="99">
        <f>'по комитетам'!H52</f>
        <v>0</v>
      </c>
      <c r="H49" s="170"/>
      <c r="J49" s="132"/>
      <c r="K49" s="132"/>
      <c r="L49" s="132"/>
      <c r="M49" s="132"/>
    </row>
    <row r="50" spans="1:13" s="32" customFormat="1" ht="18" hidden="1" customHeight="1">
      <c r="A50" s="392"/>
      <c r="B50" s="396"/>
      <c r="C50" s="98" t="s">
        <v>52</v>
      </c>
      <c r="D50" s="99">
        <f>'по комитетам'!E53</f>
        <v>0</v>
      </c>
      <c r="E50" s="99">
        <f>'по комитетам'!F53</f>
        <v>0</v>
      </c>
      <c r="F50" s="99">
        <f>'по комитетам'!G53</f>
        <v>0</v>
      </c>
      <c r="G50" s="99">
        <f>'по комитетам'!H53</f>
        <v>0</v>
      </c>
      <c r="H50" s="170"/>
      <c r="J50" s="132"/>
      <c r="K50" s="132"/>
      <c r="L50" s="132"/>
      <c r="M50" s="132"/>
    </row>
    <row r="51" spans="1:13" s="32" customFormat="1" ht="25.5" customHeight="1">
      <c r="A51" s="392"/>
      <c r="B51" s="394" t="s">
        <v>34</v>
      </c>
      <c r="C51" s="98" t="s">
        <v>35</v>
      </c>
      <c r="D51" s="99">
        <f>SUM(D52:D69)</f>
        <v>104278157</v>
      </c>
      <c r="E51" s="99">
        <f>SUM(E52:E69)</f>
        <v>0</v>
      </c>
      <c r="F51" s="99">
        <f>'по комитетам'!G54</f>
        <v>0</v>
      </c>
      <c r="G51" s="99">
        <f>'по комитетам'!H54</f>
        <v>0</v>
      </c>
      <c r="H51" s="170"/>
      <c r="J51" s="132"/>
      <c r="K51" s="132"/>
      <c r="L51" s="132"/>
      <c r="M51" s="132"/>
    </row>
    <row r="52" spans="1:13" s="32" customFormat="1" ht="51" hidden="1">
      <c r="A52" s="392"/>
      <c r="B52" s="395"/>
      <c r="C52" s="98" t="s">
        <v>122</v>
      </c>
      <c r="D52" s="99">
        <f>'по комитетам'!E55</f>
        <v>4495552</v>
      </c>
      <c r="E52" s="99">
        <f>'по комитетам'!F55</f>
        <v>0</v>
      </c>
      <c r="F52" s="99">
        <f>'СП МТ'!L57</f>
        <v>0</v>
      </c>
      <c r="G52" s="99">
        <f>'СП МТ'!N57</f>
        <v>0</v>
      </c>
      <c r="H52" s="170"/>
      <c r="J52" s="132"/>
      <c r="K52" s="132"/>
      <c r="L52" s="132"/>
      <c r="M52" s="132"/>
    </row>
    <row r="53" spans="1:13" s="32" customFormat="1" ht="51" hidden="1" customHeight="1">
      <c r="A53" s="392"/>
      <c r="B53" s="395"/>
      <c r="C53" s="98" t="s">
        <v>54</v>
      </c>
      <c r="D53" s="99">
        <f>'по комитетам'!E56</f>
        <v>0</v>
      </c>
      <c r="E53" s="99">
        <f>'по комитетам'!F56</f>
        <v>0</v>
      </c>
      <c r="F53" s="99">
        <f>'СП МТ'!L58</f>
        <v>0</v>
      </c>
      <c r="G53" s="99">
        <f>'СП МТ'!N58</f>
        <v>0</v>
      </c>
      <c r="H53" s="170"/>
      <c r="J53" s="132"/>
      <c r="K53" s="132"/>
      <c r="L53" s="132"/>
      <c r="M53" s="132"/>
    </row>
    <row r="54" spans="1:13" s="32" customFormat="1" ht="51" hidden="1">
      <c r="A54" s="392"/>
      <c r="B54" s="395"/>
      <c r="C54" s="98" t="s">
        <v>118</v>
      </c>
      <c r="D54" s="99">
        <f>'по комитетам'!E57</f>
        <v>9244302</v>
      </c>
      <c r="E54" s="99">
        <f>'по комитетам'!F57</f>
        <v>0</v>
      </c>
      <c r="F54" s="99">
        <f>'СП МТ'!L59</f>
        <v>0</v>
      </c>
      <c r="G54" s="99">
        <f>'СП МТ'!N59</f>
        <v>0</v>
      </c>
      <c r="H54" s="170"/>
      <c r="J54" s="132"/>
      <c r="K54" s="132"/>
      <c r="L54" s="132"/>
      <c r="M54" s="132"/>
    </row>
    <row r="55" spans="1:13" s="32" customFormat="1" ht="51" hidden="1">
      <c r="A55" s="392"/>
      <c r="B55" s="395"/>
      <c r="C55" s="98" t="s">
        <v>90</v>
      </c>
      <c r="D55" s="99">
        <f>'по комитетам'!E58</f>
        <v>0</v>
      </c>
      <c r="E55" s="99">
        <f>'по комитетам'!F58</f>
        <v>0</v>
      </c>
      <c r="F55" s="99">
        <f>'СП МТ'!L60</f>
        <v>0</v>
      </c>
      <c r="G55" s="99">
        <f>'СП МТ'!N60</f>
        <v>0</v>
      </c>
      <c r="H55" s="170"/>
      <c r="J55" s="132"/>
      <c r="K55" s="132"/>
      <c r="L55" s="132"/>
      <c r="M55" s="132"/>
    </row>
    <row r="56" spans="1:13" s="32" customFormat="1" ht="38.25" hidden="1">
      <c r="A56" s="392"/>
      <c r="B56" s="395"/>
      <c r="C56" s="98" t="s">
        <v>119</v>
      </c>
      <c r="D56" s="99">
        <f>'по комитетам'!E59</f>
        <v>20187038</v>
      </c>
      <c r="E56" s="99">
        <f>'по комитетам'!F59</f>
        <v>0</v>
      </c>
      <c r="F56" s="99">
        <f>'СП МТ'!L61</f>
        <v>0</v>
      </c>
      <c r="G56" s="99">
        <f>'СП МТ'!N61</f>
        <v>0</v>
      </c>
      <c r="H56" s="170"/>
      <c r="J56" s="132"/>
      <c r="K56" s="132"/>
      <c r="L56" s="132"/>
      <c r="M56" s="132"/>
    </row>
    <row r="57" spans="1:13" s="32" customFormat="1" ht="51" hidden="1">
      <c r="A57" s="392"/>
      <c r="B57" s="395"/>
      <c r="C57" s="98" t="s">
        <v>120</v>
      </c>
      <c r="D57" s="99">
        <f>'по комитетам'!E60</f>
        <v>0</v>
      </c>
      <c r="E57" s="99">
        <f>'по комитетам'!F60</f>
        <v>0</v>
      </c>
      <c r="F57" s="99">
        <f>'СП МТ'!L62</f>
        <v>0</v>
      </c>
      <c r="G57" s="99">
        <f>'СП МТ'!N62</f>
        <v>0</v>
      </c>
      <c r="H57" s="170"/>
      <c r="J57" s="132"/>
      <c r="K57" s="132"/>
      <c r="L57" s="132"/>
      <c r="M57" s="132"/>
    </row>
    <row r="58" spans="1:13" s="32" customFormat="1" ht="51" hidden="1">
      <c r="A58" s="392"/>
      <c r="B58" s="395"/>
      <c r="C58" s="98" t="s">
        <v>53</v>
      </c>
      <c r="D58" s="99">
        <f>'по комитетам'!E61</f>
        <v>0</v>
      </c>
      <c r="E58" s="99">
        <f>'по комитетам'!F61</f>
        <v>0</v>
      </c>
      <c r="F58" s="99">
        <f>'СП МТ'!L63</f>
        <v>0</v>
      </c>
      <c r="G58" s="99">
        <f>'СП МТ'!N63</f>
        <v>0</v>
      </c>
      <c r="H58" s="170"/>
      <c r="J58" s="132"/>
      <c r="K58" s="132"/>
      <c r="L58" s="132"/>
      <c r="M58" s="132"/>
    </row>
    <row r="59" spans="1:13" s="32" customFormat="1" ht="89.25" hidden="1">
      <c r="A59" s="392"/>
      <c r="B59" s="395"/>
      <c r="C59" s="98" t="s">
        <v>123</v>
      </c>
      <c r="D59" s="99">
        <f>'по комитетам'!E62</f>
        <v>23000000</v>
      </c>
      <c r="E59" s="99">
        <f>'по комитетам'!F62</f>
        <v>0</v>
      </c>
      <c r="F59" s="99">
        <f>'СП МТ'!L64</f>
        <v>0</v>
      </c>
      <c r="G59" s="99">
        <f>'СП МТ'!N64</f>
        <v>0</v>
      </c>
      <c r="H59" s="170"/>
      <c r="J59" s="132"/>
      <c r="K59" s="132"/>
      <c r="L59" s="132"/>
      <c r="M59" s="132"/>
    </row>
    <row r="60" spans="1:13" s="32" customFormat="1" ht="51" hidden="1">
      <c r="A60" s="392"/>
      <c r="B60" s="395"/>
      <c r="C60" s="98" t="s">
        <v>124</v>
      </c>
      <c r="D60" s="99">
        <f>'по комитетам'!E63</f>
        <v>21642741</v>
      </c>
      <c r="E60" s="99">
        <f>'по комитетам'!F63</f>
        <v>0</v>
      </c>
      <c r="F60" s="99">
        <f>'СП МТ'!L65</f>
        <v>0</v>
      </c>
      <c r="G60" s="99">
        <f>'СП МТ'!N65</f>
        <v>0</v>
      </c>
      <c r="H60" s="170"/>
      <c r="J60" s="132"/>
      <c r="K60" s="132"/>
      <c r="L60" s="132"/>
      <c r="M60" s="132"/>
    </row>
    <row r="61" spans="1:13" s="32" customFormat="1" ht="51" hidden="1">
      <c r="A61" s="392"/>
      <c r="B61" s="395"/>
      <c r="C61" s="98" t="s">
        <v>55</v>
      </c>
      <c r="D61" s="99">
        <f>'по комитетам'!E64</f>
        <v>0</v>
      </c>
      <c r="E61" s="99">
        <f>'по комитетам'!F64</f>
        <v>0</v>
      </c>
      <c r="F61" s="99">
        <f>'СП МТ'!L66</f>
        <v>0</v>
      </c>
      <c r="G61" s="99">
        <f>'СП МТ'!N66</f>
        <v>0</v>
      </c>
      <c r="H61" s="170"/>
      <c r="J61" s="132"/>
      <c r="K61" s="132"/>
      <c r="L61" s="132"/>
      <c r="M61" s="132"/>
    </row>
    <row r="62" spans="1:13" s="32" customFormat="1" ht="51" hidden="1">
      <c r="A62" s="392"/>
      <c r="B62" s="395"/>
      <c r="C62" s="98" t="s">
        <v>481</v>
      </c>
      <c r="D62" s="99">
        <f>'по комитетам'!E65</f>
        <v>900000</v>
      </c>
      <c r="E62" s="99">
        <f>'по комитетам'!F65</f>
        <v>0</v>
      </c>
      <c r="F62" s="99"/>
      <c r="G62" s="99"/>
      <c r="H62" s="170"/>
      <c r="J62" s="132"/>
      <c r="K62" s="132"/>
      <c r="L62" s="132"/>
      <c r="M62" s="132"/>
    </row>
    <row r="63" spans="1:13" s="32" customFormat="1" ht="63.75" hidden="1">
      <c r="A63" s="392"/>
      <c r="B63" s="395"/>
      <c r="C63" s="98" t="s">
        <v>482</v>
      </c>
      <c r="D63" s="99">
        <f>'по комитетам'!E66</f>
        <v>12918630</v>
      </c>
      <c r="E63" s="99">
        <f>'по комитетам'!F66</f>
        <v>0</v>
      </c>
      <c r="F63" s="99"/>
      <c r="G63" s="99"/>
      <c r="H63" s="170"/>
      <c r="J63" s="132"/>
      <c r="K63" s="132"/>
      <c r="L63" s="132"/>
      <c r="M63" s="132"/>
    </row>
    <row r="64" spans="1:13" s="32" customFormat="1" ht="38.25" hidden="1">
      <c r="A64" s="392"/>
      <c r="B64" s="395"/>
      <c r="C64" s="98" t="s">
        <v>483</v>
      </c>
      <c r="D64" s="99">
        <f>'по комитетам'!E67</f>
        <v>0</v>
      </c>
      <c r="E64" s="99">
        <f>'по комитетам'!F67</f>
        <v>0</v>
      </c>
      <c r="F64" s="99"/>
      <c r="G64" s="99"/>
      <c r="H64" s="170"/>
      <c r="J64" s="132"/>
      <c r="K64" s="132"/>
      <c r="L64" s="132"/>
      <c r="M64" s="132"/>
    </row>
    <row r="65" spans="1:13" s="32" customFormat="1" ht="38.25" hidden="1">
      <c r="A65" s="392"/>
      <c r="B65" s="395"/>
      <c r="C65" s="98" t="s">
        <v>368</v>
      </c>
      <c r="D65" s="99">
        <f>'по комитетам'!E68</f>
        <v>4000000</v>
      </c>
      <c r="E65" s="99">
        <f>'по комитетам'!F68</f>
        <v>0</v>
      </c>
      <c r="F65" s="99"/>
      <c r="G65" s="99"/>
      <c r="H65" s="170"/>
      <c r="J65" s="132"/>
      <c r="K65" s="132"/>
      <c r="L65" s="132"/>
      <c r="M65" s="132"/>
    </row>
    <row r="66" spans="1:13" s="32" customFormat="1" ht="38.25" hidden="1">
      <c r="A66" s="392"/>
      <c r="B66" s="395"/>
      <c r="C66" s="98" t="s">
        <v>113</v>
      </c>
      <c r="D66" s="99">
        <f>'по комитетам'!E69</f>
        <v>1579046</v>
      </c>
      <c r="E66" s="99">
        <f>'по комитетам'!F69</f>
        <v>0</v>
      </c>
      <c r="F66" s="99"/>
      <c r="G66" s="99"/>
      <c r="H66" s="170"/>
      <c r="J66" s="132"/>
      <c r="K66" s="132"/>
      <c r="L66" s="132"/>
      <c r="M66" s="132"/>
    </row>
    <row r="67" spans="1:13" s="32" customFormat="1" ht="51" hidden="1">
      <c r="A67" s="392"/>
      <c r="B67" s="395"/>
      <c r="C67" s="98" t="s">
        <v>114</v>
      </c>
      <c r="D67" s="99">
        <f>'по комитетам'!E70</f>
        <v>3300000</v>
      </c>
      <c r="E67" s="99">
        <f>'по комитетам'!F70</f>
        <v>0</v>
      </c>
      <c r="F67" s="99"/>
      <c r="G67" s="99"/>
      <c r="H67" s="170"/>
      <c r="J67" s="132"/>
      <c r="K67" s="132"/>
      <c r="L67" s="132"/>
      <c r="M67" s="132"/>
    </row>
    <row r="68" spans="1:13" s="32" customFormat="1" ht="51" hidden="1">
      <c r="A68" s="392"/>
      <c r="B68" s="395"/>
      <c r="C68" s="98" t="s">
        <v>115</v>
      </c>
      <c r="D68" s="99">
        <f>'по комитетам'!E71</f>
        <v>3010848</v>
      </c>
      <c r="E68" s="99">
        <f>'по комитетам'!F71</f>
        <v>0</v>
      </c>
      <c r="F68" s="99"/>
      <c r="G68" s="99"/>
      <c r="H68" s="170"/>
      <c r="J68" s="132"/>
      <c r="K68" s="132"/>
      <c r="L68" s="132"/>
      <c r="M68" s="132"/>
    </row>
    <row r="69" spans="1:13" s="32" customFormat="1" ht="40.5" hidden="1" customHeight="1">
      <c r="A69" s="393"/>
      <c r="B69" s="396"/>
      <c r="C69" s="98" t="s">
        <v>125</v>
      </c>
      <c r="D69" s="99">
        <f>'СП МТ'!D70</f>
        <v>0</v>
      </c>
      <c r="E69" s="99">
        <f>'СП МТ'!H70</f>
        <v>0</v>
      </c>
      <c r="F69" s="99">
        <f>'СП МТ'!L70</f>
        <v>0</v>
      </c>
      <c r="G69" s="99">
        <f>'СП МТ'!N70</f>
        <v>0</v>
      </c>
      <c r="H69" s="170"/>
      <c r="J69" s="132"/>
      <c r="K69" s="132"/>
      <c r="L69" s="132"/>
      <c r="M69" s="132"/>
    </row>
    <row r="70" spans="1:13" s="32" customFormat="1" ht="24.75" customHeight="1">
      <c r="A70" s="391" t="s">
        <v>32</v>
      </c>
      <c r="B70" s="280" t="s">
        <v>47</v>
      </c>
      <c r="C70" s="95" t="s">
        <v>95</v>
      </c>
      <c r="D70" s="96">
        <f>D71</f>
        <v>6418439</v>
      </c>
      <c r="E70" s="96">
        <f t="shared" ref="E70:G70" si="3">E71</f>
        <v>6418439</v>
      </c>
      <c r="F70" s="96">
        <f t="shared" si="3"/>
        <v>6418439</v>
      </c>
      <c r="G70" s="96">
        <f t="shared" si="3"/>
        <v>6418439</v>
      </c>
      <c r="H70" s="170"/>
      <c r="J70" s="132">
        <v>6500000</v>
      </c>
      <c r="K70" s="132" t="e">
        <f>#REF!-J70</f>
        <v>#REF!</v>
      </c>
      <c r="L70" s="132">
        <v>6500000</v>
      </c>
      <c r="M70" s="132" t="e">
        <f>#REF!-L70</f>
        <v>#REF!</v>
      </c>
    </row>
    <row r="71" spans="1:13" s="32" customFormat="1" ht="21.75" customHeight="1">
      <c r="A71" s="393"/>
      <c r="B71" s="280" t="s">
        <v>46</v>
      </c>
      <c r="C71" s="98" t="s">
        <v>45</v>
      </c>
      <c r="D71" s="99">
        <v>6418439</v>
      </c>
      <c r="E71" s="99">
        <f>'по комитетам'!F591</f>
        <v>6418439</v>
      </c>
      <c r="F71" s="100">
        <f>'по комитетам'!G591</f>
        <v>6418439</v>
      </c>
      <c r="G71" s="100">
        <f>'по комитетам'!H591</f>
        <v>6418439</v>
      </c>
      <c r="H71" s="252" t="str">
        <f>'СП МТ'!L501</f>
        <v xml:space="preserve">Субсидируются следующие авиамаршруты:
1 Туркестан-Актау
2 Туркестан-Актобе 
3 Туркестан-Караганда 
4 Туркестан – Уральск
5 Туркестан – Костанай 
6 Жезказган – Караганда 
7 Жезказган – Шымкент
8 Балхаш – Алматы
9 Балхаш – Астана
10 Жезказган – Усть-Каменогорск
11 Алматы – Кокшетау 
12 Кокшетау – Актау
13 Кокшетау - Шымкент
14 Урджар – Астана
15 Урджар – Алматы
16 Петропавловск – Астана
17 Петропавловск – Алматы
18 Алматы – Ушарал 
19 Астана – Ушарал 
20 Павлодар – Астана
21 Тараз – Алматы
22 Тараз - Атырау
23 Усть-Каменогорск – Караганда 
24 Кызылорда - Кокшетау
25 Кокшетау - Атырау
26 Актобе - Кокшетау
27 Усть-Каменогорск – Урджар
28 Зайсан - Алматы
29 Шымкент - Актобе
30 Шымкент - Павлодар
31 Шымкент - Костанай
32 Шымкент - Усть-Каменогорск
33 Караганда - Шымкент
34 Караганда - Актобе
35 Караганда - Атырау
36 Балхаш - Шымкент
37 Балхаш - Жезказган
38 Балхаш - Туркестан
39 Петропавловск - Шымкент
40 Петропавловск - Туркестан
41 Туркестан - Атырау
42 Туркестан - Кокшетау
43 Туркестан - Павлодар
44 Туркестан - Семей
45 Туркестан - Усть-Каменогорск
46 Туркестан - Талдыкорган
47 Туркестан - Ушарал
</v>
      </c>
      <c r="J71" s="132"/>
      <c r="K71" s="132"/>
      <c r="L71" s="132"/>
      <c r="M71" s="132"/>
    </row>
    <row r="72" spans="1:13" s="32" customFormat="1" ht="41.25" customHeight="1">
      <c r="A72" s="277" t="s">
        <v>25</v>
      </c>
      <c r="B72" s="280" t="s">
        <v>47</v>
      </c>
      <c r="C72" s="95" t="s">
        <v>96</v>
      </c>
      <c r="D72" s="96">
        <v>54411984</v>
      </c>
      <c r="E72" s="96">
        <f>'по комитетам'!F568</f>
        <v>64411984</v>
      </c>
      <c r="F72" s="119">
        <f>'по комитетам'!G568</f>
        <v>54401984</v>
      </c>
      <c r="G72" s="119">
        <f>'по комитетам'!H568</f>
        <v>54401984</v>
      </c>
      <c r="H72" s="253" t="str">
        <f>'СП МТ'!L481</f>
        <v xml:space="preserve">116 393 979 тыс.тенге, из них:
1) 77 355 693 тыс. тенге- АО "Пассажирские перевозки",
2) 4 573 517 тыс. тенге АО "Пригородные перевозки" 
3) 18 823 124 тыс. тенге - АО "Пассажирские локомотивы"  
4) 15 641 645 тыс.тенге - Частные перевозчики                     
</v>
      </c>
      <c r="J72" s="132">
        <v>37327971</v>
      </c>
      <c r="K72" s="132" t="e">
        <f>#REF!-J72</f>
        <v>#REF!</v>
      </c>
      <c r="L72" s="132">
        <v>40527885</v>
      </c>
      <c r="M72" s="132" t="e">
        <f>#REF!-L72</f>
        <v>#REF!</v>
      </c>
    </row>
    <row r="73" spans="1:13" s="32" customFormat="1" ht="51">
      <c r="A73" s="391" t="s">
        <v>109</v>
      </c>
      <c r="B73" s="280" t="s">
        <v>47</v>
      </c>
      <c r="C73" s="95" t="s">
        <v>97</v>
      </c>
      <c r="D73" s="96">
        <v>332416045</v>
      </c>
      <c r="E73" s="96">
        <f>SUM(E74:E78)</f>
        <v>16708068</v>
      </c>
      <c r="F73" s="96">
        <f t="shared" ref="F73:G73" si="4">SUM(F74:F78)</f>
        <v>0</v>
      </c>
      <c r="G73" s="96">
        <f t="shared" si="4"/>
        <v>0</v>
      </c>
      <c r="H73" s="170"/>
      <c r="J73" s="132">
        <v>0</v>
      </c>
      <c r="K73" s="132" t="e">
        <f>#REF!-J73</f>
        <v>#REF!</v>
      </c>
      <c r="L73" s="132">
        <v>0</v>
      </c>
      <c r="M73" s="132"/>
    </row>
    <row r="74" spans="1:13" s="32" customFormat="1" ht="102">
      <c r="A74" s="392"/>
      <c r="B74" s="280" t="s">
        <v>41</v>
      </c>
      <c r="C74" s="98" t="s">
        <v>98</v>
      </c>
      <c r="D74" s="99">
        <f>'по комитетам'!E572</f>
        <v>332416045</v>
      </c>
      <c r="E74" s="99">
        <f>'по комитетам'!F571</f>
        <v>16708068</v>
      </c>
      <c r="F74" s="99">
        <f>'по комитетам'!G572</f>
        <v>0</v>
      </c>
      <c r="G74" s="99">
        <f>'по комитетам'!H572</f>
        <v>0</v>
      </c>
      <c r="H74" s="99">
        <f>'СП МТ'!L483</f>
        <v>0</v>
      </c>
      <c r="J74" s="132"/>
      <c r="K74" s="132"/>
      <c r="L74" s="132"/>
      <c r="M74" s="132"/>
    </row>
    <row r="75" spans="1:13" s="32" customFormat="1" ht="84.75" hidden="1" customHeight="1">
      <c r="A75" s="392"/>
      <c r="B75" s="276" t="s">
        <v>15</v>
      </c>
      <c r="C75" s="98" t="s">
        <v>309</v>
      </c>
      <c r="D75" s="99"/>
      <c r="E75" s="99"/>
      <c r="F75" s="99"/>
      <c r="G75" s="99">
        <f>'по комитетам'!H573</f>
        <v>0</v>
      </c>
      <c r="H75" s="253" t="str">
        <f>'СП МТ'!L484</f>
        <v>328 875 246 тыс. тенге  - на СМР по ЕРС-контракту</v>
      </c>
      <c r="J75" s="132"/>
      <c r="K75" s="132"/>
      <c r="L75" s="132"/>
      <c r="M75" s="132"/>
    </row>
    <row r="76" spans="1:13" s="32" customFormat="1" ht="35.25">
      <c r="A76" s="392"/>
      <c r="B76" s="276" t="s">
        <v>85</v>
      </c>
      <c r="C76" s="98" t="s">
        <v>666</v>
      </c>
      <c r="D76" s="99"/>
      <c r="E76" s="99">
        <f>'по комитетам'!F573</f>
        <v>0</v>
      </c>
      <c r="F76" s="99">
        <f>'по комитетам'!G573</f>
        <v>0</v>
      </c>
      <c r="G76" s="99">
        <f>'по комитетам'!H573</f>
        <v>0</v>
      </c>
      <c r="H76" s="253"/>
      <c r="J76" s="132"/>
      <c r="K76" s="132"/>
      <c r="L76" s="132"/>
      <c r="M76" s="132"/>
    </row>
    <row r="77" spans="1:13" s="32" customFormat="1" ht="35.25">
      <c r="A77" s="392"/>
      <c r="B77" s="276" t="s">
        <v>85</v>
      </c>
      <c r="C77" s="98" t="s">
        <v>667</v>
      </c>
      <c r="D77" s="99"/>
      <c r="E77" s="99">
        <f>'по комитетам'!F574</f>
        <v>0</v>
      </c>
      <c r="F77" s="99">
        <f>'по комитетам'!G574</f>
        <v>0</v>
      </c>
      <c r="G77" s="99">
        <f>'по комитетам'!H574</f>
        <v>0</v>
      </c>
      <c r="H77" s="253"/>
      <c r="J77" s="132"/>
      <c r="K77" s="132"/>
      <c r="L77" s="132"/>
      <c r="M77" s="132"/>
    </row>
    <row r="78" spans="1:13" s="32" customFormat="1" ht="35.25">
      <c r="A78" s="393"/>
      <c r="B78" s="276" t="s">
        <v>85</v>
      </c>
      <c r="C78" s="98" t="s">
        <v>668</v>
      </c>
      <c r="D78" s="99">
        <f>'СП МТ'!D485</f>
        <v>0</v>
      </c>
      <c r="E78" s="99">
        <f>'по комитетам'!F575</f>
        <v>0</v>
      </c>
      <c r="F78" s="99">
        <f>'по комитетам'!G575</f>
        <v>0</v>
      </c>
      <c r="G78" s="99">
        <f>'по комитетам'!H575</f>
        <v>0</v>
      </c>
      <c r="H78" s="253">
        <f>'СП МТ'!L485</f>
        <v>0</v>
      </c>
      <c r="J78" s="132"/>
      <c r="K78" s="132"/>
      <c r="L78" s="132"/>
      <c r="M78" s="132"/>
    </row>
    <row r="79" spans="1:13" s="32" customFormat="1" ht="42.75" customHeight="1">
      <c r="A79" s="391" t="s">
        <v>12</v>
      </c>
      <c r="B79" s="280" t="s">
        <v>47</v>
      </c>
      <c r="C79" s="95" t="s">
        <v>100</v>
      </c>
      <c r="D79" s="96">
        <f>D80+D81+D82+D89+D94+D235+D379</f>
        <v>154551091</v>
      </c>
      <c r="E79" s="96">
        <f>E80+E81+E82+E89+E94+E235+E379</f>
        <v>90769547</v>
      </c>
      <c r="F79" s="96">
        <f>F80+F81+F82+F89+F94+F235+F379</f>
        <v>98458226</v>
      </c>
      <c r="G79" s="96">
        <f>G80+G81+G82+G89+G94+G235+G379</f>
        <v>61774839</v>
      </c>
      <c r="H79" s="170"/>
      <c r="J79" s="132">
        <v>20164492</v>
      </c>
      <c r="K79" s="132" t="e">
        <f>#REF!-J79</f>
        <v>#REF!</v>
      </c>
      <c r="L79" s="132">
        <v>19412256</v>
      </c>
      <c r="M79" s="132" t="e">
        <f>#REF!-L79</f>
        <v>#REF!</v>
      </c>
    </row>
    <row r="80" spans="1:13" s="32" customFormat="1" ht="28.5" customHeight="1">
      <c r="A80" s="392"/>
      <c r="B80" s="280" t="s">
        <v>40</v>
      </c>
      <c r="C80" s="98" t="s">
        <v>14</v>
      </c>
      <c r="D80" s="99">
        <f>'СП МТ'!D72</f>
        <v>2807186</v>
      </c>
      <c r="E80" s="99">
        <f>'по комитетам'!F74</f>
        <v>2703885</v>
      </c>
      <c r="F80" s="100">
        <f>'по комитетам'!G74</f>
        <v>2703885</v>
      </c>
      <c r="G80" s="100">
        <f>'по комитетам'!H74</f>
        <v>2703885</v>
      </c>
      <c r="H80" s="170"/>
      <c r="J80" s="132"/>
      <c r="K80" s="132"/>
      <c r="L80" s="132"/>
      <c r="M80" s="132"/>
    </row>
    <row r="81" spans="1:13" s="32" customFormat="1" ht="38.25">
      <c r="A81" s="392"/>
      <c r="B81" s="280" t="s">
        <v>41</v>
      </c>
      <c r="C81" s="98" t="s">
        <v>36</v>
      </c>
      <c r="D81" s="99">
        <f>'СП МТ'!D73</f>
        <v>3144876</v>
      </c>
      <c r="E81" s="99">
        <f>'по комитетам'!F75</f>
        <v>3144876</v>
      </c>
      <c r="F81" s="100">
        <f>'по комитетам'!G75</f>
        <v>3144876</v>
      </c>
      <c r="G81" s="100">
        <f>'по комитетам'!H75</f>
        <v>3144876</v>
      </c>
      <c r="H81" s="170"/>
      <c r="J81" s="132"/>
      <c r="K81" s="132"/>
      <c r="L81" s="132"/>
      <c r="M81" s="132"/>
    </row>
    <row r="82" spans="1:13" s="32" customFormat="1" ht="51" customHeight="1">
      <c r="A82" s="392"/>
      <c r="B82" s="394" t="s">
        <v>86</v>
      </c>
      <c r="C82" s="98" t="s">
        <v>101</v>
      </c>
      <c r="D82" s="99">
        <f>'по комитетам'!E76</f>
        <v>0</v>
      </c>
      <c r="E82" s="99">
        <f>'по комитетам'!F76</f>
        <v>0</v>
      </c>
      <c r="F82" s="99">
        <f>'по комитетам'!G76</f>
        <v>0</v>
      </c>
      <c r="G82" s="99">
        <f>'по комитетам'!H76</f>
        <v>0</v>
      </c>
      <c r="H82" s="170"/>
      <c r="J82" s="132"/>
      <c r="K82" s="132"/>
      <c r="L82" s="132"/>
      <c r="M82" s="132"/>
    </row>
    <row r="83" spans="1:13" s="32" customFormat="1" ht="15.75" hidden="1" customHeight="1">
      <c r="A83" s="392"/>
      <c r="B83" s="395"/>
      <c r="C83" s="98" t="s">
        <v>58</v>
      </c>
      <c r="D83" s="99">
        <f>'СП МТ'!D75</f>
        <v>124351</v>
      </c>
      <c r="E83" s="99">
        <f>'по комитетам'!F77</f>
        <v>0</v>
      </c>
      <c r="F83" s="99"/>
      <c r="G83" s="99"/>
      <c r="H83" s="170"/>
      <c r="J83" s="132"/>
      <c r="K83" s="132"/>
      <c r="L83" s="132"/>
      <c r="M83" s="132"/>
    </row>
    <row r="84" spans="1:13" s="32" customFormat="1" ht="18.75" hidden="1" customHeight="1">
      <c r="A84" s="392"/>
      <c r="B84" s="395"/>
      <c r="C84" s="98" t="s">
        <v>59</v>
      </c>
      <c r="D84" s="99">
        <f>'СП МТ'!D76</f>
        <v>0</v>
      </c>
      <c r="E84" s="99"/>
      <c r="F84" s="99"/>
      <c r="G84" s="99"/>
      <c r="H84" s="170"/>
      <c r="J84" s="132"/>
      <c r="K84" s="132"/>
      <c r="L84" s="132"/>
      <c r="M84" s="132"/>
    </row>
    <row r="85" spans="1:13" s="32" customFormat="1" ht="15.75" hidden="1" customHeight="1">
      <c r="A85" s="392"/>
      <c r="B85" s="395"/>
      <c r="C85" s="98" t="s">
        <v>60</v>
      </c>
      <c r="D85" s="99">
        <f>'СП МТ'!D77</f>
        <v>0</v>
      </c>
      <c r="E85" s="99"/>
      <c r="F85" s="99"/>
      <c r="G85" s="99"/>
      <c r="H85" s="170"/>
      <c r="J85" s="132"/>
      <c r="K85" s="132"/>
      <c r="L85" s="132"/>
      <c r="M85" s="132"/>
    </row>
    <row r="86" spans="1:13" s="32" customFormat="1" ht="18" hidden="1" customHeight="1">
      <c r="A86" s="392"/>
      <c r="B86" s="395"/>
      <c r="C86" s="98" t="s">
        <v>68</v>
      </c>
      <c r="D86" s="99">
        <f>'СП МТ'!D78</f>
        <v>0</v>
      </c>
      <c r="E86" s="99"/>
      <c r="F86" s="99"/>
      <c r="G86" s="99"/>
      <c r="H86" s="170"/>
      <c r="J86" s="132"/>
      <c r="K86" s="132"/>
      <c r="L86" s="132"/>
      <c r="M86" s="132"/>
    </row>
    <row r="87" spans="1:13" s="32" customFormat="1" ht="16.5" hidden="1" customHeight="1">
      <c r="A87" s="392"/>
      <c r="B87" s="395"/>
      <c r="C87" s="98" t="s">
        <v>126</v>
      </c>
      <c r="D87" s="99">
        <f>'СП МТ'!D79</f>
        <v>0</v>
      </c>
      <c r="E87" s="99">
        <f>'по комитетам'!F81</f>
        <v>0</v>
      </c>
      <c r="F87" s="99">
        <f>'по комитетам'!G81</f>
        <v>0</v>
      </c>
      <c r="G87" s="99">
        <f>'по комитетам'!H81</f>
        <v>0</v>
      </c>
      <c r="H87" s="170"/>
      <c r="J87" s="132"/>
      <c r="K87" s="132"/>
      <c r="L87" s="132"/>
      <c r="M87" s="132"/>
    </row>
    <row r="88" spans="1:13" s="32" customFormat="1" ht="15" hidden="1" customHeight="1">
      <c r="A88" s="392"/>
      <c r="B88" s="395"/>
      <c r="C88" s="98" t="s">
        <v>67</v>
      </c>
      <c r="D88" s="99">
        <f>'СП МТ'!D80</f>
        <v>0</v>
      </c>
      <c r="E88" s="99">
        <f>'по комитетам'!F82</f>
        <v>0</v>
      </c>
      <c r="F88" s="99">
        <f>'по комитетам'!G82</f>
        <v>0</v>
      </c>
      <c r="G88" s="99">
        <f>'по комитетам'!H82</f>
        <v>0</v>
      </c>
      <c r="H88" s="170"/>
      <c r="J88" s="132"/>
      <c r="K88" s="132"/>
      <c r="L88" s="132"/>
      <c r="M88" s="132"/>
    </row>
    <row r="89" spans="1:13" s="32" customFormat="1" ht="66.75" customHeight="1">
      <c r="A89" s="392"/>
      <c r="B89" s="394" t="s">
        <v>42</v>
      </c>
      <c r="C89" s="98" t="s">
        <v>37</v>
      </c>
      <c r="D89" s="99">
        <f>SUM(D90:D93)</f>
        <v>56186405</v>
      </c>
      <c r="E89" s="99">
        <f>SUM(E90:E93)</f>
        <v>38393866</v>
      </c>
      <c r="F89" s="99">
        <f t="shared" ref="F89:G89" si="5">SUM(F90:F93)</f>
        <v>38393866</v>
      </c>
      <c r="G89" s="99">
        <f t="shared" si="5"/>
        <v>38393866</v>
      </c>
      <c r="H89" s="170"/>
      <c r="J89" s="132"/>
      <c r="K89" s="132"/>
      <c r="L89" s="132"/>
      <c r="M89" s="132"/>
    </row>
    <row r="90" spans="1:13" s="32" customFormat="1" ht="15.75" customHeight="1">
      <c r="A90" s="392"/>
      <c r="B90" s="395"/>
      <c r="C90" s="98" t="s">
        <v>276</v>
      </c>
      <c r="D90" s="99">
        <f>'по комитетам'!E84</f>
        <v>20000000</v>
      </c>
      <c r="E90" s="99">
        <f>'по комитетам'!F84</f>
        <v>0</v>
      </c>
      <c r="F90" s="100">
        <f>'по комитетам'!G84</f>
        <v>0</v>
      </c>
      <c r="G90" s="100">
        <f>'по комитетам'!H84</f>
        <v>0</v>
      </c>
      <c r="H90" s="170"/>
      <c r="J90" s="132"/>
      <c r="K90" s="132"/>
      <c r="L90" s="132"/>
      <c r="M90" s="132"/>
    </row>
    <row r="91" spans="1:13" s="32" customFormat="1" ht="14.25" customHeight="1">
      <c r="A91" s="392"/>
      <c r="B91" s="395"/>
      <c r="C91" s="98" t="s">
        <v>277</v>
      </c>
      <c r="D91" s="99">
        <f>'по комитетам'!E85</f>
        <v>0</v>
      </c>
      <c r="E91" s="99">
        <f>'по комитетам'!F85</f>
        <v>0</v>
      </c>
      <c r="F91" s="100">
        <f>'по комитетам'!G85</f>
        <v>0</v>
      </c>
      <c r="G91" s="100">
        <f>'по комитетам'!H85</f>
        <v>0</v>
      </c>
      <c r="H91" s="170"/>
      <c r="J91" s="132"/>
      <c r="K91" s="132"/>
      <c r="L91" s="132"/>
      <c r="M91" s="132"/>
    </row>
    <row r="92" spans="1:13" s="32" customFormat="1" ht="18.75" customHeight="1">
      <c r="A92" s="392"/>
      <c r="B92" s="395"/>
      <c r="C92" s="98" t="s">
        <v>278</v>
      </c>
      <c r="D92" s="99">
        <f>'по комитетам'!E86</f>
        <v>34924405</v>
      </c>
      <c r="E92" s="99">
        <f>'по комитетам'!F86</f>
        <v>37768866</v>
      </c>
      <c r="F92" s="100">
        <f>'по комитетам'!G86</f>
        <v>37768866</v>
      </c>
      <c r="G92" s="100">
        <f>'по комитетам'!H86</f>
        <v>37768866</v>
      </c>
      <c r="H92" s="170"/>
      <c r="J92" s="132"/>
      <c r="K92" s="132"/>
      <c r="L92" s="132"/>
      <c r="M92" s="132"/>
    </row>
    <row r="93" spans="1:13" s="32" customFormat="1" ht="72.75" customHeight="1">
      <c r="A93" s="392"/>
      <c r="B93" s="396"/>
      <c r="C93" s="98" t="s">
        <v>532</v>
      </c>
      <c r="D93" s="99">
        <v>1262000</v>
      </c>
      <c r="E93" s="99">
        <f>'по комитетам'!F87</f>
        <v>625000</v>
      </c>
      <c r="F93" s="100">
        <f>'по комитетам'!G87</f>
        <v>625000</v>
      </c>
      <c r="G93" s="100">
        <f>'по комитетам'!H87</f>
        <v>625000</v>
      </c>
      <c r="H93" s="170"/>
      <c r="J93" s="132"/>
      <c r="K93" s="132"/>
      <c r="L93" s="132"/>
      <c r="M93" s="132"/>
    </row>
    <row r="94" spans="1:13" s="32" customFormat="1" ht="63.75">
      <c r="A94" s="392"/>
      <c r="B94" s="394" t="s">
        <v>43</v>
      </c>
      <c r="C94" s="98" t="s">
        <v>38</v>
      </c>
      <c r="D94" s="99">
        <v>4993439</v>
      </c>
      <c r="E94" s="99">
        <v>34046920</v>
      </c>
      <c r="F94" s="99">
        <v>10000000</v>
      </c>
      <c r="G94" s="99">
        <v>17532212</v>
      </c>
      <c r="H94" s="170"/>
      <c r="J94" s="132"/>
      <c r="K94" s="132"/>
      <c r="L94" s="132"/>
      <c r="M94" s="132"/>
    </row>
    <row r="95" spans="1:13" s="32" customFormat="1" ht="13.5" hidden="1" customHeight="1">
      <c r="A95" s="392"/>
      <c r="B95" s="395"/>
      <c r="C95" s="95" t="s">
        <v>56</v>
      </c>
      <c r="D95" s="99">
        <f>'СП МТ'!D87</f>
        <v>0</v>
      </c>
      <c r="E95" s="99">
        <f>SUM(E96:E99)</f>
        <v>0</v>
      </c>
      <c r="F95" s="99">
        <f>'по комитетам'!G89</f>
        <v>0</v>
      </c>
      <c r="G95" s="99">
        <f>'по комитетам'!H89</f>
        <v>0</v>
      </c>
      <c r="H95" s="170"/>
      <c r="J95" s="132"/>
      <c r="K95" s="132"/>
      <c r="L95" s="132"/>
      <c r="M95" s="132"/>
    </row>
    <row r="96" spans="1:13" s="32" customFormat="1" ht="63.75" hidden="1">
      <c r="A96" s="392"/>
      <c r="B96" s="395"/>
      <c r="C96" s="98" t="s">
        <v>71</v>
      </c>
      <c r="D96" s="99"/>
      <c r="E96" s="99">
        <f>'по комитетам'!F92</f>
        <v>0</v>
      </c>
      <c r="F96" s="99">
        <f>'по комитетам'!G90</f>
        <v>0</v>
      </c>
      <c r="G96" s="99">
        <f>'по комитетам'!H90</f>
        <v>0</v>
      </c>
      <c r="H96" s="170"/>
      <c r="J96" s="132"/>
      <c r="K96" s="132"/>
      <c r="L96" s="132"/>
      <c r="M96" s="132"/>
    </row>
    <row r="97" spans="1:13" s="32" customFormat="1" ht="51" hidden="1">
      <c r="A97" s="392"/>
      <c r="B97" s="395"/>
      <c r="C97" s="98" t="s">
        <v>387</v>
      </c>
      <c r="D97" s="99"/>
      <c r="E97" s="99">
        <f>'по комитетам'!F93</f>
        <v>0</v>
      </c>
      <c r="F97" s="99">
        <f>'по комитетам'!G91</f>
        <v>0</v>
      </c>
      <c r="G97" s="99">
        <f>'по комитетам'!H91</f>
        <v>0</v>
      </c>
      <c r="H97" s="170"/>
      <c r="J97" s="132"/>
      <c r="K97" s="132"/>
      <c r="L97" s="132"/>
      <c r="M97" s="132"/>
    </row>
    <row r="98" spans="1:13" s="32" customFormat="1" ht="38.25" hidden="1">
      <c r="A98" s="392"/>
      <c r="B98" s="395"/>
      <c r="C98" s="98" t="s">
        <v>388</v>
      </c>
      <c r="D98" s="99"/>
      <c r="E98" s="99"/>
      <c r="F98" s="99">
        <f>'по комитетам'!G92</f>
        <v>0</v>
      </c>
      <c r="G98" s="99">
        <f>'по комитетам'!H92</f>
        <v>0</v>
      </c>
      <c r="H98" s="170"/>
      <c r="J98" s="132"/>
      <c r="K98" s="132"/>
      <c r="L98" s="132"/>
      <c r="M98" s="132"/>
    </row>
    <row r="99" spans="1:13" s="32" customFormat="1" ht="51" hidden="1">
      <c r="A99" s="392"/>
      <c r="B99" s="395"/>
      <c r="C99" s="98" t="s">
        <v>389</v>
      </c>
      <c r="D99" s="99"/>
      <c r="E99" s="99">
        <f>'по комитетам'!F95</f>
        <v>0</v>
      </c>
      <c r="F99" s="99">
        <f>'по комитетам'!G93</f>
        <v>0</v>
      </c>
      <c r="G99" s="99">
        <f>'по комитетам'!H93</f>
        <v>0</v>
      </c>
      <c r="H99" s="170"/>
      <c r="J99" s="132"/>
      <c r="K99" s="132"/>
      <c r="L99" s="132"/>
      <c r="M99" s="132"/>
    </row>
    <row r="100" spans="1:13" s="32" customFormat="1" ht="12.75" hidden="1" customHeight="1">
      <c r="A100" s="392"/>
      <c r="B100" s="395"/>
      <c r="C100" s="95" t="s">
        <v>57</v>
      </c>
      <c r="D100" s="99">
        <f>'СП МТ'!D92</f>
        <v>505133</v>
      </c>
      <c r="E100" s="99">
        <f>SUM(E101:E110)</f>
        <v>0</v>
      </c>
      <c r="F100" s="99">
        <f>'по комитетам'!G94</f>
        <v>0</v>
      </c>
      <c r="G100" s="99">
        <f>'по комитетам'!H94</f>
        <v>0</v>
      </c>
      <c r="H100" s="170"/>
      <c r="J100" s="132"/>
      <c r="K100" s="132"/>
      <c r="L100" s="132"/>
      <c r="M100" s="132"/>
    </row>
    <row r="101" spans="1:13" s="32" customFormat="1" ht="35.25" hidden="1">
      <c r="A101" s="392"/>
      <c r="B101" s="395"/>
      <c r="C101" s="98" t="s">
        <v>390</v>
      </c>
      <c r="D101" s="99">
        <f>'СП МТ'!D93</f>
        <v>0</v>
      </c>
      <c r="E101" s="99">
        <f>'по комитетам'!F97</f>
        <v>0</v>
      </c>
      <c r="F101" s="99">
        <f>'по комитетам'!G95</f>
        <v>0</v>
      </c>
      <c r="G101" s="99">
        <f>'по комитетам'!H95</f>
        <v>0</v>
      </c>
      <c r="H101" s="170"/>
      <c r="J101" s="132"/>
      <c r="K101" s="132"/>
      <c r="L101" s="132"/>
      <c r="M101" s="132"/>
    </row>
    <row r="102" spans="1:13" s="32" customFormat="1" ht="51" hidden="1">
      <c r="A102" s="392"/>
      <c r="B102" s="395"/>
      <c r="C102" s="98" t="s">
        <v>391</v>
      </c>
      <c r="D102" s="99">
        <f>'СП МТ'!D94</f>
        <v>0</v>
      </c>
      <c r="E102" s="99">
        <f>'по комитетам'!F98</f>
        <v>0</v>
      </c>
      <c r="F102" s="99">
        <f>'по комитетам'!G96</f>
        <v>0</v>
      </c>
      <c r="G102" s="99">
        <f>'по комитетам'!H96</f>
        <v>0</v>
      </c>
      <c r="H102" s="170"/>
      <c r="J102" s="132"/>
      <c r="K102" s="132"/>
      <c r="L102" s="132"/>
      <c r="M102" s="132"/>
    </row>
    <row r="103" spans="1:13" s="32" customFormat="1" ht="35.25" hidden="1">
      <c r="A103" s="392"/>
      <c r="B103" s="395"/>
      <c r="C103" s="98" t="s">
        <v>392</v>
      </c>
      <c r="D103" s="99">
        <f>'СП МТ'!D95</f>
        <v>0</v>
      </c>
      <c r="E103" s="99">
        <f>'по комитетам'!F99</f>
        <v>0</v>
      </c>
      <c r="F103" s="99">
        <f>'по комитетам'!G97</f>
        <v>0</v>
      </c>
      <c r="G103" s="99">
        <f>'по комитетам'!H97</f>
        <v>0</v>
      </c>
      <c r="H103" s="170"/>
      <c r="J103" s="132"/>
      <c r="K103" s="132"/>
      <c r="L103" s="132"/>
      <c r="M103" s="132"/>
    </row>
    <row r="104" spans="1:13" s="32" customFormat="1" ht="38.25" hidden="1">
      <c r="A104" s="392"/>
      <c r="B104" s="395"/>
      <c r="C104" s="98" t="s">
        <v>393</v>
      </c>
      <c r="D104" s="99">
        <f>'СП МТ'!D96</f>
        <v>0</v>
      </c>
      <c r="E104" s="99">
        <f>'по комитетам'!F100</f>
        <v>0</v>
      </c>
      <c r="F104" s="99">
        <f>'по комитетам'!G98</f>
        <v>0</v>
      </c>
      <c r="G104" s="99">
        <f>'по комитетам'!H98</f>
        <v>0</v>
      </c>
      <c r="H104" s="170"/>
      <c r="J104" s="132"/>
      <c r="K104" s="132"/>
      <c r="L104" s="132"/>
      <c r="M104" s="132"/>
    </row>
    <row r="105" spans="1:13" s="32" customFormat="1" ht="38.25" hidden="1">
      <c r="A105" s="392"/>
      <c r="B105" s="395"/>
      <c r="C105" s="98" t="s">
        <v>394</v>
      </c>
      <c r="D105" s="99">
        <f>'СП МТ'!D97</f>
        <v>0</v>
      </c>
      <c r="E105" s="99">
        <f>'по комитетам'!F101</f>
        <v>0</v>
      </c>
      <c r="F105" s="99">
        <f>'по комитетам'!G99</f>
        <v>0</v>
      </c>
      <c r="G105" s="99">
        <f>'по комитетам'!H99</f>
        <v>0</v>
      </c>
      <c r="H105" s="170"/>
      <c r="J105" s="132"/>
      <c r="K105" s="132"/>
      <c r="L105" s="132"/>
      <c r="M105" s="132"/>
    </row>
    <row r="106" spans="1:13" s="32" customFormat="1" ht="63.75" hidden="1">
      <c r="A106" s="392"/>
      <c r="B106" s="395"/>
      <c r="C106" s="98" t="s">
        <v>395</v>
      </c>
      <c r="D106" s="99">
        <f>'СП МТ'!D98</f>
        <v>0</v>
      </c>
      <c r="E106" s="99">
        <f>'по комитетам'!F102</f>
        <v>0</v>
      </c>
      <c r="F106" s="99">
        <f>'по комитетам'!G100</f>
        <v>0</v>
      </c>
      <c r="G106" s="99">
        <f>'по комитетам'!H100</f>
        <v>0</v>
      </c>
      <c r="H106" s="170"/>
      <c r="J106" s="132"/>
      <c r="K106" s="132"/>
      <c r="L106" s="132"/>
      <c r="M106" s="132"/>
    </row>
    <row r="107" spans="1:13" s="32" customFormat="1" ht="38.25" hidden="1">
      <c r="A107" s="392"/>
      <c r="B107" s="395"/>
      <c r="C107" s="98" t="s">
        <v>396</v>
      </c>
      <c r="D107" s="99">
        <f>'СП МТ'!D99</f>
        <v>0</v>
      </c>
      <c r="E107" s="99">
        <f>'по комитетам'!F103</f>
        <v>0</v>
      </c>
      <c r="F107" s="99">
        <f>'по комитетам'!G101</f>
        <v>0</v>
      </c>
      <c r="G107" s="99">
        <f>'по комитетам'!H101</f>
        <v>0</v>
      </c>
      <c r="H107" s="170"/>
      <c r="J107" s="132"/>
      <c r="K107" s="132"/>
      <c r="L107" s="132"/>
      <c r="M107" s="132"/>
    </row>
    <row r="108" spans="1:13" s="32" customFormat="1" ht="38.25" hidden="1">
      <c r="A108" s="392"/>
      <c r="B108" s="395"/>
      <c r="C108" s="98" t="s">
        <v>397</v>
      </c>
      <c r="D108" s="99">
        <f>'СП МТ'!D100</f>
        <v>0</v>
      </c>
      <c r="E108" s="99">
        <f>'по комитетам'!F104</f>
        <v>0</v>
      </c>
      <c r="F108" s="99">
        <f>'по комитетам'!G102</f>
        <v>0</v>
      </c>
      <c r="G108" s="99">
        <f>'по комитетам'!H102</f>
        <v>0</v>
      </c>
      <c r="H108" s="170"/>
      <c r="J108" s="132"/>
      <c r="K108" s="132"/>
      <c r="L108" s="132"/>
      <c r="M108" s="132"/>
    </row>
    <row r="109" spans="1:13" s="32" customFormat="1" ht="38.25" hidden="1">
      <c r="A109" s="392"/>
      <c r="B109" s="395"/>
      <c r="C109" s="98" t="s">
        <v>398</v>
      </c>
      <c r="D109" s="99">
        <f>'СП МТ'!D101</f>
        <v>0</v>
      </c>
      <c r="E109" s="99">
        <f>'по комитетам'!F105</f>
        <v>0</v>
      </c>
      <c r="F109" s="99">
        <f>'по комитетам'!G103</f>
        <v>0</v>
      </c>
      <c r="G109" s="99">
        <f>'по комитетам'!H103</f>
        <v>0</v>
      </c>
      <c r="H109" s="170"/>
      <c r="J109" s="132"/>
      <c r="K109" s="132"/>
      <c r="L109" s="132"/>
      <c r="M109" s="132"/>
    </row>
    <row r="110" spans="1:13" s="32" customFormat="1" ht="38.25" hidden="1">
      <c r="A110" s="392"/>
      <c r="B110" s="395"/>
      <c r="C110" s="98" t="s">
        <v>399</v>
      </c>
      <c r="D110" s="99">
        <f>'СП МТ'!D102</f>
        <v>505133</v>
      </c>
      <c r="E110" s="99">
        <f>'по комитетам'!F106</f>
        <v>0</v>
      </c>
      <c r="F110" s="99">
        <f>'по комитетам'!G104</f>
        <v>0</v>
      </c>
      <c r="G110" s="99">
        <f>'по комитетам'!H104</f>
        <v>0</v>
      </c>
      <c r="H110" s="170"/>
      <c r="J110" s="132"/>
      <c r="K110" s="132"/>
      <c r="L110" s="132"/>
      <c r="M110" s="132"/>
    </row>
    <row r="111" spans="1:13" s="32" customFormat="1" ht="14.25" hidden="1" customHeight="1">
      <c r="A111" s="392"/>
      <c r="B111" s="395"/>
      <c r="C111" s="95" t="s">
        <v>58</v>
      </c>
      <c r="D111" s="99">
        <f>'СП МТ'!D103</f>
        <v>0</v>
      </c>
      <c r="E111" s="99">
        <f>'по комитетам'!F105</f>
        <v>0</v>
      </c>
      <c r="F111" s="99">
        <f>'по комитетам'!G105</f>
        <v>0</v>
      </c>
      <c r="G111" s="99">
        <f>'по комитетам'!H105</f>
        <v>0</v>
      </c>
      <c r="H111" s="170"/>
      <c r="J111" s="132"/>
      <c r="K111" s="132"/>
      <c r="L111" s="132"/>
      <c r="M111" s="132"/>
    </row>
    <row r="112" spans="1:13" s="32" customFormat="1" ht="38.25" hidden="1">
      <c r="A112" s="392"/>
      <c r="B112" s="395"/>
      <c r="C112" s="98" t="s">
        <v>400</v>
      </c>
      <c r="D112" s="99">
        <f>'СП МТ'!D104</f>
        <v>0</v>
      </c>
      <c r="E112" s="99">
        <f>'по комитетам'!F108</f>
        <v>0</v>
      </c>
      <c r="F112" s="99">
        <f>'по комитетам'!G106</f>
        <v>0</v>
      </c>
      <c r="G112" s="99">
        <f>'по комитетам'!H106</f>
        <v>0</v>
      </c>
      <c r="H112" s="170"/>
      <c r="J112" s="132"/>
      <c r="K112" s="132"/>
      <c r="L112" s="132"/>
      <c r="M112" s="132"/>
    </row>
    <row r="113" spans="1:13" s="32" customFormat="1" ht="15" hidden="1" customHeight="1">
      <c r="A113" s="392"/>
      <c r="B113" s="395"/>
      <c r="C113" s="95" t="s">
        <v>59</v>
      </c>
      <c r="D113" s="99">
        <f>'СП МТ'!D105</f>
        <v>0</v>
      </c>
      <c r="E113" s="99">
        <f>SUM(E114:E117)</f>
        <v>0</v>
      </c>
      <c r="F113" s="99">
        <f>'по комитетам'!G107</f>
        <v>0</v>
      </c>
      <c r="G113" s="99">
        <f>'по комитетам'!H107</f>
        <v>0</v>
      </c>
      <c r="H113" s="170"/>
      <c r="J113" s="132"/>
      <c r="K113" s="132"/>
      <c r="L113" s="132"/>
      <c r="M113" s="132"/>
    </row>
    <row r="114" spans="1:13" s="32" customFormat="1" ht="51" hidden="1">
      <c r="A114" s="392"/>
      <c r="B114" s="395"/>
      <c r="C114" s="98" t="s">
        <v>410</v>
      </c>
      <c r="D114" s="99">
        <f>'СП МТ'!D106</f>
        <v>0</v>
      </c>
      <c r="E114" s="99">
        <f>'по комитетам'!F111</f>
        <v>0</v>
      </c>
      <c r="F114" s="99">
        <f>'по комитетам'!G108</f>
        <v>0</v>
      </c>
      <c r="G114" s="99">
        <f>'по комитетам'!H108</f>
        <v>0</v>
      </c>
      <c r="H114" s="170"/>
      <c r="J114" s="132"/>
      <c r="K114" s="132"/>
      <c r="L114" s="132"/>
      <c r="M114" s="132"/>
    </row>
    <row r="115" spans="1:13" s="32" customFormat="1" ht="51" hidden="1">
      <c r="A115" s="392"/>
      <c r="B115" s="395"/>
      <c r="C115" s="98" t="s">
        <v>614</v>
      </c>
      <c r="D115" s="99"/>
      <c r="E115" s="99">
        <f>'по комитетам'!F109</f>
        <v>0</v>
      </c>
      <c r="F115" s="99"/>
      <c r="G115" s="99"/>
      <c r="H115" s="170"/>
      <c r="J115" s="132"/>
      <c r="K115" s="132"/>
      <c r="L115" s="132"/>
      <c r="M115" s="132"/>
    </row>
    <row r="116" spans="1:13" s="32" customFormat="1" ht="38.25" hidden="1">
      <c r="A116" s="392"/>
      <c r="B116" s="395"/>
      <c r="C116" s="98" t="s">
        <v>412</v>
      </c>
      <c r="D116" s="99">
        <f>'СП МТ'!D107</f>
        <v>0</v>
      </c>
      <c r="E116" s="99"/>
      <c r="F116" s="99">
        <f>'по комитетам'!G110</f>
        <v>0</v>
      </c>
      <c r="G116" s="99">
        <f>'по комитетам'!H110</f>
        <v>0</v>
      </c>
      <c r="H116" s="170"/>
      <c r="J116" s="132"/>
      <c r="K116" s="132"/>
      <c r="L116" s="132"/>
      <c r="M116" s="132"/>
    </row>
    <row r="117" spans="1:13" s="32" customFormat="1" ht="63.75" hidden="1">
      <c r="A117" s="392"/>
      <c r="B117" s="395"/>
      <c r="C117" s="98" t="s">
        <v>411</v>
      </c>
      <c r="D117" s="99">
        <f>'СП МТ'!D108</f>
        <v>0</v>
      </c>
      <c r="E117" s="99">
        <f>'по комитетам'!F113</f>
        <v>0</v>
      </c>
      <c r="F117" s="99">
        <f>'по комитетам'!G111</f>
        <v>0</v>
      </c>
      <c r="G117" s="99">
        <f>'по комитетам'!H111</f>
        <v>0</v>
      </c>
      <c r="H117" s="170"/>
      <c r="J117" s="132"/>
      <c r="K117" s="132"/>
      <c r="L117" s="132"/>
      <c r="M117" s="132"/>
    </row>
    <row r="118" spans="1:13" s="32" customFormat="1" ht="13.5" hidden="1" customHeight="1">
      <c r="A118" s="392"/>
      <c r="B118" s="395"/>
      <c r="C118" s="95" t="s">
        <v>72</v>
      </c>
      <c r="D118" s="99">
        <f>'СП МТ'!D109</f>
        <v>0</v>
      </c>
      <c r="E118" s="99">
        <f>'по комитетам'!F114</f>
        <v>0</v>
      </c>
      <c r="F118" s="99">
        <f>'по комитетам'!G112</f>
        <v>0</v>
      </c>
      <c r="G118" s="99">
        <f>'по комитетам'!H112</f>
        <v>0</v>
      </c>
      <c r="H118" s="170"/>
      <c r="J118" s="132"/>
      <c r="K118" s="132"/>
      <c r="L118" s="132"/>
      <c r="M118" s="132"/>
    </row>
    <row r="119" spans="1:13" s="32" customFormat="1" ht="13.5" hidden="1" customHeight="1">
      <c r="A119" s="392"/>
      <c r="B119" s="395"/>
      <c r="C119" s="98" t="s">
        <v>404</v>
      </c>
      <c r="D119" s="99">
        <f>'СП МТ'!D109</f>
        <v>0</v>
      </c>
      <c r="E119" s="99">
        <f>'по комитетам'!F115</f>
        <v>0</v>
      </c>
      <c r="F119" s="99">
        <f>'по комитетам'!G113</f>
        <v>0</v>
      </c>
      <c r="G119" s="99">
        <f>'по комитетам'!H113</f>
        <v>0</v>
      </c>
      <c r="H119" s="170"/>
      <c r="J119" s="132"/>
      <c r="K119" s="132"/>
      <c r="L119" s="132"/>
      <c r="M119" s="132"/>
    </row>
    <row r="120" spans="1:13" s="32" customFormat="1" ht="35.25" hidden="1">
      <c r="A120" s="392"/>
      <c r="B120" s="395"/>
      <c r="C120" s="98" t="s">
        <v>405</v>
      </c>
      <c r="D120" s="99">
        <f>'СП МТ'!D110</f>
        <v>0</v>
      </c>
      <c r="E120" s="99">
        <f>'по комитетам'!F114</f>
        <v>0</v>
      </c>
      <c r="F120" s="99">
        <f>'по комитетам'!G114</f>
        <v>0</v>
      </c>
      <c r="G120" s="99">
        <f>'по комитетам'!H114</f>
        <v>0</v>
      </c>
      <c r="H120" s="170"/>
      <c r="J120" s="132"/>
      <c r="K120" s="132"/>
      <c r="L120" s="132"/>
      <c r="M120" s="132"/>
    </row>
    <row r="121" spans="1:13" s="32" customFormat="1" ht="51" hidden="1">
      <c r="A121" s="392"/>
      <c r="B121" s="395"/>
      <c r="C121" s="98" t="s">
        <v>406</v>
      </c>
      <c r="D121" s="99">
        <f>'СП МТ'!D112</f>
        <v>0</v>
      </c>
      <c r="E121" s="99">
        <f>'по комитетам'!F117</f>
        <v>0</v>
      </c>
      <c r="F121" s="99">
        <f>'по комитетам'!G115</f>
        <v>0</v>
      </c>
      <c r="G121" s="99">
        <f>'по комитетам'!H115</f>
        <v>0</v>
      </c>
      <c r="H121" s="170"/>
      <c r="J121" s="132"/>
      <c r="K121" s="132"/>
      <c r="L121" s="132"/>
      <c r="M121" s="132"/>
    </row>
    <row r="122" spans="1:13" s="32" customFormat="1" ht="18" hidden="1" customHeight="1">
      <c r="A122" s="392"/>
      <c r="B122" s="395"/>
      <c r="C122" s="95" t="s">
        <v>60</v>
      </c>
      <c r="D122" s="99">
        <f>'СП МТ'!D113</f>
        <v>100000</v>
      </c>
      <c r="E122" s="99">
        <f>'по комитетам'!F118</f>
        <v>0</v>
      </c>
      <c r="F122" s="99">
        <f>'по комитетам'!G116</f>
        <v>0</v>
      </c>
      <c r="G122" s="99">
        <f>'по комитетам'!H116</f>
        <v>0</v>
      </c>
      <c r="H122" s="170"/>
      <c r="J122" s="132"/>
      <c r="K122" s="132"/>
      <c r="L122" s="132"/>
      <c r="M122" s="132"/>
    </row>
    <row r="123" spans="1:13" s="32" customFormat="1" ht="38.25" hidden="1">
      <c r="A123" s="392"/>
      <c r="B123" s="395"/>
      <c r="C123" s="98" t="s">
        <v>407</v>
      </c>
      <c r="D123" s="99">
        <f>'СП МТ'!D114</f>
        <v>0</v>
      </c>
      <c r="E123" s="99">
        <f>'по комитетам'!F119</f>
        <v>0</v>
      </c>
      <c r="F123" s="99">
        <f>'по комитетам'!G117</f>
        <v>0</v>
      </c>
      <c r="G123" s="99">
        <f>'по комитетам'!H117</f>
        <v>0</v>
      </c>
      <c r="H123" s="170"/>
      <c r="J123" s="132"/>
      <c r="K123" s="132"/>
      <c r="L123" s="132"/>
      <c r="M123" s="132"/>
    </row>
    <row r="124" spans="1:13" s="32" customFormat="1" ht="51" hidden="1">
      <c r="A124" s="392"/>
      <c r="B124" s="395"/>
      <c r="C124" s="98" t="s">
        <v>408</v>
      </c>
      <c r="D124" s="99">
        <f>'СП МТ'!D115</f>
        <v>0</v>
      </c>
      <c r="E124" s="99">
        <f>'по комитетам'!F120</f>
        <v>0</v>
      </c>
      <c r="F124" s="99">
        <f>'по комитетам'!G118</f>
        <v>0</v>
      </c>
      <c r="G124" s="99">
        <f>'по комитетам'!H118</f>
        <v>0</v>
      </c>
      <c r="H124" s="170"/>
      <c r="J124" s="132"/>
      <c r="K124" s="132"/>
      <c r="L124" s="132"/>
      <c r="M124" s="132"/>
    </row>
    <row r="125" spans="1:13" s="32" customFormat="1" ht="35.25" hidden="1">
      <c r="A125" s="392"/>
      <c r="B125" s="395"/>
      <c r="C125" s="98" t="s">
        <v>486</v>
      </c>
      <c r="D125" s="99">
        <f>'СП МТ'!D116</f>
        <v>100000</v>
      </c>
      <c r="E125" s="99">
        <f>'по комитетам'!F121</f>
        <v>0</v>
      </c>
      <c r="F125" s="99">
        <f>'по комитетам'!G119</f>
        <v>0</v>
      </c>
      <c r="G125" s="99">
        <f>'по комитетам'!H119</f>
        <v>0</v>
      </c>
      <c r="H125" s="170"/>
      <c r="J125" s="132"/>
      <c r="K125" s="132"/>
      <c r="L125" s="132"/>
      <c r="M125" s="132"/>
    </row>
    <row r="126" spans="1:13" s="32" customFormat="1" ht="63.75" hidden="1">
      <c r="A126" s="392"/>
      <c r="B126" s="395"/>
      <c r="C126" s="98" t="s">
        <v>409</v>
      </c>
      <c r="D126" s="99">
        <f>'СП МТ'!D117</f>
        <v>0</v>
      </c>
      <c r="E126" s="99">
        <f>'по комитетам'!F122</f>
        <v>0</v>
      </c>
      <c r="F126" s="99">
        <f>'по комитетам'!G120</f>
        <v>0</v>
      </c>
      <c r="G126" s="99">
        <f>'по комитетам'!H120</f>
        <v>0</v>
      </c>
      <c r="H126" s="170"/>
      <c r="J126" s="132"/>
      <c r="K126" s="132"/>
      <c r="L126" s="132"/>
      <c r="M126" s="132"/>
    </row>
    <row r="127" spans="1:13" s="32" customFormat="1" ht="18" hidden="1" customHeight="1">
      <c r="A127" s="392"/>
      <c r="B127" s="395"/>
      <c r="C127" s="95" t="s">
        <v>61</v>
      </c>
      <c r="D127" s="99">
        <f>'СП МТ'!D118</f>
        <v>0</v>
      </c>
      <c r="E127" s="99">
        <f>SUM(E128:E131)</f>
        <v>0</v>
      </c>
      <c r="F127" s="99">
        <f>'по комитетам'!G121</f>
        <v>0</v>
      </c>
      <c r="G127" s="99">
        <f>'по комитетам'!H121</f>
        <v>0</v>
      </c>
      <c r="H127" s="170"/>
      <c r="J127" s="132"/>
      <c r="K127" s="132"/>
      <c r="L127" s="132"/>
      <c r="M127" s="132"/>
    </row>
    <row r="128" spans="1:13" s="32" customFormat="1" ht="35.25" hidden="1">
      <c r="A128" s="392"/>
      <c r="B128" s="395"/>
      <c r="C128" s="98" t="s">
        <v>413</v>
      </c>
      <c r="D128" s="99">
        <f>'СП МТ'!D119</f>
        <v>0</v>
      </c>
      <c r="E128" s="99">
        <f>'по комитетам'!F124</f>
        <v>0</v>
      </c>
      <c r="F128" s="99">
        <f>'по комитетам'!G122</f>
        <v>0</v>
      </c>
      <c r="G128" s="99">
        <f>'по комитетам'!H122</f>
        <v>0</v>
      </c>
      <c r="H128" s="170"/>
      <c r="J128" s="132"/>
      <c r="K128" s="132"/>
      <c r="L128" s="132"/>
      <c r="M128" s="132"/>
    </row>
    <row r="129" spans="1:13" s="32" customFormat="1" ht="35.25" hidden="1">
      <c r="A129" s="392"/>
      <c r="B129" s="395"/>
      <c r="C129" s="98" t="s">
        <v>414</v>
      </c>
      <c r="D129" s="99">
        <f>'СП МТ'!D120</f>
        <v>0</v>
      </c>
      <c r="E129" s="99">
        <f>'по комитетам'!F125</f>
        <v>0</v>
      </c>
      <c r="F129" s="99">
        <f>'по комитетам'!G123</f>
        <v>0</v>
      </c>
      <c r="G129" s="99">
        <f>'по комитетам'!H123</f>
        <v>0</v>
      </c>
      <c r="H129" s="170"/>
      <c r="J129" s="132"/>
      <c r="K129" s="132"/>
      <c r="L129" s="132"/>
      <c r="M129" s="132"/>
    </row>
    <row r="130" spans="1:13" s="32" customFormat="1" ht="35.25" hidden="1">
      <c r="A130" s="392"/>
      <c r="B130" s="395"/>
      <c r="C130" s="98" t="s">
        <v>415</v>
      </c>
      <c r="D130" s="99">
        <f>'СП МТ'!D121</f>
        <v>0</v>
      </c>
      <c r="E130" s="99"/>
      <c r="F130" s="99">
        <f>'по комитетам'!G124</f>
        <v>0</v>
      </c>
      <c r="G130" s="99">
        <f>'по комитетам'!H124</f>
        <v>0</v>
      </c>
      <c r="H130" s="170"/>
      <c r="J130" s="132"/>
      <c r="K130" s="132"/>
      <c r="L130" s="132"/>
      <c r="M130" s="132"/>
    </row>
    <row r="131" spans="1:13" s="32" customFormat="1" ht="35.25" hidden="1">
      <c r="A131" s="392"/>
      <c r="B131" s="395"/>
      <c r="C131" s="98" t="s">
        <v>416</v>
      </c>
      <c r="D131" s="99">
        <f>'СП МТ'!D122</f>
        <v>0</v>
      </c>
      <c r="E131" s="99">
        <f>'по комитетам'!F127</f>
        <v>0</v>
      </c>
      <c r="F131" s="99">
        <f>'по комитетам'!G125</f>
        <v>0</v>
      </c>
      <c r="G131" s="99">
        <f>'по комитетам'!H125</f>
        <v>0</v>
      </c>
      <c r="H131" s="170"/>
      <c r="J131" s="132"/>
      <c r="K131" s="132"/>
      <c r="L131" s="132"/>
      <c r="M131" s="132"/>
    </row>
    <row r="132" spans="1:13" s="32" customFormat="1" ht="13.5" hidden="1" customHeight="1">
      <c r="A132" s="392"/>
      <c r="B132" s="395"/>
      <c r="C132" s="95" t="s">
        <v>62</v>
      </c>
      <c r="D132" s="99">
        <f>'СП МТ'!D123</f>
        <v>1100000</v>
      </c>
      <c r="E132" s="99">
        <f>SUM(E133:E141)</f>
        <v>0</v>
      </c>
      <c r="F132" s="99">
        <f>'по комитетам'!G126</f>
        <v>0</v>
      </c>
      <c r="G132" s="99">
        <f>'по комитетам'!H126</f>
        <v>0</v>
      </c>
      <c r="H132" s="170"/>
      <c r="J132" s="132"/>
      <c r="K132" s="132"/>
      <c r="L132" s="132"/>
      <c r="M132" s="132"/>
    </row>
    <row r="133" spans="1:13" s="32" customFormat="1" ht="35.25" hidden="1">
      <c r="A133" s="392"/>
      <c r="B133" s="395"/>
      <c r="C133" s="98" t="s">
        <v>417</v>
      </c>
      <c r="D133" s="99">
        <f>'СП МТ'!D124</f>
        <v>700000</v>
      </c>
      <c r="E133" s="99">
        <f>'по комитетам'!F127</f>
        <v>0</v>
      </c>
      <c r="F133" s="99">
        <f>'по комитетам'!G127</f>
        <v>0</v>
      </c>
      <c r="G133" s="99">
        <f>'по комитетам'!H127</f>
        <v>0</v>
      </c>
      <c r="H133" s="170"/>
      <c r="J133" s="132"/>
      <c r="K133" s="132"/>
      <c r="L133" s="132"/>
      <c r="M133" s="132"/>
    </row>
    <row r="134" spans="1:13" s="32" customFormat="1" ht="38.25" hidden="1">
      <c r="A134" s="392"/>
      <c r="B134" s="395"/>
      <c r="C134" s="98" t="s">
        <v>418</v>
      </c>
      <c r="D134" s="99">
        <f>'СП МТ'!D125</f>
        <v>200000</v>
      </c>
      <c r="E134" s="99">
        <f>'по комитетам'!F128</f>
        <v>0</v>
      </c>
      <c r="F134" s="99">
        <f>'по комитетам'!G128</f>
        <v>0</v>
      </c>
      <c r="G134" s="99">
        <f>'по комитетам'!H128</f>
        <v>0</v>
      </c>
      <c r="H134" s="170"/>
      <c r="J134" s="132"/>
      <c r="K134" s="132"/>
      <c r="L134" s="132"/>
      <c r="M134" s="132"/>
    </row>
    <row r="135" spans="1:13" s="32" customFormat="1" ht="51" hidden="1">
      <c r="A135" s="392"/>
      <c r="B135" s="395"/>
      <c r="C135" s="98" t="s">
        <v>419</v>
      </c>
      <c r="D135" s="99">
        <f>'СП МТ'!D126</f>
        <v>0</v>
      </c>
      <c r="E135" s="99">
        <f>'по комитетам'!F129</f>
        <v>0</v>
      </c>
      <c r="F135" s="99">
        <f>'по комитетам'!G129</f>
        <v>0</v>
      </c>
      <c r="G135" s="99">
        <f>'по комитетам'!H129</f>
        <v>0</v>
      </c>
      <c r="H135" s="170"/>
      <c r="J135" s="132"/>
      <c r="K135" s="132"/>
      <c r="L135" s="132"/>
      <c r="M135" s="132"/>
    </row>
    <row r="136" spans="1:13" s="32" customFormat="1" ht="35.25" hidden="1">
      <c r="A136" s="392"/>
      <c r="B136" s="395"/>
      <c r="C136" s="98" t="s">
        <v>420</v>
      </c>
      <c r="D136" s="99">
        <f>'СП МТ'!D127</f>
        <v>0</v>
      </c>
      <c r="E136" s="99">
        <f>'по комитетам'!F130</f>
        <v>0</v>
      </c>
      <c r="F136" s="99">
        <f>'по комитетам'!G130</f>
        <v>0</v>
      </c>
      <c r="G136" s="99">
        <f>'по комитетам'!H130</f>
        <v>0</v>
      </c>
      <c r="H136" s="170"/>
      <c r="J136" s="132"/>
      <c r="K136" s="132"/>
      <c r="L136" s="132"/>
      <c r="M136" s="132"/>
    </row>
    <row r="137" spans="1:13" s="32" customFormat="1" ht="35.25" hidden="1">
      <c r="A137" s="392"/>
      <c r="B137" s="395"/>
      <c r="C137" s="98" t="s">
        <v>421</v>
      </c>
      <c r="D137" s="99">
        <f>'СП МТ'!D128</f>
        <v>0</v>
      </c>
      <c r="E137" s="99">
        <f>'по комитетам'!F131</f>
        <v>0</v>
      </c>
      <c r="F137" s="99">
        <f>'по комитетам'!G131</f>
        <v>0</v>
      </c>
      <c r="G137" s="99">
        <f>'по комитетам'!H131</f>
        <v>0</v>
      </c>
      <c r="H137" s="170"/>
      <c r="J137" s="132"/>
      <c r="K137" s="132"/>
      <c r="L137" s="132"/>
      <c r="M137" s="132"/>
    </row>
    <row r="138" spans="1:13" s="32" customFormat="1" ht="38.25" hidden="1">
      <c r="A138" s="392"/>
      <c r="B138" s="395"/>
      <c r="C138" s="98" t="s">
        <v>422</v>
      </c>
      <c r="D138" s="99">
        <f>'СП МТ'!D129</f>
        <v>0</v>
      </c>
      <c r="E138" s="99">
        <f>'по комитетам'!F132</f>
        <v>0</v>
      </c>
      <c r="F138" s="99">
        <f>'по комитетам'!G132</f>
        <v>0</v>
      </c>
      <c r="G138" s="99">
        <f>'по комитетам'!H132</f>
        <v>0</v>
      </c>
      <c r="H138" s="170"/>
      <c r="J138" s="132"/>
      <c r="K138" s="132"/>
      <c r="L138" s="132"/>
      <c r="M138" s="132"/>
    </row>
    <row r="139" spans="1:13" s="32" customFormat="1" ht="51" hidden="1">
      <c r="A139" s="392"/>
      <c r="B139" s="395"/>
      <c r="C139" s="98" t="s">
        <v>423</v>
      </c>
      <c r="D139" s="99">
        <f>'СП МТ'!D130</f>
        <v>0</v>
      </c>
      <c r="E139" s="99">
        <f>'по комитетам'!F133</f>
        <v>0</v>
      </c>
      <c r="F139" s="99">
        <f>'по комитетам'!G133</f>
        <v>0</v>
      </c>
      <c r="G139" s="99">
        <f>'по комитетам'!H133</f>
        <v>0</v>
      </c>
      <c r="H139" s="170"/>
      <c r="J139" s="132"/>
      <c r="K139" s="132"/>
      <c r="L139" s="132"/>
      <c r="M139" s="132"/>
    </row>
    <row r="140" spans="1:13" s="32" customFormat="1" ht="51" hidden="1">
      <c r="A140" s="392"/>
      <c r="B140" s="395"/>
      <c r="C140" s="98" t="s">
        <v>129</v>
      </c>
      <c r="D140" s="99">
        <f>'СП МТ'!D131</f>
        <v>200000</v>
      </c>
      <c r="E140" s="99">
        <f>'по комитетам'!F134</f>
        <v>0</v>
      </c>
      <c r="F140" s="99">
        <f>'по комитетам'!G134</f>
        <v>0</v>
      </c>
      <c r="G140" s="99">
        <f>'по комитетам'!H134</f>
        <v>0</v>
      </c>
      <c r="H140" s="170"/>
      <c r="J140" s="132"/>
      <c r="K140" s="132"/>
      <c r="L140" s="132"/>
      <c r="M140" s="132"/>
    </row>
    <row r="141" spans="1:13" s="32" customFormat="1" ht="38.25" hidden="1">
      <c r="A141" s="392"/>
      <c r="B141" s="395"/>
      <c r="C141" s="98" t="s">
        <v>424</v>
      </c>
      <c r="D141" s="99">
        <f>'СП МТ'!D132</f>
        <v>0</v>
      </c>
      <c r="E141" s="99">
        <f>'по комитетам'!F135</f>
        <v>0</v>
      </c>
      <c r="F141" s="99">
        <f>'по комитетам'!G135</f>
        <v>0</v>
      </c>
      <c r="G141" s="99">
        <f>'по комитетам'!H135</f>
        <v>0</v>
      </c>
      <c r="H141" s="170"/>
      <c r="J141" s="132"/>
      <c r="K141" s="132"/>
      <c r="L141" s="132"/>
      <c r="M141" s="132"/>
    </row>
    <row r="142" spans="1:13" s="32" customFormat="1" ht="15" hidden="1" customHeight="1">
      <c r="A142" s="392"/>
      <c r="B142" s="395"/>
      <c r="C142" s="95" t="s">
        <v>74</v>
      </c>
      <c r="D142" s="99">
        <f>'СП МТ'!D133</f>
        <v>0</v>
      </c>
      <c r="E142" s="99">
        <f>'по комитетам'!F136</f>
        <v>0</v>
      </c>
      <c r="F142" s="99">
        <f>'по комитетам'!G136</f>
        <v>0</v>
      </c>
      <c r="G142" s="99">
        <f>'по комитетам'!H136</f>
        <v>0</v>
      </c>
      <c r="H142" s="170"/>
      <c r="J142" s="132"/>
      <c r="K142" s="132"/>
      <c r="L142" s="132"/>
      <c r="M142" s="132"/>
    </row>
    <row r="143" spans="1:13" s="32" customFormat="1" ht="51" hidden="1">
      <c r="A143" s="392"/>
      <c r="B143" s="395"/>
      <c r="C143" s="98" t="s">
        <v>427</v>
      </c>
      <c r="D143" s="99">
        <f>'СП МТ'!D134</f>
        <v>0</v>
      </c>
      <c r="E143" s="99">
        <f>'по комитетам'!F137</f>
        <v>0</v>
      </c>
      <c r="F143" s="99">
        <f>'по комитетам'!G137</f>
        <v>0</v>
      </c>
      <c r="G143" s="99">
        <f>'по комитетам'!H137</f>
        <v>0</v>
      </c>
      <c r="H143" s="170"/>
      <c r="J143" s="132"/>
      <c r="K143" s="132"/>
      <c r="L143" s="132"/>
      <c r="M143" s="132"/>
    </row>
    <row r="144" spans="1:13" s="32" customFormat="1" ht="51" hidden="1">
      <c r="A144" s="392"/>
      <c r="B144" s="395"/>
      <c r="C144" s="98" t="s">
        <v>611</v>
      </c>
      <c r="D144" s="99"/>
      <c r="E144" s="99">
        <f>'по комитетам'!F138</f>
        <v>0</v>
      </c>
      <c r="F144" s="99"/>
      <c r="G144" s="99"/>
      <c r="H144" s="170"/>
      <c r="J144" s="132"/>
      <c r="K144" s="132"/>
      <c r="L144" s="132"/>
      <c r="M144" s="132"/>
    </row>
    <row r="145" spans="1:13" s="32" customFormat="1" ht="38.25" hidden="1">
      <c r="A145" s="392"/>
      <c r="B145" s="395"/>
      <c r="C145" s="98" t="s">
        <v>426</v>
      </c>
      <c r="D145" s="99">
        <f>'СП МТ'!D135</f>
        <v>0</v>
      </c>
      <c r="E145" s="99">
        <f>'по комитетам'!F139</f>
        <v>0</v>
      </c>
      <c r="F145" s="99">
        <f>'по комитетам'!G139</f>
        <v>0</v>
      </c>
      <c r="G145" s="99">
        <f>'по комитетам'!H139</f>
        <v>0</v>
      </c>
      <c r="H145" s="170"/>
      <c r="J145" s="132"/>
      <c r="K145" s="132"/>
      <c r="L145" s="132"/>
      <c r="M145" s="132"/>
    </row>
    <row r="146" spans="1:13" s="32" customFormat="1" ht="15" hidden="1" customHeight="1">
      <c r="A146" s="392"/>
      <c r="B146" s="395"/>
      <c r="C146" s="95" t="s">
        <v>63</v>
      </c>
      <c r="D146" s="99">
        <f>'СП МТ'!D136</f>
        <v>100000</v>
      </c>
      <c r="E146" s="99">
        <f>'по комитетам'!F140</f>
        <v>0</v>
      </c>
      <c r="F146" s="99">
        <f>'по комитетам'!G140</f>
        <v>0</v>
      </c>
      <c r="G146" s="99">
        <f>'по комитетам'!H140</f>
        <v>0</v>
      </c>
      <c r="H146" s="170"/>
      <c r="J146" s="132"/>
      <c r="K146" s="132"/>
      <c r="L146" s="132"/>
      <c r="M146" s="132"/>
    </row>
    <row r="147" spans="1:13" s="32" customFormat="1" ht="38.25" hidden="1">
      <c r="A147" s="392"/>
      <c r="B147" s="395"/>
      <c r="C147" s="98" t="s">
        <v>428</v>
      </c>
      <c r="D147" s="99">
        <f>'СП МТ'!D137</f>
        <v>0</v>
      </c>
      <c r="E147" s="99">
        <f>'по комитетам'!F141</f>
        <v>0</v>
      </c>
      <c r="F147" s="99">
        <f>'по комитетам'!G141</f>
        <v>0</v>
      </c>
      <c r="G147" s="99">
        <f>'по комитетам'!H141</f>
        <v>0</v>
      </c>
      <c r="H147" s="170"/>
      <c r="J147" s="132"/>
      <c r="K147" s="132"/>
      <c r="L147" s="132"/>
      <c r="M147" s="132"/>
    </row>
    <row r="148" spans="1:13" s="32" customFormat="1" ht="38.25" hidden="1">
      <c r="A148" s="392"/>
      <c r="B148" s="395"/>
      <c r="C148" s="98" t="s">
        <v>621</v>
      </c>
      <c r="D148" s="99"/>
      <c r="E148" s="99">
        <f>'по комитетам'!F142</f>
        <v>0</v>
      </c>
      <c r="F148" s="99"/>
      <c r="G148" s="99"/>
      <c r="H148" s="170"/>
      <c r="J148" s="132"/>
      <c r="K148" s="132"/>
      <c r="L148" s="132"/>
      <c r="M148" s="132"/>
    </row>
    <row r="149" spans="1:13" s="32" customFormat="1" ht="38.25" hidden="1">
      <c r="A149" s="392"/>
      <c r="B149" s="395"/>
      <c r="C149" s="98" t="s">
        <v>429</v>
      </c>
      <c r="D149" s="99">
        <f>'СП МТ'!D138</f>
        <v>50000</v>
      </c>
      <c r="E149" s="99">
        <f>'по комитетам'!F143</f>
        <v>0</v>
      </c>
      <c r="F149" s="99">
        <f>'по комитетам'!G143</f>
        <v>0</v>
      </c>
      <c r="G149" s="99">
        <f>'по комитетам'!H143</f>
        <v>0</v>
      </c>
      <c r="H149" s="170"/>
      <c r="J149" s="132"/>
      <c r="K149" s="132"/>
      <c r="L149" s="132"/>
      <c r="M149" s="132"/>
    </row>
    <row r="150" spans="1:13" s="32" customFormat="1" ht="38.25" hidden="1">
      <c r="A150" s="392"/>
      <c r="B150" s="395"/>
      <c r="C150" s="98" t="s">
        <v>430</v>
      </c>
      <c r="D150" s="99">
        <f>'СП МТ'!D139</f>
        <v>0</v>
      </c>
      <c r="E150" s="99">
        <f>'по комитетам'!F144</f>
        <v>0</v>
      </c>
      <c r="F150" s="99">
        <f>'по комитетам'!G144</f>
        <v>0</v>
      </c>
      <c r="G150" s="99">
        <f>'по комитетам'!H144</f>
        <v>0</v>
      </c>
      <c r="H150" s="170"/>
      <c r="J150" s="132"/>
      <c r="K150" s="132"/>
      <c r="L150" s="132"/>
      <c r="M150" s="132"/>
    </row>
    <row r="151" spans="1:13" s="32" customFormat="1" ht="35.25" hidden="1">
      <c r="A151" s="392"/>
      <c r="B151" s="395"/>
      <c r="C151" s="98" t="s">
        <v>431</v>
      </c>
      <c r="D151" s="99">
        <f>'СП МТ'!D140</f>
        <v>0</v>
      </c>
      <c r="E151" s="99">
        <f>'по комитетам'!F145</f>
        <v>0</v>
      </c>
      <c r="F151" s="99">
        <f>'по комитетам'!G145</f>
        <v>0</v>
      </c>
      <c r="G151" s="99">
        <f>'по комитетам'!H145</f>
        <v>0</v>
      </c>
      <c r="H151" s="170"/>
      <c r="J151" s="132"/>
      <c r="K151" s="132"/>
      <c r="L151" s="132"/>
      <c r="M151" s="132"/>
    </row>
    <row r="152" spans="1:13" s="32" customFormat="1" ht="38.25" hidden="1">
      <c r="A152" s="392"/>
      <c r="B152" s="395"/>
      <c r="C152" s="98" t="s">
        <v>432</v>
      </c>
      <c r="D152" s="99">
        <f>'СП МТ'!D141</f>
        <v>0</v>
      </c>
      <c r="E152" s="99">
        <f>'по комитетам'!F146</f>
        <v>0</v>
      </c>
      <c r="F152" s="99">
        <f>'по комитетам'!G146</f>
        <v>0</v>
      </c>
      <c r="G152" s="99">
        <f>'по комитетам'!H146</f>
        <v>0</v>
      </c>
      <c r="H152" s="170"/>
      <c r="J152" s="132"/>
      <c r="K152" s="132"/>
      <c r="L152" s="132"/>
      <c r="M152" s="132"/>
    </row>
    <row r="153" spans="1:13" s="32" customFormat="1" ht="35.25" hidden="1">
      <c r="A153" s="392"/>
      <c r="B153" s="395"/>
      <c r="C153" s="98" t="s">
        <v>433</v>
      </c>
      <c r="D153" s="99">
        <f>'СП МТ'!D142</f>
        <v>0</v>
      </c>
      <c r="E153" s="99">
        <f>'по комитетам'!F147</f>
        <v>0</v>
      </c>
      <c r="F153" s="99">
        <f>'по комитетам'!G147</f>
        <v>0</v>
      </c>
      <c r="G153" s="99">
        <f>'по комитетам'!H147</f>
        <v>0</v>
      </c>
      <c r="H153" s="170"/>
      <c r="J153" s="132"/>
      <c r="K153" s="132"/>
      <c r="L153" s="132"/>
      <c r="M153" s="132"/>
    </row>
    <row r="154" spans="1:13" s="32" customFormat="1" ht="38.25" hidden="1">
      <c r="A154" s="392"/>
      <c r="B154" s="395"/>
      <c r="C154" s="98" t="s">
        <v>434</v>
      </c>
      <c r="D154" s="99">
        <f>'СП МТ'!D143</f>
        <v>50000</v>
      </c>
      <c r="E154" s="99">
        <f>'по комитетам'!F148</f>
        <v>0</v>
      </c>
      <c r="F154" s="99">
        <f>'по комитетам'!G148</f>
        <v>0</v>
      </c>
      <c r="G154" s="99">
        <f>'по комитетам'!H148</f>
        <v>0</v>
      </c>
      <c r="H154" s="170"/>
      <c r="J154" s="132"/>
      <c r="K154" s="132"/>
      <c r="L154" s="132"/>
      <c r="M154" s="132"/>
    </row>
    <row r="155" spans="1:13" s="32" customFormat="1" ht="63.75" hidden="1">
      <c r="A155" s="392"/>
      <c r="B155" s="395"/>
      <c r="C155" s="98" t="s">
        <v>435</v>
      </c>
      <c r="D155" s="99">
        <f>'СП МТ'!D144</f>
        <v>0</v>
      </c>
      <c r="E155" s="99">
        <f>'по комитетам'!F149</f>
        <v>0</v>
      </c>
      <c r="F155" s="99">
        <f>'по комитетам'!G149</f>
        <v>0</v>
      </c>
      <c r="G155" s="99">
        <f>'по комитетам'!H149</f>
        <v>0</v>
      </c>
      <c r="H155" s="170"/>
      <c r="J155" s="132"/>
      <c r="K155" s="132"/>
      <c r="L155" s="132"/>
      <c r="M155" s="132"/>
    </row>
    <row r="156" spans="1:13" s="32" customFormat="1" ht="22.5" hidden="1" customHeight="1">
      <c r="A156" s="392"/>
      <c r="B156" s="395"/>
      <c r="C156" s="95" t="s">
        <v>64</v>
      </c>
      <c r="D156" s="99">
        <f>'СП МТ'!D145</f>
        <v>100000</v>
      </c>
      <c r="E156" s="99">
        <f>'по комитетам'!F152</f>
        <v>0</v>
      </c>
      <c r="F156" s="99">
        <f>'по комитетам'!G150</f>
        <v>0</v>
      </c>
      <c r="G156" s="99">
        <f>'по комитетам'!H150</f>
        <v>0</v>
      </c>
      <c r="H156" s="170"/>
      <c r="J156" s="132"/>
      <c r="K156" s="132"/>
      <c r="L156" s="132"/>
      <c r="M156" s="132"/>
    </row>
    <row r="157" spans="1:13" s="32" customFormat="1" ht="35.25" hidden="1">
      <c r="A157" s="392"/>
      <c r="B157" s="395"/>
      <c r="C157" s="98" t="s">
        <v>557</v>
      </c>
      <c r="D157" s="99">
        <f>'СП МТ'!D146</f>
        <v>100000</v>
      </c>
      <c r="E157" s="99">
        <f>'по комитетам'!F153</f>
        <v>0</v>
      </c>
      <c r="F157" s="99">
        <f>'по комитетам'!G151</f>
        <v>0</v>
      </c>
      <c r="G157" s="99">
        <f>'по комитетам'!H151</f>
        <v>0</v>
      </c>
      <c r="H157" s="170"/>
      <c r="J157" s="132"/>
      <c r="K157" s="132"/>
      <c r="L157" s="132"/>
      <c r="M157" s="132"/>
    </row>
    <row r="158" spans="1:13" s="32" customFormat="1" ht="63.75" hidden="1">
      <c r="A158" s="392"/>
      <c r="B158" s="395"/>
      <c r="C158" s="98" t="s">
        <v>558</v>
      </c>
      <c r="D158" s="99">
        <f>'СП МТ'!D147</f>
        <v>0</v>
      </c>
      <c r="E158" s="99">
        <f>'по комитетам'!F154</f>
        <v>0</v>
      </c>
      <c r="F158" s="99">
        <f>'по комитетам'!G152</f>
        <v>0</v>
      </c>
      <c r="G158" s="99">
        <f>'по комитетам'!H152</f>
        <v>0</v>
      </c>
      <c r="H158" s="170"/>
      <c r="J158" s="132"/>
      <c r="K158" s="132"/>
      <c r="L158" s="132"/>
      <c r="M158" s="132"/>
    </row>
    <row r="159" spans="1:13" s="32" customFormat="1" ht="38.25" hidden="1">
      <c r="A159" s="392"/>
      <c r="B159" s="395"/>
      <c r="C159" s="98" t="s">
        <v>559</v>
      </c>
      <c r="D159" s="99">
        <f>'СП МТ'!D148</f>
        <v>0</v>
      </c>
      <c r="E159" s="99">
        <f>'по комитетам'!F155</f>
        <v>0</v>
      </c>
      <c r="F159" s="99">
        <f>'по комитетам'!G153</f>
        <v>0</v>
      </c>
      <c r="G159" s="99">
        <f>'по комитетам'!H153</f>
        <v>0</v>
      </c>
      <c r="H159" s="170"/>
      <c r="J159" s="132"/>
      <c r="K159" s="132"/>
      <c r="L159" s="132"/>
      <c r="M159" s="132"/>
    </row>
    <row r="160" spans="1:13" s="32" customFormat="1" ht="38.25" hidden="1">
      <c r="A160" s="392"/>
      <c r="B160" s="395"/>
      <c r="C160" s="98" t="s">
        <v>560</v>
      </c>
      <c r="D160" s="99">
        <f>'СП МТ'!D149</f>
        <v>0</v>
      </c>
      <c r="E160" s="99">
        <f>'по комитетам'!F156</f>
        <v>0</v>
      </c>
      <c r="F160" s="99">
        <f>'по комитетам'!G154</f>
        <v>0</v>
      </c>
      <c r="G160" s="99">
        <f>'по комитетам'!H154</f>
        <v>0</v>
      </c>
      <c r="H160" s="170"/>
      <c r="J160" s="132"/>
      <c r="K160" s="132"/>
      <c r="L160" s="132"/>
      <c r="M160" s="132"/>
    </row>
    <row r="161" spans="1:13" s="32" customFormat="1" ht="38.25" hidden="1">
      <c r="A161" s="392"/>
      <c r="B161" s="395"/>
      <c r="C161" s="98" t="s">
        <v>561</v>
      </c>
      <c r="D161" s="99">
        <f>'СП МТ'!D150</f>
        <v>0</v>
      </c>
      <c r="E161" s="99">
        <f>'по комитетам'!F157</f>
        <v>0</v>
      </c>
      <c r="F161" s="99">
        <f>'по комитетам'!G155</f>
        <v>0</v>
      </c>
      <c r="G161" s="99">
        <f>'по комитетам'!H155</f>
        <v>0</v>
      </c>
      <c r="H161" s="170"/>
      <c r="J161" s="132"/>
      <c r="K161" s="132"/>
      <c r="L161" s="132"/>
      <c r="M161" s="132"/>
    </row>
    <row r="162" spans="1:13" s="32" customFormat="1" ht="38.25" hidden="1">
      <c r="A162" s="392"/>
      <c r="B162" s="395"/>
      <c r="C162" s="98" t="s">
        <v>562</v>
      </c>
      <c r="D162" s="99">
        <f>'СП МТ'!D151</f>
        <v>0</v>
      </c>
      <c r="E162" s="99">
        <f>'по комитетам'!F158</f>
        <v>0</v>
      </c>
      <c r="F162" s="99">
        <f>'по комитетам'!G156</f>
        <v>0</v>
      </c>
      <c r="G162" s="99">
        <f>'по комитетам'!H156</f>
        <v>0</v>
      </c>
      <c r="H162" s="170"/>
      <c r="J162" s="132"/>
      <c r="K162" s="132"/>
      <c r="L162" s="132"/>
      <c r="M162" s="132"/>
    </row>
    <row r="163" spans="1:13" s="32" customFormat="1" ht="35.25" hidden="1">
      <c r="A163" s="392"/>
      <c r="B163" s="395"/>
      <c r="C163" s="98" t="s">
        <v>590</v>
      </c>
      <c r="D163" s="99">
        <f>'СП МТ'!D152</f>
        <v>0</v>
      </c>
      <c r="E163" s="99">
        <f>'по комитетам'!F159</f>
        <v>0</v>
      </c>
      <c r="F163" s="99">
        <f>'по комитетам'!G157</f>
        <v>0</v>
      </c>
      <c r="G163" s="99">
        <f>'по комитетам'!H157</f>
        <v>0</v>
      </c>
      <c r="H163" s="170"/>
      <c r="J163" s="132"/>
      <c r="K163" s="132"/>
      <c r="L163" s="132"/>
      <c r="M163" s="132"/>
    </row>
    <row r="164" spans="1:13" s="32" customFormat="1" ht="38.25" hidden="1">
      <c r="A164" s="392"/>
      <c r="B164" s="395"/>
      <c r="C164" s="98" t="s">
        <v>564</v>
      </c>
      <c r="D164" s="99">
        <f>'СП МТ'!D153</f>
        <v>0</v>
      </c>
      <c r="E164" s="99">
        <f>'по комитетам'!F160</f>
        <v>0</v>
      </c>
      <c r="F164" s="99">
        <f>'по комитетам'!G158</f>
        <v>0</v>
      </c>
      <c r="G164" s="99">
        <f>'по комитетам'!H158</f>
        <v>0</v>
      </c>
      <c r="H164" s="170"/>
      <c r="J164" s="132"/>
      <c r="K164" s="132"/>
      <c r="L164" s="132"/>
      <c r="M164" s="132"/>
    </row>
    <row r="165" spans="1:13" s="32" customFormat="1" ht="15" hidden="1" customHeight="1">
      <c r="A165" s="392"/>
      <c r="B165" s="395"/>
      <c r="C165" s="95" t="s">
        <v>83</v>
      </c>
      <c r="D165" s="99">
        <f>'по комитетам'!E159</f>
        <v>0</v>
      </c>
      <c r="E165" s="99">
        <f>'по комитетам'!F161</f>
        <v>0</v>
      </c>
      <c r="F165" s="99">
        <f>'по комитетам'!G159</f>
        <v>0</v>
      </c>
      <c r="G165" s="99">
        <f>'по комитетам'!H159</f>
        <v>0</v>
      </c>
      <c r="H165" s="170"/>
      <c r="J165" s="132"/>
      <c r="K165" s="132"/>
      <c r="L165" s="132"/>
      <c r="M165" s="132"/>
    </row>
    <row r="166" spans="1:13" s="32" customFormat="1" ht="51" hidden="1">
      <c r="A166" s="392"/>
      <c r="B166" s="395"/>
      <c r="C166" s="98" t="s">
        <v>436</v>
      </c>
      <c r="D166" s="99">
        <f>'по комитетам'!E160</f>
        <v>0</v>
      </c>
      <c r="E166" s="99">
        <f>'по комитетам'!F162</f>
        <v>0</v>
      </c>
      <c r="F166" s="99">
        <f>'по комитетам'!G160</f>
        <v>0</v>
      </c>
      <c r="G166" s="99">
        <f>'по комитетам'!H160</f>
        <v>0</v>
      </c>
      <c r="H166" s="170"/>
      <c r="J166" s="132"/>
      <c r="K166" s="132"/>
      <c r="L166" s="132"/>
      <c r="M166" s="132"/>
    </row>
    <row r="167" spans="1:13" s="32" customFormat="1" ht="35.25" hidden="1">
      <c r="A167" s="392"/>
      <c r="B167" s="395"/>
      <c r="C167" s="98" t="s">
        <v>437</v>
      </c>
      <c r="D167" s="99">
        <f>'СП МТ'!D156</f>
        <v>0</v>
      </c>
      <c r="E167" s="99">
        <f>'по комитетам'!F163</f>
        <v>0</v>
      </c>
      <c r="F167" s="99">
        <f>'по комитетам'!G161</f>
        <v>0</v>
      </c>
      <c r="G167" s="99">
        <f>'по комитетам'!H161</f>
        <v>0</v>
      </c>
      <c r="H167" s="170"/>
      <c r="J167" s="132"/>
      <c r="K167" s="132"/>
      <c r="L167" s="132"/>
      <c r="M167" s="132"/>
    </row>
    <row r="168" spans="1:13" s="32" customFormat="1" ht="35.25" hidden="1">
      <c r="A168" s="392"/>
      <c r="B168" s="395"/>
      <c r="C168" s="98" t="s">
        <v>438</v>
      </c>
      <c r="D168" s="99">
        <f>'СП МТ'!D157</f>
        <v>0</v>
      </c>
      <c r="E168" s="99">
        <f>'по комитетам'!F164</f>
        <v>0</v>
      </c>
      <c r="F168" s="99">
        <f>'по комитетам'!G162</f>
        <v>0</v>
      </c>
      <c r="G168" s="99">
        <f>'по комитетам'!H162</f>
        <v>0</v>
      </c>
      <c r="H168" s="170"/>
      <c r="J168" s="132"/>
      <c r="K168" s="132"/>
      <c r="L168" s="132"/>
      <c r="M168" s="132"/>
    </row>
    <row r="169" spans="1:13" s="32" customFormat="1" ht="15" hidden="1" customHeight="1">
      <c r="A169" s="392"/>
      <c r="B169" s="395"/>
      <c r="C169" s="95" t="s">
        <v>65</v>
      </c>
      <c r="D169" s="99">
        <f>'СП МТ'!D158</f>
        <v>0</v>
      </c>
      <c r="E169" s="99"/>
      <c r="F169" s="99">
        <f>'по комитетам'!G163</f>
        <v>0</v>
      </c>
      <c r="G169" s="99">
        <f>'по комитетам'!H163</f>
        <v>0</v>
      </c>
      <c r="H169" s="170"/>
      <c r="J169" s="132"/>
      <c r="K169" s="132"/>
      <c r="L169" s="132"/>
      <c r="M169" s="132"/>
    </row>
    <row r="170" spans="1:13" s="32" customFormat="1" ht="35.25" hidden="1">
      <c r="A170" s="392"/>
      <c r="B170" s="395"/>
      <c r="C170" s="98" t="s">
        <v>440</v>
      </c>
      <c r="D170" s="99">
        <f>'по комитетам'!E164</f>
        <v>0</v>
      </c>
      <c r="E170" s="99">
        <f>'по комитетам'!F166</f>
        <v>0</v>
      </c>
      <c r="F170" s="99">
        <f>'по комитетам'!G164</f>
        <v>0</v>
      </c>
      <c r="G170" s="99">
        <f>'по комитетам'!H164</f>
        <v>0</v>
      </c>
      <c r="H170" s="170"/>
      <c r="J170" s="132"/>
      <c r="K170" s="132"/>
      <c r="L170" s="132"/>
      <c r="M170" s="132"/>
    </row>
    <row r="171" spans="1:13" s="32" customFormat="1" ht="63.75" hidden="1">
      <c r="A171" s="392"/>
      <c r="B171" s="395"/>
      <c r="C171" s="98" t="s">
        <v>441</v>
      </c>
      <c r="D171" s="99">
        <f>'по комитетам'!E165</f>
        <v>0</v>
      </c>
      <c r="E171" s="99">
        <f>'по комитетам'!F167</f>
        <v>0</v>
      </c>
      <c r="F171" s="99">
        <f>'по комитетам'!G165</f>
        <v>0</v>
      </c>
      <c r="G171" s="99">
        <f>'по комитетам'!H165</f>
        <v>0</v>
      </c>
      <c r="H171" s="170"/>
      <c r="J171" s="132"/>
      <c r="K171" s="132"/>
      <c r="L171" s="132"/>
      <c r="M171" s="132"/>
    </row>
    <row r="172" spans="1:13" s="32" customFormat="1" ht="24" hidden="1" customHeight="1">
      <c r="A172" s="392"/>
      <c r="B172" s="395"/>
      <c r="C172" s="98" t="s">
        <v>580</v>
      </c>
      <c r="D172" s="99">
        <f>'по комитетам'!E166</f>
        <v>0</v>
      </c>
      <c r="E172" s="99">
        <f>'по комитетам'!F168</f>
        <v>0</v>
      </c>
      <c r="F172" s="99">
        <f>'по комитетам'!G166</f>
        <v>0</v>
      </c>
      <c r="G172" s="99">
        <f>'по комитетам'!H166</f>
        <v>0</v>
      </c>
      <c r="H172" s="170"/>
      <c r="J172" s="132"/>
      <c r="K172" s="132"/>
      <c r="L172" s="132"/>
      <c r="M172" s="132"/>
    </row>
    <row r="173" spans="1:13" s="32" customFormat="1" ht="51" hidden="1">
      <c r="A173" s="392"/>
      <c r="B173" s="395"/>
      <c r="C173" s="98" t="s">
        <v>584</v>
      </c>
      <c r="D173" s="99">
        <f>'по комитетам'!E167</f>
        <v>0</v>
      </c>
      <c r="E173" s="99">
        <f>'по комитетам'!F169</f>
        <v>0</v>
      </c>
      <c r="F173" s="99">
        <f>'по комитетам'!G167</f>
        <v>0</v>
      </c>
      <c r="G173" s="99">
        <f>'по комитетам'!H167</f>
        <v>0</v>
      </c>
      <c r="H173" s="170"/>
      <c r="J173" s="132"/>
      <c r="K173" s="132"/>
      <c r="L173" s="132"/>
      <c r="M173" s="132"/>
    </row>
    <row r="174" spans="1:13" s="32" customFormat="1" ht="38.25" hidden="1">
      <c r="A174" s="392"/>
      <c r="B174" s="395"/>
      <c r="C174" s="98" t="s">
        <v>581</v>
      </c>
      <c r="D174" s="99">
        <f>'по комитетам'!E168</f>
        <v>0</v>
      </c>
      <c r="E174" s="99">
        <f>'по комитетам'!F170</f>
        <v>0</v>
      </c>
      <c r="F174" s="99">
        <f>'по комитетам'!G168</f>
        <v>0</v>
      </c>
      <c r="G174" s="99">
        <f>'по комитетам'!H168</f>
        <v>0</v>
      </c>
      <c r="H174" s="170"/>
      <c r="J174" s="132"/>
      <c r="K174" s="132"/>
      <c r="L174" s="132"/>
      <c r="M174" s="132"/>
    </row>
    <row r="175" spans="1:13" s="32" customFormat="1" ht="24" hidden="1" customHeight="1">
      <c r="A175" s="392"/>
      <c r="B175" s="395"/>
      <c r="C175" s="98" t="s">
        <v>582</v>
      </c>
      <c r="D175" s="99">
        <f>'по комитетам'!E169</f>
        <v>0</v>
      </c>
      <c r="E175" s="99">
        <f>'по комитетам'!F171</f>
        <v>0</v>
      </c>
      <c r="F175" s="99">
        <f>'по комитетам'!G169</f>
        <v>0</v>
      </c>
      <c r="G175" s="99">
        <f>'по комитетам'!H169</f>
        <v>0</v>
      </c>
      <c r="H175" s="170"/>
      <c r="J175" s="132"/>
      <c r="K175" s="132"/>
      <c r="L175" s="132"/>
      <c r="M175" s="132"/>
    </row>
    <row r="176" spans="1:13" s="32" customFormat="1" ht="30.75" hidden="1" customHeight="1">
      <c r="A176" s="392"/>
      <c r="B176" s="395"/>
      <c r="C176" s="98" t="s">
        <v>583</v>
      </c>
      <c r="D176" s="99">
        <f>'по комитетам'!E170</f>
        <v>0</v>
      </c>
      <c r="E176" s="99">
        <f>'по комитетам'!F172</f>
        <v>0</v>
      </c>
      <c r="F176" s="99">
        <f>'по комитетам'!G170</f>
        <v>0</v>
      </c>
      <c r="G176" s="99">
        <f>'по комитетам'!H170</f>
        <v>0</v>
      </c>
      <c r="H176" s="170"/>
      <c r="J176" s="132"/>
      <c r="K176" s="132"/>
      <c r="L176" s="132"/>
      <c r="M176" s="132"/>
    </row>
    <row r="177" spans="1:13" s="32" customFormat="1" ht="15" hidden="1" customHeight="1">
      <c r="A177" s="392"/>
      <c r="B177" s="395"/>
      <c r="C177" s="95" t="s">
        <v>66</v>
      </c>
      <c r="D177" s="99">
        <f>'по комитетам'!E171</f>
        <v>0</v>
      </c>
      <c r="E177" s="99">
        <f>'по комитетам'!F173</f>
        <v>0</v>
      </c>
      <c r="F177" s="99">
        <f>'по комитетам'!G171</f>
        <v>0</v>
      </c>
      <c r="G177" s="99">
        <f>'по комитетам'!H171</f>
        <v>0</v>
      </c>
      <c r="H177" s="170"/>
      <c r="J177" s="132"/>
      <c r="K177" s="132"/>
      <c r="L177" s="132"/>
      <c r="M177" s="132"/>
    </row>
    <row r="178" spans="1:13" s="32" customFormat="1" ht="38.25" hidden="1">
      <c r="A178" s="392"/>
      <c r="B178" s="395"/>
      <c r="C178" s="98" t="s">
        <v>443</v>
      </c>
      <c r="D178" s="99">
        <f>'по комитетам'!E172</f>
        <v>0</v>
      </c>
      <c r="E178" s="99">
        <f>'по комитетам'!F174</f>
        <v>0</v>
      </c>
      <c r="F178" s="99">
        <f>'по комитетам'!G172</f>
        <v>0</v>
      </c>
      <c r="G178" s="99">
        <f>'по комитетам'!H172</f>
        <v>0</v>
      </c>
      <c r="H178" s="170"/>
      <c r="J178" s="132"/>
      <c r="K178" s="132"/>
      <c r="L178" s="132"/>
      <c r="M178" s="132"/>
    </row>
    <row r="179" spans="1:13" s="32" customFormat="1" ht="38.25" hidden="1">
      <c r="A179" s="392"/>
      <c r="B179" s="395"/>
      <c r="C179" s="98" t="s">
        <v>591</v>
      </c>
      <c r="D179" s="99">
        <f>'по комитетам'!E173</f>
        <v>0</v>
      </c>
      <c r="E179" s="99">
        <f>'по комитетам'!F175</f>
        <v>0</v>
      </c>
      <c r="F179" s="99">
        <f>'по комитетам'!G173</f>
        <v>0</v>
      </c>
      <c r="G179" s="99">
        <f>'по комитетам'!H173</f>
        <v>0</v>
      </c>
      <c r="H179" s="170"/>
      <c r="J179" s="132"/>
      <c r="K179" s="132"/>
      <c r="L179" s="132"/>
      <c r="M179" s="132"/>
    </row>
    <row r="180" spans="1:13" s="32" customFormat="1" ht="38.25" hidden="1">
      <c r="A180" s="392"/>
      <c r="B180" s="395"/>
      <c r="C180" s="98" t="s">
        <v>449</v>
      </c>
      <c r="D180" s="99">
        <f>'по комитетам'!E174</f>
        <v>0</v>
      </c>
      <c r="E180" s="99">
        <f>'по комитетам'!F176</f>
        <v>0</v>
      </c>
      <c r="F180" s="99">
        <f>'по комитетам'!G174</f>
        <v>0</v>
      </c>
      <c r="G180" s="99">
        <f>'по комитетам'!H174</f>
        <v>0</v>
      </c>
      <c r="H180" s="170"/>
      <c r="J180" s="132"/>
      <c r="K180" s="132"/>
      <c r="L180" s="132"/>
      <c r="M180" s="132"/>
    </row>
    <row r="181" spans="1:13" s="32" customFormat="1" ht="51" hidden="1">
      <c r="A181" s="392"/>
      <c r="B181" s="395"/>
      <c r="C181" s="98" t="s">
        <v>445</v>
      </c>
      <c r="D181" s="99">
        <f>'по комитетам'!E175</f>
        <v>0</v>
      </c>
      <c r="E181" s="99">
        <f>'по комитетам'!F177</f>
        <v>0</v>
      </c>
      <c r="F181" s="99">
        <f>'по комитетам'!G175</f>
        <v>0</v>
      </c>
      <c r="G181" s="99">
        <f>'по комитетам'!H175</f>
        <v>0</v>
      </c>
      <c r="H181" s="170"/>
      <c r="J181" s="132"/>
      <c r="K181" s="132"/>
      <c r="L181" s="132"/>
      <c r="M181" s="132"/>
    </row>
    <row r="182" spans="1:13" s="32" customFormat="1" ht="63.75" hidden="1">
      <c r="A182" s="392"/>
      <c r="B182" s="395"/>
      <c r="C182" s="98" t="s">
        <v>446</v>
      </c>
      <c r="D182" s="99">
        <f>'по комитетам'!E176</f>
        <v>0</v>
      </c>
      <c r="E182" s="99">
        <f>'по комитетам'!F178</f>
        <v>0</v>
      </c>
      <c r="F182" s="99">
        <f>'по комитетам'!G176</f>
        <v>0</v>
      </c>
      <c r="G182" s="99">
        <f>'по комитетам'!H176</f>
        <v>0</v>
      </c>
      <c r="H182" s="170"/>
      <c r="J182" s="132"/>
      <c r="K182" s="132"/>
      <c r="L182" s="132"/>
      <c r="M182" s="132"/>
    </row>
    <row r="183" spans="1:13" s="32" customFormat="1" ht="15" hidden="1" customHeight="1">
      <c r="A183" s="392"/>
      <c r="B183" s="395"/>
      <c r="C183" s="95" t="s">
        <v>133</v>
      </c>
      <c r="D183" s="99">
        <f>'по комитетам'!E177</f>
        <v>0</v>
      </c>
      <c r="E183" s="99">
        <f>SUM(E184:E188)</f>
        <v>0</v>
      </c>
      <c r="F183" s="99">
        <f>'по комитетам'!G177</f>
        <v>0</v>
      </c>
      <c r="G183" s="99">
        <f>'по комитетам'!H177</f>
        <v>0</v>
      </c>
      <c r="H183" s="170"/>
      <c r="J183" s="132"/>
      <c r="K183" s="132"/>
      <c r="L183" s="132"/>
      <c r="M183" s="132"/>
    </row>
    <row r="184" spans="1:13" s="90" customFormat="1" ht="38.25" hidden="1">
      <c r="A184" s="392"/>
      <c r="B184" s="395"/>
      <c r="C184" s="98" t="s">
        <v>452</v>
      </c>
      <c r="D184" s="99">
        <f>'по комитетам'!E178</f>
        <v>0</v>
      </c>
      <c r="E184" s="99"/>
      <c r="F184" s="99">
        <f>'по комитетам'!G178</f>
        <v>0</v>
      </c>
      <c r="G184" s="99">
        <f>'по комитетам'!H178</f>
        <v>0</v>
      </c>
      <c r="H184" s="170"/>
      <c r="J184" s="133"/>
      <c r="K184" s="133"/>
      <c r="L184" s="133"/>
      <c r="M184" s="133"/>
    </row>
    <row r="185" spans="1:13" s="90" customFormat="1" ht="51" hidden="1">
      <c r="A185" s="392"/>
      <c r="B185" s="395"/>
      <c r="C185" s="98" t="s">
        <v>456</v>
      </c>
      <c r="D185" s="99">
        <f>'по комитетам'!E179</f>
        <v>0</v>
      </c>
      <c r="E185" s="99"/>
      <c r="F185" s="99">
        <f>'по комитетам'!G179</f>
        <v>0</v>
      </c>
      <c r="G185" s="99">
        <f>'по комитетам'!H179</f>
        <v>0</v>
      </c>
      <c r="H185" s="170"/>
      <c r="J185" s="133"/>
      <c r="K185" s="133"/>
      <c r="L185" s="133"/>
      <c r="M185" s="133"/>
    </row>
    <row r="186" spans="1:13" s="90" customFormat="1" ht="35.25" hidden="1">
      <c r="A186" s="392"/>
      <c r="B186" s="395"/>
      <c r="C186" s="98" t="s">
        <v>458</v>
      </c>
      <c r="D186" s="99">
        <f>'по комитетам'!E180</f>
        <v>0</v>
      </c>
      <c r="E186" s="99"/>
      <c r="F186" s="99">
        <f>'по комитетам'!G180</f>
        <v>0</v>
      </c>
      <c r="G186" s="99">
        <f>'по комитетам'!H180</f>
        <v>0</v>
      </c>
      <c r="H186" s="170"/>
      <c r="J186" s="133"/>
      <c r="K186" s="133"/>
      <c r="L186" s="133"/>
      <c r="M186" s="133"/>
    </row>
    <row r="187" spans="1:13" s="90" customFormat="1" ht="35.25" hidden="1">
      <c r="A187" s="392"/>
      <c r="B187" s="395"/>
      <c r="C187" s="98" t="s">
        <v>460</v>
      </c>
      <c r="D187" s="99">
        <f>'по комитетам'!E181</f>
        <v>0</v>
      </c>
      <c r="E187" s="99"/>
      <c r="F187" s="99">
        <f>'по комитетам'!G181</f>
        <v>0</v>
      </c>
      <c r="G187" s="99">
        <f>'по комитетам'!H181</f>
        <v>0</v>
      </c>
      <c r="H187" s="170"/>
      <c r="J187" s="133"/>
      <c r="K187" s="133"/>
      <c r="L187" s="133"/>
      <c r="M187" s="133"/>
    </row>
    <row r="188" spans="1:13" s="90" customFormat="1" ht="35.25" hidden="1">
      <c r="A188" s="392"/>
      <c r="B188" s="395"/>
      <c r="C188" s="98" t="s">
        <v>461</v>
      </c>
      <c r="D188" s="99">
        <f>'по комитетам'!E182</f>
        <v>0</v>
      </c>
      <c r="E188" s="99"/>
      <c r="F188" s="99">
        <f>'по комитетам'!G182</f>
        <v>0</v>
      </c>
      <c r="G188" s="99">
        <f>'по комитетам'!H182</f>
        <v>0</v>
      </c>
      <c r="H188" s="170"/>
      <c r="J188" s="133"/>
      <c r="K188" s="133"/>
      <c r="L188" s="133"/>
      <c r="M188" s="133"/>
    </row>
    <row r="189" spans="1:13" s="32" customFormat="1" ht="13.5" hidden="1" customHeight="1">
      <c r="A189" s="392"/>
      <c r="B189" s="395"/>
      <c r="C189" s="95" t="s">
        <v>135</v>
      </c>
      <c r="D189" s="96">
        <f>'по комитетам'!E183</f>
        <v>174000</v>
      </c>
      <c r="E189" s="96">
        <f>'по комитетам'!F183</f>
        <v>0</v>
      </c>
      <c r="F189" s="96">
        <f>'по комитетам'!G183</f>
        <v>0</v>
      </c>
      <c r="G189" s="96">
        <f>'по комитетам'!H183</f>
        <v>0</v>
      </c>
      <c r="H189" s="170"/>
      <c r="J189" s="132"/>
      <c r="K189" s="132"/>
      <c r="L189" s="132"/>
      <c r="M189" s="132"/>
    </row>
    <row r="190" spans="1:13" s="32" customFormat="1" ht="29.25" hidden="1" customHeight="1">
      <c r="A190" s="392"/>
      <c r="B190" s="395"/>
      <c r="C190" s="98" t="s">
        <v>73</v>
      </c>
      <c r="D190" s="99">
        <f>'по комитетам'!E184</f>
        <v>0</v>
      </c>
      <c r="E190" s="99">
        <f>'по комитетам'!F184</f>
        <v>0</v>
      </c>
      <c r="F190" s="99">
        <f>'по комитетам'!G184</f>
        <v>0</v>
      </c>
      <c r="G190" s="99">
        <f>'по комитетам'!H184</f>
        <v>0</v>
      </c>
      <c r="H190" s="170"/>
      <c r="J190" s="132"/>
      <c r="K190" s="132"/>
      <c r="L190" s="132"/>
      <c r="M190" s="132"/>
    </row>
    <row r="191" spans="1:13" s="32" customFormat="1" ht="29.25" hidden="1" customHeight="1">
      <c r="A191" s="392"/>
      <c r="B191" s="395"/>
      <c r="C191" s="98" t="s">
        <v>615</v>
      </c>
      <c r="D191" s="99">
        <f>'по комитетам'!E185</f>
        <v>174000</v>
      </c>
      <c r="E191" s="99">
        <f>'по комитетам'!F185</f>
        <v>0</v>
      </c>
      <c r="F191" s="99">
        <f>'по комитетам'!G185</f>
        <v>0</v>
      </c>
      <c r="G191" s="99">
        <f>'по комитетам'!H185</f>
        <v>0</v>
      </c>
      <c r="H191" s="170"/>
      <c r="J191" s="132"/>
      <c r="K191" s="132"/>
      <c r="L191" s="132"/>
      <c r="M191" s="132"/>
    </row>
    <row r="192" spans="1:13" s="32" customFormat="1" ht="35.25" hidden="1">
      <c r="A192" s="392"/>
      <c r="B192" s="395"/>
      <c r="C192" s="98" t="s">
        <v>450</v>
      </c>
      <c r="D192" s="99">
        <f>'по комитетам'!E186</f>
        <v>0</v>
      </c>
      <c r="E192" s="99">
        <f>'по комитетам'!F188</f>
        <v>0</v>
      </c>
      <c r="F192" s="99">
        <f>'по комитетам'!G186</f>
        <v>0</v>
      </c>
      <c r="G192" s="99">
        <f>'по комитетам'!H186</f>
        <v>0</v>
      </c>
      <c r="H192" s="170"/>
      <c r="J192" s="132"/>
      <c r="K192" s="132"/>
      <c r="L192" s="132"/>
      <c r="M192" s="132"/>
    </row>
    <row r="193" spans="1:13" s="32" customFormat="1" ht="14.25" hidden="1" customHeight="1">
      <c r="A193" s="392"/>
      <c r="B193" s="395"/>
      <c r="C193" s="95" t="s">
        <v>221</v>
      </c>
      <c r="D193" s="99">
        <f>'по комитетам'!E187</f>
        <v>0</v>
      </c>
      <c r="E193" s="99">
        <f>SUM(E194:E197)</f>
        <v>0</v>
      </c>
      <c r="F193" s="99">
        <f>'по комитетам'!G187</f>
        <v>0</v>
      </c>
      <c r="G193" s="99">
        <f>'по комитетам'!H187</f>
        <v>0</v>
      </c>
      <c r="H193" s="170"/>
      <c r="J193" s="132"/>
      <c r="K193" s="132"/>
      <c r="L193" s="132"/>
      <c r="M193" s="132"/>
    </row>
    <row r="194" spans="1:13" s="32" customFormat="1" ht="38.25" hidden="1">
      <c r="A194" s="392"/>
      <c r="B194" s="395"/>
      <c r="C194" s="98" t="s">
        <v>462</v>
      </c>
      <c r="D194" s="99">
        <f>'по комитетам'!E188</f>
        <v>0</v>
      </c>
      <c r="E194" s="99"/>
      <c r="F194" s="99">
        <f>'по комитетам'!G188</f>
        <v>0</v>
      </c>
      <c r="G194" s="99">
        <f>'по комитетам'!H188</f>
        <v>0</v>
      </c>
      <c r="H194" s="170"/>
      <c r="J194" s="132"/>
      <c r="K194" s="132"/>
      <c r="L194" s="132"/>
      <c r="M194" s="132"/>
    </row>
    <row r="195" spans="1:13" s="32" customFormat="1" ht="38.25" hidden="1">
      <c r="A195" s="392"/>
      <c r="B195" s="395"/>
      <c r="C195" s="98" t="s">
        <v>463</v>
      </c>
      <c r="D195" s="99">
        <f>'по комитетам'!E189</f>
        <v>0</v>
      </c>
      <c r="E195" s="99"/>
      <c r="F195" s="99">
        <f>'по комитетам'!G189</f>
        <v>0</v>
      </c>
      <c r="G195" s="99">
        <f>'по комитетам'!H189</f>
        <v>0</v>
      </c>
      <c r="H195" s="170"/>
      <c r="J195" s="132"/>
      <c r="K195" s="132"/>
      <c r="L195" s="132"/>
      <c r="M195" s="132"/>
    </row>
    <row r="196" spans="1:13" s="32" customFormat="1" ht="35.25" hidden="1">
      <c r="A196" s="392"/>
      <c r="B196" s="395"/>
      <c r="C196" s="98" t="s">
        <v>464</v>
      </c>
      <c r="D196" s="99">
        <f>'по комитетам'!E190</f>
        <v>0</v>
      </c>
      <c r="E196" s="99"/>
      <c r="F196" s="99">
        <f>'по комитетам'!G190</f>
        <v>0</v>
      </c>
      <c r="G196" s="99">
        <f>'по комитетам'!H190</f>
        <v>0</v>
      </c>
      <c r="H196" s="170"/>
      <c r="J196" s="132"/>
      <c r="K196" s="132"/>
      <c r="L196" s="132"/>
      <c r="M196" s="132"/>
    </row>
    <row r="197" spans="1:13" s="32" customFormat="1" ht="38.25" hidden="1">
      <c r="A197" s="392"/>
      <c r="B197" s="395"/>
      <c r="C197" s="98" t="s">
        <v>465</v>
      </c>
      <c r="D197" s="99">
        <f>'по комитетам'!E191</f>
        <v>0</v>
      </c>
      <c r="E197" s="99"/>
      <c r="F197" s="99">
        <f>'по комитетам'!G191</f>
        <v>0</v>
      </c>
      <c r="G197" s="99">
        <f>'по комитетам'!H191</f>
        <v>0</v>
      </c>
      <c r="H197" s="170"/>
      <c r="J197" s="132"/>
      <c r="K197" s="132"/>
      <c r="L197" s="132"/>
      <c r="M197" s="132"/>
    </row>
    <row r="198" spans="1:13" s="32" customFormat="1" ht="15" hidden="1" customHeight="1">
      <c r="A198" s="392"/>
      <c r="B198" s="395"/>
      <c r="C198" s="95" t="s">
        <v>67</v>
      </c>
      <c r="D198" s="99">
        <f>'по комитетам'!E192</f>
        <v>1959439</v>
      </c>
      <c r="E198" s="99">
        <f>SUM(E199:E206)</f>
        <v>0</v>
      </c>
      <c r="F198" s="99">
        <f>'по комитетам'!G192</f>
        <v>0</v>
      </c>
      <c r="G198" s="99">
        <f>'по комитетам'!H192</f>
        <v>0</v>
      </c>
      <c r="H198" s="170"/>
      <c r="J198" s="132"/>
      <c r="K198" s="132"/>
      <c r="L198" s="132"/>
      <c r="M198" s="132"/>
    </row>
    <row r="199" spans="1:13" s="32" customFormat="1" ht="76.5" hidden="1">
      <c r="A199" s="392"/>
      <c r="B199" s="395"/>
      <c r="C199" s="98" t="s">
        <v>488</v>
      </c>
      <c r="D199" s="99">
        <f>'по комитетам'!E193</f>
        <v>0</v>
      </c>
      <c r="E199" s="99"/>
      <c r="F199" s="99">
        <f>'по комитетам'!G193</f>
        <v>0</v>
      </c>
      <c r="G199" s="99">
        <f>'по комитетам'!H193</f>
        <v>0</v>
      </c>
      <c r="H199" s="170"/>
      <c r="J199" s="132"/>
      <c r="K199" s="132"/>
      <c r="L199" s="132"/>
      <c r="M199" s="132"/>
    </row>
    <row r="200" spans="1:13" s="32" customFormat="1" ht="51" hidden="1">
      <c r="A200" s="392"/>
      <c r="B200" s="395"/>
      <c r="C200" s="98" t="s">
        <v>565</v>
      </c>
      <c r="D200" s="99">
        <f>'по комитетам'!E194</f>
        <v>0</v>
      </c>
      <c r="E200" s="99"/>
      <c r="F200" s="99">
        <f>'по комитетам'!G194</f>
        <v>0</v>
      </c>
      <c r="G200" s="99">
        <f>'по комитетам'!H194</f>
        <v>0</v>
      </c>
      <c r="H200" s="170"/>
      <c r="J200" s="132"/>
      <c r="K200" s="132"/>
      <c r="L200" s="132"/>
      <c r="M200" s="132"/>
    </row>
    <row r="201" spans="1:13" s="32" customFormat="1" ht="76.5" hidden="1">
      <c r="A201" s="392"/>
      <c r="B201" s="395"/>
      <c r="C201" s="98" t="s">
        <v>566</v>
      </c>
      <c r="D201" s="99">
        <f>'по комитетам'!E195</f>
        <v>0</v>
      </c>
      <c r="E201" s="99"/>
      <c r="F201" s="99">
        <f>'по комитетам'!G195</f>
        <v>0</v>
      </c>
      <c r="G201" s="99">
        <f>'по комитетам'!H195</f>
        <v>0</v>
      </c>
      <c r="H201" s="170"/>
      <c r="J201" s="132"/>
      <c r="K201" s="132"/>
      <c r="L201" s="132"/>
      <c r="M201" s="132"/>
    </row>
    <row r="202" spans="1:13" s="32" customFormat="1" ht="51" hidden="1">
      <c r="A202" s="392"/>
      <c r="B202" s="395"/>
      <c r="C202" s="98" t="s">
        <v>78</v>
      </c>
      <c r="D202" s="99">
        <f>'по комитетам'!E196</f>
        <v>0</v>
      </c>
      <c r="E202" s="99"/>
      <c r="F202" s="99">
        <f>'по комитетам'!G196</f>
        <v>0</v>
      </c>
      <c r="G202" s="99">
        <f>'по комитетам'!H196</f>
        <v>0</v>
      </c>
      <c r="H202" s="170"/>
      <c r="J202" s="132"/>
      <c r="K202" s="132"/>
      <c r="L202" s="132"/>
      <c r="M202" s="132"/>
    </row>
    <row r="203" spans="1:13" s="32" customFormat="1" ht="38.25" hidden="1">
      <c r="A203" s="392"/>
      <c r="B203" s="395"/>
      <c r="C203" s="98" t="s">
        <v>567</v>
      </c>
      <c r="D203" s="99">
        <f>'по комитетам'!E197</f>
        <v>0</v>
      </c>
      <c r="E203" s="99"/>
      <c r="F203" s="99">
        <f>'по комитетам'!G197</f>
        <v>0</v>
      </c>
      <c r="G203" s="99">
        <f>'по комитетам'!H197</f>
        <v>0</v>
      </c>
      <c r="H203" s="170"/>
      <c r="J203" s="132"/>
      <c r="K203" s="132"/>
      <c r="L203" s="132"/>
      <c r="M203" s="132"/>
    </row>
    <row r="204" spans="1:13" s="32" customFormat="1" ht="63.75" hidden="1">
      <c r="A204" s="392"/>
      <c r="B204" s="395"/>
      <c r="C204" s="98" t="s">
        <v>568</v>
      </c>
      <c r="D204" s="99">
        <f>'по комитетам'!E198</f>
        <v>0</v>
      </c>
      <c r="E204" s="99"/>
      <c r="F204" s="99">
        <f>'по комитетам'!G198</f>
        <v>0</v>
      </c>
      <c r="G204" s="99">
        <f>'по комитетам'!H198</f>
        <v>0</v>
      </c>
      <c r="H204" s="170"/>
      <c r="J204" s="132"/>
      <c r="K204" s="132"/>
      <c r="L204" s="132"/>
      <c r="M204" s="132"/>
    </row>
    <row r="205" spans="1:13" s="32" customFormat="1" ht="35.25" hidden="1">
      <c r="A205" s="392"/>
      <c r="B205" s="395"/>
      <c r="C205" s="98" t="s">
        <v>616</v>
      </c>
      <c r="D205" s="99"/>
      <c r="E205" s="99">
        <f>'по комитетам'!F199</f>
        <v>0</v>
      </c>
      <c r="F205" s="99"/>
      <c r="G205" s="99"/>
      <c r="H205" s="170"/>
      <c r="J205" s="132"/>
      <c r="K205" s="132"/>
      <c r="L205" s="132"/>
      <c r="M205" s="132"/>
    </row>
    <row r="206" spans="1:13" s="32" customFormat="1" ht="35.25" hidden="1">
      <c r="A206" s="392"/>
      <c r="B206" s="395"/>
      <c r="C206" s="98" t="s">
        <v>617</v>
      </c>
      <c r="D206" s="99">
        <f>'по комитетам'!E200</f>
        <v>1000000</v>
      </c>
      <c r="E206" s="99">
        <f>'по комитетам'!F200</f>
        <v>0</v>
      </c>
      <c r="F206" s="99">
        <f>'по комитетам'!G200</f>
        <v>0</v>
      </c>
      <c r="G206" s="99">
        <f>'по комитетам'!H200</f>
        <v>0</v>
      </c>
      <c r="H206" s="170"/>
      <c r="J206" s="132"/>
      <c r="K206" s="132"/>
      <c r="L206" s="132"/>
      <c r="M206" s="132"/>
    </row>
    <row r="207" spans="1:13" s="32" customFormat="1" ht="13.5" hidden="1" customHeight="1">
      <c r="A207" s="392"/>
      <c r="B207" s="395"/>
      <c r="C207" s="95" t="s">
        <v>68</v>
      </c>
      <c r="D207" s="99">
        <f>'СП МТ'!D182</f>
        <v>0</v>
      </c>
      <c r="E207" s="99">
        <f>'по комитетам'!F203</f>
        <v>0</v>
      </c>
      <c r="F207" s="99">
        <f>'по комитетам'!G201</f>
        <v>0</v>
      </c>
      <c r="G207" s="99">
        <f>'по комитетам'!H201</f>
        <v>0</v>
      </c>
      <c r="H207" s="170"/>
      <c r="J207" s="132"/>
      <c r="K207" s="132"/>
      <c r="L207" s="132"/>
      <c r="M207" s="132"/>
    </row>
    <row r="208" spans="1:13" s="32" customFormat="1" ht="35.25" hidden="1">
      <c r="A208" s="392"/>
      <c r="B208" s="395"/>
      <c r="C208" s="98" t="s">
        <v>466</v>
      </c>
      <c r="D208" s="99">
        <f>'СП МТ'!D183</f>
        <v>0</v>
      </c>
      <c r="E208" s="99">
        <f>'по комитетам'!F204</f>
        <v>0</v>
      </c>
      <c r="F208" s="99">
        <f>'по комитетам'!G202</f>
        <v>0</v>
      </c>
      <c r="G208" s="99">
        <f>'по комитетам'!H202</f>
        <v>0</v>
      </c>
      <c r="H208" s="170"/>
      <c r="J208" s="132"/>
      <c r="K208" s="132"/>
      <c r="L208" s="132"/>
      <c r="M208" s="132"/>
    </row>
    <row r="209" spans="1:13" s="32" customFormat="1" ht="35.25" hidden="1">
      <c r="A209" s="392"/>
      <c r="B209" s="395"/>
      <c r="C209" s="98" t="s">
        <v>467</v>
      </c>
      <c r="D209" s="99">
        <f>'СП МТ'!D184</f>
        <v>0</v>
      </c>
      <c r="E209" s="99">
        <f>'по комитетам'!F205</f>
        <v>0</v>
      </c>
      <c r="F209" s="99">
        <f>'по комитетам'!G203</f>
        <v>0</v>
      </c>
      <c r="G209" s="99">
        <f>'по комитетам'!H203</f>
        <v>0</v>
      </c>
      <c r="H209" s="170"/>
      <c r="J209" s="132"/>
      <c r="K209" s="132"/>
      <c r="L209" s="132"/>
      <c r="M209" s="132"/>
    </row>
    <row r="210" spans="1:13" s="32" customFormat="1" ht="35.25" hidden="1">
      <c r="A210" s="392"/>
      <c r="B210" s="395"/>
      <c r="C210" s="98" t="s">
        <v>468</v>
      </c>
      <c r="D210" s="99">
        <f>'СП МТ'!D185</f>
        <v>0</v>
      </c>
      <c r="E210" s="99">
        <f>'по комитетам'!F206</f>
        <v>0</v>
      </c>
      <c r="F210" s="99">
        <f>'по комитетам'!G204</f>
        <v>0</v>
      </c>
      <c r="G210" s="99">
        <f>'по комитетам'!H204</f>
        <v>0</v>
      </c>
      <c r="H210" s="170"/>
      <c r="J210" s="132"/>
      <c r="K210" s="132"/>
      <c r="L210" s="132"/>
      <c r="M210" s="132"/>
    </row>
    <row r="211" spans="1:13" s="32" customFormat="1" ht="51" hidden="1">
      <c r="A211" s="392"/>
      <c r="B211" s="395"/>
      <c r="C211" s="98" t="s">
        <v>469</v>
      </c>
      <c r="D211" s="99">
        <f>'СП МТ'!D186</f>
        <v>0</v>
      </c>
      <c r="E211" s="99">
        <f>'по комитетам'!F207</f>
        <v>0</v>
      </c>
      <c r="F211" s="99">
        <f>'по комитетам'!G205</f>
        <v>0</v>
      </c>
      <c r="G211" s="99">
        <f>'по комитетам'!H205</f>
        <v>0</v>
      </c>
      <c r="H211" s="170"/>
      <c r="J211" s="132"/>
      <c r="K211" s="132"/>
      <c r="L211" s="132"/>
      <c r="M211" s="132"/>
    </row>
    <row r="212" spans="1:13" s="32" customFormat="1" ht="38.25" hidden="1">
      <c r="A212" s="392"/>
      <c r="B212" s="395"/>
      <c r="C212" s="98" t="s">
        <v>470</v>
      </c>
      <c r="D212" s="99">
        <f>'по комитетам'!E206</f>
        <v>0</v>
      </c>
      <c r="E212" s="99">
        <f>'по комитетам'!F208</f>
        <v>0</v>
      </c>
      <c r="F212" s="99">
        <f>'по комитетам'!G206</f>
        <v>0</v>
      </c>
      <c r="G212" s="99">
        <f>'по комитетам'!H206</f>
        <v>0</v>
      </c>
      <c r="H212" s="170"/>
      <c r="J212" s="132"/>
      <c r="K212" s="132"/>
      <c r="L212" s="132"/>
      <c r="M212" s="132"/>
    </row>
    <row r="213" spans="1:13" s="32" customFormat="1" ht="35.25" hidden="1">
      <c r="A213" s="392"/>
      <c r="B213" s="395"/>
      <c r="C213" s="98" t="s">
        <v>471</v>
      </c>
      <c r="D213" s="99">
        <f>'по комитетам'!E207</f>
        <v>0</v>
      </c>
      <c r="E213" s="99">
        <f>'по комитетам'!F209</f>
        <v>0</v>
      </c>
      <c r="F213" s="99">
        <f>'по комитетам'!G207</f>
        <v>0</v>
      </c>
      <c r="G213" s="99">
        <f>'по комитетам'!H207</f>
        <v>0</v>
      </c>
      <c r="H213" s="170"/>
      <c r="J213" s="132"/>
      <c r="K213" s="132"/>
      <c r="L213" s="132"/>
      <c r="M213" s="132"/>
    </row>
    <row r="214" spans="1:13" s="32" customFormat="1" ht="35.25" hidden="1">
      <c r="A214" s="392"/>
      <c r="B214" s="395"/>
      <c r="C214" s="98" t="s">
        <v>472</v>
      </c>
      <c r="D214" s="99">
        <f>'по комитетам'!E208</f>
        <v>0</v>
      </c>
      <c r="E214" s="99">
        <f>'по комитетам'!F210</f>
        <v>0</v>
      </c>
      <c r="F214" s="99">
        <f>'по комитетам'!G208</f>
        <v>0</v>
      </c>
      <c r="G214" s="99">
        <f>'по комитетам'!H208</f>
        <v>0</v>
      </c>
      <c r="H214" s="170"/>
      <c r="J214" s="132"/>
      <c r="K214" s="132"/>
      <c r="L214" s="132"/>
      <c r="M214" s="132"/>
    </row>
    <row r="215" spans="1:13" s="32" customFormat="1" ht="35.25" hidden="1">
      <c r="A215" s="392"/>
      <c r="B215" s="395"/>
      <c r="C215" s="98" t="s">
        <v>473</v>
      </c>
      <c r="D215" s="99">
        <f>'по комитетам'!E209</f>
        <v>0</v>
      </c>
      <c r="E215" s="99">
        <f>'по комитетам'!F211</f>
        <v>0</v>
      </c>
      <c r="F215" s="99">
        <f>'по комитетам'!G209</f>
        <v>0</v>
      </c>
      <c r="G215" s="99">
        <f>'по комитетам'!H209</f>
        <v>0</v>
      </c>
      <c r="H215" s="170"/>
      <c r="J215" s="132"/>
      <c r="K215" s="132"/>
      <c r="L215" s="132"/>
      <c r="M215" s="132"/>
    </row>
    <row r="216" spans="1:13" s="32" customFormat="1" ht="35.25" hidden="1">
      <c r="A216" s="392"/>
      <c r="B216" s="395"/>
      <c r="C216" s="98" t="s">
        <v>474</v>
      </c>
      <c r="D216" s="99">
        <f>'по комитетам'!E210</f>
        <v>0</v>
      </c>
      <c r="E216" s="99">
        <f>'по комитетам'!F212</f>
        <v>0</v>
      </c>
      <c r="F216" s="99">
        <f>'по комитетам'!G210</f>
        <v>0</v>
      </c>
      <c r="G216" s="99">
        <f>'по комитетам'!H210</f>
        <v>0</v>
      </c>
      <c r="H216" s="170"/>
      <c r="J216" s="132"/>
      <c r="K216" s="132"/>
      <c r="L216" s="132"/>
      <c r="M216" s="132"/>
    </row>
    <row r="217" spans="1:13" s="32" customFormat="1" ht="35.25" hidden="1">
      <c r="A217" s="392"/>
      <c r="B217" s="395"/>
      <c r="C217" s="98" t="s">
        <v>475</v>
      </c>
      <c r="D217" s="99">
        <f>'по комитетам'!E211</f>
        <v>0</v>
      </c>
      <c r="E217" s="99">
        <f>'по комитетам'!F213</f>
        <v>0</v>
      </c>
      <c r="F217" s="99">
        <f>'по комитетам'!G211</f>
        <v>0</v>
      </c>
      <c r="G217" s="99">
        <f>'по комитетам'!H211</f>
        <v>0</v>
      </c>
      <c r="H217" s="170"/>
      <c r="J217" s="132"/>
      <c r="K217" s="132"/>
      <c r="L217" s="132"/>
      <c r="M217" s="132"/>
    </row>
    <row r="218" spans="1:13" s="32" customFormat="1" ht="35.25" hidden="1">
      <c r="A218" s="392"/>
      <c r="B218" s="395"/>
      <c r="C218" s="98" t="s">
        <v>476</v>
      </c>
      <c r="D218" s="99">
        <f>'по комитетам'!E212</f>
        <v>0</v>
      </c>
      <c r="E218" s="99">
        <f>'по комитетам'!F214</f>
        <v>0</v>
      </c>
      <c r="F218" s="99">
        <f>'по комитетам'!G212</f>
        <v>0</v>
      </c>
      <c r="G218" s="99">
        <f>'по комитетам'!H212</f>
        <v>0</v>
      </c>
      <c r="H218" s="170"/>
      <c r="J218" s="132"/>
      <c r="K218" s="132"/>
      <c r="L218" s="132"/>
      <c r="M218" s="132"/>
    </row>
    <row r="219" spans="1:13" s="32" customFormat="1" ht="35.25" hidden="1">
      <c r="A219" s="392"/>
      <c r="B219" s="395"/>
      <c r="C219" s="98" t="s">
        <v>477</v>
      </c>
      <c r="D219" s="99">
        <f>'по комитетам'!E213</f>
        <v>0</v>
      </c>
      <c r="E219" s="99">
        <f>'по комитетам'!F215</f>
        <v>0</v>
      </c>
      <c r="F219" s="99">
        <f>'по комитетам'!G213</f>
        <v>0</v>
      </c>
      <c r="G219" s="99">
        <f>'по комитетам'!H213</f>
        <v>0</v>
      </c>
      <c r="H219" s="170"/>
      <c r="J219" s="132"/>
      <c r="K219" s="132"/>
      <c r="L219" s="132"/>
      <c r="M219" s="132"/>
    </row>
    <row r="220" spans="1:13" s="32" customFormat="1" ht="16.5" hidden="1" customHeight="1">
      <c r="A220" s="392"/>
      <c r="B220" s="395"/>
      <c r="C220" s="95" t="s">
        <v>126</v>
      </c>
      <c r="D220" s="99">
        <f>'по комитетам'!E214</f>
        <v>0</v>
      </c>
      <c r="E220" s="99">
        <f>'по комитетам'!F216</f>
        <v>0</v>
      </c>
      <c r="F220" s="99">
        <f>'по комитетам'!G214</f>
        <v>0</v>
      </c>
      <c r="G220" s="99">
        <f>'по комитетам'!H214</f>
        <v>0</v>
      </c>
      <c r="H220" s="170"/>
      <c r="J220" s="132"/>
      <c r="K220" s="132"/>
      <c r="L220" s="132"/>
      <c r="M220" s="132"/>
    </row>
    <row r="221" spans="1:13" s="32" customFormat="1" ht="102" hidden="1">
      <c r="A221" s="392"/>
      <c r="B221" s="395"/>
      <c r="C221" s="98" t="s">
        <v>487</v>
      </c>
      <c r="D221" s="99">
        <f>'по комитетам'!E215</f>
        <v>0</v>
      </c>
      <c r="E221" s="99">
        <f>'по комитетам'!F217</f>
        <v>0</v>
      </c>
      <c r="F221" s="99">
        <f>'по комитетам'!G215</f>
        <v>0</v>
      </c>
      <c r="G221" s="99">
        <f>'по комитетам'!H215</f>
        <v>0</v>
      </c>
      <c r="H221" s="170"/>
      <c r="J221" s="132"/>
      <c r="K221" s="132"/>
      <c r="L221" s="132"/>
      <c r="M221" s="132"/>
    </row>
    <row r="222" spans="1:13" s="32" customFormat="1" ht="114.75" hidden="1">
      <c r="A222" s="392"/>
      <c r="B222" s="395"/>
      <c r="C222" s="98" t="s">
        <v>569</v>
      </c>
      <c r="D222" s="99">
        <f>'по комитетам'!E216</f>
        <v>0</v>
      </c>
      <c r="E222" s="99">
        <f>'по комитетам'!F218</f>
        <v>0</v>
      </c>
      <c r="F222" s="99">
        <f>'по комитетам'!G216</f>
        <v>0</v>
      </c>
      <c r="G222" s="99">
        <f>'по комитетам'!H216</f>
        <v>0</v>
      </c>
      <c r="H222" s="170"/>
      <c r="J222" s="132"/>
      <c r="K222" s="132"/>
      <c r="L222" s="132"/>
      <c r="M222" s="132"/>
    </row>
    <row r="223" spans="1:13" s="32" customFormat="1" ht="51" hidden="1">
      <c r="A223" s="392"/>
      <c r="B223" s="395"/>
      <c r="C223" s="98" t="s">
        <v>187</v>
      </c>
      <c r="D223" s="99">
        <f>'по комитетам'!E217</f>
        <v>0</v>
      </c>
      <c r="E223" s="99">
        <f>'по комитетам'!F219</f>
        <v>0</v>
      </c>
      <c r="F223" s="99">
        <f>'по комитетам'!G217</f>
        <v>0</v>
      </c>
      <c r="G223" s="99">
        <f>'по комитетам'!H217</f>
        <v>0</v>
      </c>
      <c r="H223" s="170"/>
      <c r="J223" s="132"/>
      <c r="K223" s="132"/>
      <c r="L223" s="132"/>
      <c r="M223" s="132"/>
    </row>
    <row r="224" spans="1:13" s="32" customFormat="1" ht="63.75" hidden="1">
      <c r="A224" s="392"/>
      <c r="B224" s="395"/>
      <c r="C224" s="98" t="s">
        <v>570</v>
      </c>
      <c r="D224" s="99">
        <f>'по комитетам'!E218</f>
        <v>0</v>
      </c>
      <c r="E224" s="99">
        <f>'по комитетам'!F220</f>
        <v>0</v>
      </c>
      <c r="F224" s="99">
        <f>'по комитетам'!G218</f>
        <v>0</v>
      </c>
      <c r="G224" s="99">
        <f>'по комитетам'!H218</f>
        <v>0</v>
      </c>
      <c r="H224" s="170"/>
      <c r="J224" s="132"/>
      <c r="K224" s="132"/>
      <c r="L224" s="132"/>
      <c r="M224" s="132"/>
    </row>
    <row r="225" spans="1:13" s="32" customFormat="1" ht="89.25" hidden="1">
      <c r="A225" s="392"/>
      <c r="B225" s="395"/>
      <c r="C225" s="98" t="s">
        <v>571</v>
      </c>
      <c r="D225" s="99">
        <f>'по комитетам'!E219</f>
        <v>0</v>
      </c>
      <c r="E225" s="99">
        <f>'по комитетам'!F221</f>
        <v>0</v>
      </c>
      <c r="F225" s="99">
        <f>'по комитетам'!G219</f>
        <v>0</v>
      </c>
      <c r="G225" s="99">
        <f>'по комитетам'!H219</f>
        <v>0</v>
      </c>
      <c r="H225" s="170"/>
      <c r="J225" s="132"/>
      <c r="K225" s="132"/>
      <c r="L225" s="132"/>
      <c r="M225" s="132"/>
    </row>
    <row r="226" spans="1:13" s="32" customFormat="1" ht="63.75" hidden="1">
      <c r="A226" s="392"/>
      <c r="B226" s="395"/>
      <c r="C226" s="98" t="s">
        <v>572</v>
      </c>
      <c r="D226" s="99">
        <f>'по комитетам'!E220</f>
        <v>0</v>
      </c>
      <c r="E226" s="99">
        <f>'по комитетам'!F222</f>
        <v>0</v>
      </c>
      <c r="F226" s="99">
        <f>'по комитетам'!G220</f>
        <v>0</v>
      </c>
      <c r="G226" s="99">
        <f>'по комитетам'!H220</f>
        <v>0</v>
      </c>
      <c r="H226" s="170"/>
      <c r="J226" s="132"/>
      <c r="K226" s="132"/>
      <c r="L226" s="132"/>
      <c r="M226" s="132"/>
    </row>
    <row r="227" spans="1:13" s="32" customFormat="1" ht="38.25" hidden="1">
      <c r="A227" s="392"/>
      <c r="B227" s="395"/>
      <c r="C227" s="98" t="s">
        <v>573</v>
      </c>
      <c r="D227" s="99">
        <f>'по комитетам'!E221</f>
        <v>0</v>
      </c>
      <c r="E227" s="99">
        <f>'по комитетам'!F223</f>
        <v>0</v>
      </c>
      <c r="F227" s="99">
        <f>'по комитетам'!G221</f>
        <v>0</v>
      </c>
      <c r="G227" s="99">
        <f>'по комитетам'!H221</f>
        <v>0</v>
      </c>
      <c r="H227" s="170"/>
      <c r="J227" s="132"/>
      <c r="K227" s="132"/>
      <c r="L227" s="132"/>
      <c r="M227" s="132"/>
    </row>
    <row r="228" spans="1:13" s="32" customFormat="1" ht="51" hidden="1">
      <c r="A228" s="392"/>
      <c r="B228" s="395"/>
      <c r="C228" s="98" t="s">
        <v>191</v>
      </c>
      <c r="D228" s="99">
        <f>'по комитетам'!E222</f>
        <v>0</v>
      </c>
      <c r="E228" s="99">
        <f>'по комитетам'!F224</f>
        <v>0</v>
      </c>
      <c r="F228" s="99">
        <f>'по комитетам'!G222</f>
        <v>0</v>
      </c>
      <c r="G228" s="99">
        <f>'по комитетам'!H222</f>
        <v>0</v>
      </c>
      <c r="H228" s="170"/>
      <c r="J228" s="132"/>
      <c r="K228" s="132"/>
      <c r="L228" s="132"/>
      <c r="M228" s="132"/>
    </row>
    <row r="229" spans="1:13" s="32" customFormat="1" ht="102" hidden="1">
      <c r="A229" s="392"/>
      <c r="B229" s="395"/>
      <c r="C229" s="98" t="s">
        <v>574</v>
      </c>
      <c r="D229" s="99">
        <f>'по комитетам'!E223</f>
        <v>0</v>
      </c>
      <c r="E229" s="99">
        <f>'по комитетам'!F225</f>
        <v>0</v>
      </c>
      <c r="F229" s="99">
        <f>'по комитетам'!G223</f>
        <v>0</v>
      </c>
      <c r="G229" s="99">
        <f>'по комитетам'!H223</f>
        <v>0</v>
      </c>
      <c r="H229" s="170"/>
      <c r="J229" s="132"/>
      <c r="K229" s="132"/>
      <c r="L229" s="132"/>
      <c r="M229" s="132"/>
    </row>
    <row r="230" spans="1:13" s="32" customFormat="1" ht="38.25" hidden="1">
      <c r="A230" s="392"/>
      <c r="B230" s="395"/>
      <c r="C230" s="98" t="s">
        <v>575</v>
      </c>
      <c r="D230" s="99">
        <f>'по комитетам'!E224</f>
        <v>0</v>
      </c>
      <c r="E230" s="99">
        <f>'по комитетам'!F226</f>
        <v>0</v>
      </c>
      <c r="F230" s="99">
        <f>'по комитетам'!G224</f>
        <v>0</v>
      </c>
      <c r="G230" s="99">
        <f>'по комитетам'!H224</f>
        <v>0</v>
      </c>
      <c r="H230" s="170"/>
      <c r="J230" s="132"/>
      <c r="K230" s="132"/>
      <c r="L230" s="132"/>
      <c r="M230" s="132"/>
    </row>
    <row r="231" spans="1:13" s="32" customFormat="1" ht="35.25" hidden="1">
      <c r="A231" s="392"/>
      <c r="B231" s="395"/>
      <c r="C231" s="98" t="s">
        <v>576</v>
      </c>
      <c r="D231" s="99">
        <f>'по комитетам'!E225</f>
        <v>0</v>
      </c>
      <c r="E231" s="99">
        <f>'по комитетам'!F227</f>
        <v>0</v>
      </c>
      <c r="F231" s="99">
        <f>'по комитетам'!G225</f>
        <v>0</v>
      </c>
      <c r="G231" s="99">
        <f>'по комитетам'!H225</f>
        <v>0</v>
      </c>
      <c r="H231" s="170"/>
      <c r="J231" s="132"/>
      <c r="K231" s="132"/>
      <c r="L231" s="132"/>
      <c r="M231" s="132"/>
    </row>
    <row r="232" spans="1:13" s="32" customFormat="1" ht="76.5" hidden="1">
      <c r="A232" s="392"/>
      <c r="B232" s="395"/>
      <c r="C232" s="98" t="s">
        <v>577</v>
      </c>
      <c r="D232" s="99">
        <f>'по комитетам'!E226</f>
        <v>0</v>
      </c>
      <c r="E232" s="99">
        <f>'по комитетам'!F228</f>
        <v>0</v>
      </c>
      <c r="F232" s="99">
        <f>'по комитетам'!G226</f>
        <v>0</v>
      </c>
      <c r="G232" s="99">
        <f>'по комитетам'!H226</f>
        <v>0</v>
      </c>
      <c r="H232" s="170"/>
      <c r="J232" s="132"/>
      <c r="K232" s="132"/>
      <c r="L232" s="132"/>
      <c r="M232" s="132"/>
    </row>
    <row r="233" spans="1:13" s="32" customFormat="1" ht="35.25" hidden="1">
      <c r="A233" s="392"/>
      <c r="B233" s="395"/>
      <c r="C233" s="98" t="s">
        <v>578</v>
      </c>
      <c r="D233" s="99">
        <f>'по комитетам'!E227</f>
        <v>0</v>
      </c>
      <c r="E233" s="99">
        <f>'по комитетам'!F229</f>
        <v>0</v>
      </c>
      <c r="F233" s="99">
        <f>'по комитетам'!G227</f>
        <v>0</v>
      </c>
      <c r="G233" s="99">
        <f>'по комитетам'!H227</f>
        <v>0</v>
      </c>
      <c r="H233" s="170"/>
      <c r="J233" s="132"/>
      <c r="K233" s="132"/>
      <c r="L233" s="132"/>
      <c r="M233" s="132"/>
    </row>
    <row r="234" spans="1:13" s="32" customFormat="1" ht="102" hidden="1">
      <c r="A234" s="392"/>
      <c r="B234" s="395"/>
      <c r="C234" s="98" t="s">
        <v>579</v>
      </c>
      <c r="D234" s="99">
        <f>'по комитетам'!E228</f>
        <v>0</v>
      </c>
      <c r="E234" s="99">
        <f>'по комитетам'!F230</f>
        <v>0</v>
      </c>
      <c r="F234" s="99">
        <f>'по комитетам'!G228</f>
        <v>0</v>
      </c>
      <c r="G234" s="99">
        <f>'по комитетам'!H228</f>
        <v>0</v>
      </c>
      <c r="H234" s="170"/>
      <c r="J234" s="132"/>
      <c r="K234" s="132"/>
      <c r="L234" s="132"/>
      <c r="M234" s="132"/>
    </row>
    <row r="235" spans="1:13" s="32" customFormat="1" ht="76.5">
      <c r="A235" s="392"/>
      <c r="B235" s="394" t="s">
        <v>44</v>
      </c>
      <c r="C235" s="98" t="s">
        <v>39</v>
      </c>
      <c r="D235" s="99">
        <v>87419185</v>
      </c>
      <c r="E235" s="99">
        <f>'по комитетам'!F231</f>
        <v>0</v>
      </c>
      <c r="F235" s="100">
        <v>44215599</v>
      </c>
      <c r="G235" s="100"/>
      <c r="H235" s="170"/>
      <c r="J235" s="132"/>
      <c r="K235" s="132"/>
      <c r="L235" s="132"/>
      <c r="M235" s="132"/>
    </row>
    <row r="236" spans="1:13" s="32" customFormat="1" ht="18" hidden="1" customHeight="1">
      <c r="A236" s="392"/>
      <c r="B236" s="395"/>
      <c r="C236" s="95" t="s">
        <v>56</v>
      </c>
      <c r="D236" s="99">
        <f>'по комитетам'!E232</f>
        <v>685132</v>
      </c>
      <c r="E236" s="99">
        <f>'по комитетам'!F232</f>
        <v>0</v>
      </c>
      <c r="F236" s="100"/>
      <c r="G236" s="100"/>
      <c r="H236" s="170"/>
      <c r="J236" s="132"/>
      <c r="K236" s="132"/>
      <c r="L236" s="132"/>
      <c r="M236" s="132"/>
    </row>
    <row r="237" spans="1:13" s="32" customFormat="1" ht="63.75" hidden="1">
      <c r="A237" s="392"/>
      <c r="B237" s="395"/>
      <c r="C237" s="98" t="s">
        <v>71</v>
      </c>
      <c r="D237" s="99">
        <f>'по комитетам'!E233</f>
        <v>685132</v>
      </c>
      <c r="E237" s="99">
        <f>'по комитетам'!F233</f>
        <v>0</v>
      </c>
      <c r="F237" s="100"/>
      <c r="G237" s="100"/>
      <c r="H237" s="170"/>
      <c r="J237" s="132"/>
      <c r="K237" s="132"/>
      <c r="L237" s="132"/>
      <c r="M237" s="132"/>
    </row>
    <row r="238" spans="1:13" s="32" customFormat="1" ht="17.25" hidden="1" customHeight="1">
      <c r="A238" s="392"/>
      <c r="B238" s="395"/>
      <c r="C238" s="95" t="s">
        <v>57</v>
      </c>
      <c r="D238" s="99">
        <f>'по комитетам'!E234</f>
        <v>0</v>
      </c>
      <c r="E238" s="99">
        <f>'по комитетам'!F234</f>
        <v>0</v>
      </c>
      <c r="F238" s="100"/>
      <c r="G238" s="100"/>
      <c r="H238" s="170"/>
      <c r="J238" s="132"/>
      <c r="K238" s="132"/>
      <c r="L238" s="132"/>
      <c r="M238" s="132"/>
    </row>
    <row r="239" spans="1:13" s="32" customFormat="1" ht="35.25" hidden="1">
      <c r="A239" s="392"/>
      <c r="B239" s="395"/>
      <c r="C239" s="98" t="s">
        <v>142</v>
      </c>
      <c r="D239" s="99">
        <f>'по комитетам'!E235</f>
        <v>0</v>
      </c>
      <c r="E239" s="99">
        <f>'по комитетам'!F235</f>
        <v>0</v>
      </c>
      <c r="F239" s="99"/>
      <c r="G239" s="99"/>
      <c r="H239" s="170"/>
      <c r="J239" s="132"/>
      <c r="K239" s="132"/>
      <c r="L239" s="132"/>
      <c r="M239" s="132"/>
    </row>
    <row r="240" spans="1:13" s="32" customFormat="1" ht="38.25" hidden="1">
      <c r="A240" s="392"/>
      <c r="B240" s="395"/>
      <c r="C240" s="98" t="s">
        <v>515</v>
      </c>
      <c r="D240" s="99">
        <f>'по комитетам'!E236</f>
        <v>0</v>
      </c>
      <c r="E240" s="99">
        <f>'по комитетам'!F236</f>
        <v>0</v>
      </c>
      <c r="F240" s="99"/>
      <c r="G240" s="99"/>
      <c r="H240" s="170"/>
      <c r="J240" s="132"/>
      <c r="K240" s="132"/>
      <c r="L240" s="132"/>
      <c r="M240" s="132"/>
    </row>
    <row r="241" spans="1:13" s="32" customFormat="1" ht="38.25" hidden="1">
      <c r="A241" s="392"/>
      <c r="B241" s="395"/>
      <c r="C241" s="98" t="s">
        <v>516</v>
      </c>
      <c r="D241" s="99">
        <f>'по комитетам'!E237</f>
        <v>0</v>
      </c>
      <c r="E241" s="99">
        <f>'по комитетам'!F237</f>
        <v>0</v>
      </c>
      <c r="F241" s="99"/>
      <c r="G241" s="99"/>
      <c r="H241" s="170"/>
      <c r="J241" s="132"/>
      <c r="K241" s="132"/>
      <c r="L241" s="132"/>
      <c r="M241" s="132"/>
    </row>
    <row r="242" spans="1:13" s="32" customFormat="1" ht="38.25" hidden="1">
      <c r="A242" s="392"/>
      <c r="B242" s="395"/>
      <c r="C242" s="98" t="s">
        <v>517</v>
      </c>
      <c r="D242" s="99">
        <f>'по комитетам'!E238</f>
        <v>0</v>
      </c>
      <c r="E242" s="99">
        <f>'по комитетам'!F238</f>
        <v>0</v>
      </c>
      <c r="F242" s="99"/>
      <c r="G242" s="99"/>
      <c r="H242" s="170"/>
      <c r="J242" s="132"/>
      <c r="K242" s="132"/>
      <c r="L242" s="132"/>
      <c r="M242" s="132"/>
    </row>
    <row r="243" spans="1:13" s="32" customFormat="1" ht="44.25" hidden="1" customHeight="1">
      <c r="A243" s="392"/>
      <c r="B243" s="395"/>
      <c r="C243" s="98" t="s">
        <v>394</v>
      </c>
      <c r="D243" s="99">
        <f>'по комитетам'!E239</f>
        <v>0</v>
      </c>
      <c r="E243" s="99">
        <f>'по комитетам'!F239</f>
        <v>0</v>
      </c>
      <c r="F243" s="99"/>
      <c r="G243" s="99"/>
      <c r="H243" s="170"/>
      <c r="J243" s="132"/>
      <c r="K243" s="132"/>
      <c r="L243" s="132"/>
      <c r="M243" s="132"/>
    </row>
    <row r="244" spans="1:13" s="32" customFormat="1" ht="27.75" hidden="1" customHeight="1">
      <c r="A244" s="392"/>
      <c r="B244" s="395"/>
      <c r="C244" s="98" t="s">
        <v>143</v>
      </c>
      <c r="D244" s="99">
        <f>'по комитетам'!E240</f>
        <v>0</v>
      </c>
      <c r="E244" s="99">
        <f>'по комитетам'!F240</f>
        <v>0</v>
      </c>
      <c r="F244" s="99"/>
      <c r="G244" s="99"/>
      <c r="H244" s="170"/>
      <c r="J244" s="132"/>
      <c r="K244" s="132"/>
      <c r="L244" s="132"/>
      <c r="M244" s="132"/>
    </row>
    <row r="245" spans="1:13" s="32" customFormat="1" ht="20.25" hidden="1" customHeight="1">
      <c r="A245" s="392"/>
      <c r="B245" s="395"/>
      <c r="C245" s="95" t="s">
        <v>58</v>
      </c>
      <c r="D245" s="99">
        <f>'по комитетам'!E241</f>
        <v>2600000</v>
      </c>
      <c r="E245" s="99">
        <f>'по комитетам'!F241</f>
        <v>0</v>
      </c>
      <c r="F245" s="99"/>
      <c r="G245" s="99"/>
      <c r="H245" s="170"/>
      <c r="J245" s="132"/>
      <c r="K245" s="132"/>
      <c r="L245" s="132"/>
      <c r="M245" s="132"/>
    </row>
    <row r="246" spans="1:13" s="32" customFormat="1" ht="29.25" hidden="1" customHeight="1">
      <c r="A246" s="392"/>
      <c r="B246" s="395"/>
      <c r="C246" s="98" t="s">
        <v>144</v>
      </c>
      <c r="D246" s="99">
        <f>'по комитетам'!E242</f>
        <v>0</v>
      </c>
      <c r="E246" s="99">
        <f>'по комитетам'!F242</f>
        <v>0</v>
      </c>
      <c r="F246" s="99"/>
      <c r="G246" s="99"/>
      <c r="H246" s="170"/>
      <c r="J246" s="132"/>
      <c r="K246" s="132"/>
      <c r="L246" s="132"/>
      <c r="M246" s="132"/>
    </row>
    <row r="247" spans="1:13" s="32" customFormat="1" ht="38.25" hidden="1">
      <c r="A247" s="392"/>
      <c r="B247" s="395"/>
      <c r="C247" s="98" t="s">
        <v>145</v>
      </c>
      <c r="D247" s="99">
        <f>'по комитетам'!E243</f>
        <v>0</v>
      </c>
      <c r="E247" s="99">
        <f>'по комитетам'!F243</f>
        <v>0</v>
      </c>
      <c r="F247" s="99"/>
      <c r="G247" s="99"/>
      <c r="H247" s="170"/>
      <c r="J247" s="132"/>
      <c r="K247" s="132"/>
      <c r="L247" s="132"/>
      <c r="M247" s="132"/>
    </row>
    <row r="248" spans="1:13" s="32" customFormat="1" ht="38.25" hidden="1">
      <c r="A248" s="392"/>
      <c r="B248" s="395"/>
      <c r="C248" s="98" t="s">
        <v>518</v>
      </c>
      <c r="D248" s="99">
        <f>'по комитетам'!E244</f>
        <v>2600000</v>
      </c>
      <c r="E248" s="99">
        <f>'по комитетам'!F244</f>
        <v>0</v>
      </c>
      <c r="F248" s="99"/>
      <c r="G248" s="99"/>
      <c r="H248" s="170"/>
      <c r="J248" s="132"/>
      <c r="K248" s="132"/>
      <c r="L248" s="132"/>
      <c r="M248" s="132"/>
    </row>
    <row r="249" spans="1:13" s="32" customFormat="1" ht="38.25" hidden="1">
      <c r="A249" s="392"/>
      <c r="B249" s="395"/>
      <c r="C249" s="98" t="s">
        <v>147</v>
      </c>
      <c r="D249" s="99">
        <f>'по комитетам'!E245</f>
        <v>0</v>
      </c>
      <c r="E249" s="99">
        <f>'по комитетам'!F245</f>
        <v>0</v>
      </c>
      <c r="F249" s="99"/>
      <c r="G249" s="99"/>
      <c r="H249" s="170"/>
      <c r="J249" s="132"/>
      <c r="K249" s="132"/>
      <c r="L249" s="132"/>
      <c r="M249" s="132"/>
    </row>
    <row r="250" spans="1:13" s="32" customFormat="1" ht="35.25" hidden="1">
      <c r="A250" s="392"/>
      <c r="B250" s="395"/>
      <c r="C250" s="98" t="s">
        <v>127</v>
      </c>
      <c r="D250" s="99">
        <f>'по комитетам'!E246</f>
        <v>0</v>
      </c>
      <c r="E250" s="99">
        <f>'по комитетам'!F246</f>
        <v>0</v>
      </c>
      <c r="F250" s="99"/>
      <c r="G250" s="99"/>
      <c r="H250" s="170"/>
      <c r="J250" s="132"/>
      <c r="K250" s="132"/>
      <c r="L250" s="132"/>
      <c r="M250" s="132"/>
    </row>
    <row r="251" spans="1:13" s="32" customFormat="1" ht="17.25" hidden="1" customHeight="1">
      <c r="A251" s="392"/>
      <c r="B251" s="395"/>
      <c r="C251" s="95" t="s">
        <v>59</v>
      </c>
      <c r="D251" s="99">
        <f>'по комитетам'!E247</f>
        <v>0</v>
      </c>
      <c r="E251" s="99">
        <f>'по комитетам'!F247</f>
        <v>0</v>
      </c>
      <c r="F251" s="99"/>
      <c r="G251" s="99"/>
      <c r="H251" s="170"/>
      <c r="J251" s="132"/>
      <c r="K251" s="132"/>
      <c r="L251" s="132"/>
      <c r="M251" s="132"/>
    </row>
    <row r="252" spans="1:13" s="32" customFormat="1" ht="51" hidden="1">
      <c r="A252" s="392"/>
      <c r="B252" s="395"/>
      <c r="C252" s="98" t="s">
        <v>148</v>
      </c>
      <c r="D252" s="99">
        <f>'по комитетам'!E248</f>
        <v>0</v>
      </c>
      <c r="E252" s="99">
        <f>'по комитетам'!F248</f>
        <v>0</v>
      </c>
      <c r="F252" s="99"/>
      <c r="G252" s="99"/>
      <c r="H252" s="170"/>
      <c r="J252" s="132"/>
      <c r="K252" s="132"/>
      <c r="L252" s="132"/>
      <c r="M252" s="132"/>
    </row>
    <row r="253" spans="1:13" s="32" customFormat="1" ht="38.25" hidden="1">
      <c r="A253" s="392"/>
      <c r="B253" s="395"/>
      <c r="C253" s="98" t="s">
        <v>149</v>
      </c>
      <c r="D253" s="99">
        <f>'по комитетам'!E249</f>
        <v>0</v>
      </c>
      <c r="E253" s="99">
        <f>'по комитетам'!F249</f>
        <v>0</v>
      </c>
      <c r="F253" s="99"/>
      <c r="G253" s="99"/>
      <c r="H253" s="170"/>
      <c r="J253" s="132"/>
      <c r="K253" s="132"/>
      <c r="L253" s="132"/>
      <c r="M253" s="132"/>
    </row>
    <row r="254" spans="1:13" s="32" customFormat="1" ht="13.5" hidden="1" customHeight="1">
      <c r="A254" s="392"/>
      <c r="B254" s="395"/>
      <c r="C254" s="95" t="s">
        <v>72</v>
      </c>
      <c r="D254" s="99"/>
      <c r="E254" s="99">
        <f>'по комитетам'!F250</f>
        <v>0</v>
      </c>
      <c r="F254" s="99"/>
      <c r="G254" s="99"/>
      <c r="H254" s="170"/>
      <c r="J254" s="132"/>
      <c r="K254" s="132"/>
      <c r="L254" s="132"/>
      <c r="M254" s="132"/>
    </row>
    <row r="255" spans="1:13" s="32" customFormat="1" ht="38.25" hidden="1">
      <c r="A255" s="392"/>
      <c r="B255" s="395"/>
      <c r="C255" s="98" t="s">
        <v>150</v>
      </c>
      <c r="D255" s="99">
        <f>'по комитетам'!E251</f>
        <v>0</v>
      </c>
      <c r="E255" s="99">
        <f>'по комитетам'!F251</f>
        <v>0</v>
      </c>
      <c r="F255" s="99"/>
      <c r="G255" s="99"/>
      <c r="H255" s="170"/>
      <c r="J255" s="132"/>
      <c r="K255" s="132"/>
      <c r="L255" s="132"/>
      <c r="M255" s="132"/>
    </row>
    <row r="256" spans="1:13" s="32" customFormat="1" ht="51" hidden="1">
      <c r="A256" s="392"/>
      <c r="B256" s="395"/>
      <c r="C256" s="98" t="s">
        <v>128</v>
      </c>
      <c r="D256" s="99">
        <f>'по комитетам'!E252</f>
        <v>0</v>
      </c>
      <c r="E256" s="99">
        <f>'по комитетам'!F252</f>
        <v>0</v>
      </c>
      <c r="F256" s="99"/>
      <c r="G256" s="99"/>
      <c r="H256" s="170"/>
      <c r="J256" s="132"/>
      <c r="K256" s="132"/>
      <c r="L256" s="132"/>
      <c r="M256" s="132"/>
    </row>
    <row r="257" spans="1:13" s="32" customFormat="1" ht="18" hidden="1" customHeight="1">
      <c r="A257" s="392"/>
      <c r="B257" s="395"/>
      <c r="C257" s="95" t="s">
        <v>61</v>
      </c>
      <c r="D257" s="99">
        <f>'по комитетам'!E253</f>
        <v>11848993</v>
      </c>
      <c r="E257" s="99">
        <f>'по комитетам'!F253</f>
        <v>0</v>
      </c>
      <c r="F257" s="99"/>
      <c r="G257" s="99"/>
      <c r="H257" s="170"/>
      <c r="J257" s="132"/>
      <c r="K257" s="132"/>
      <c r="L257" s="132"/>
      <c r="M257" s="132"/>
    </row>
    <row r="258" spans="1:13" s="32" customFormat="1" ht="27.75" hidden="1" customHeight="1">
      <c r="A258" s="392"/>
      <c r="B258" s="395"/>
      <c r="C258" s="98" t="s">
        <v>151</v>
      </c>
      <c r="D258" s="99">
        <f>'по комитетам'!E254</f>
        <v>3921530</v>
      </c>
      <c r="E258" s="99">
        <f>'по комитетам'!F254</f>
        <v>0</v>
      </c>
      <c r="F258" s="99"/>
      <c r="G258" s="99"/>
      <c r="H258" s="170"/>
      <c r="J258" s="132"/>
      <c r="K258" s="132"/>
      <c r="L258" s="132"/>
      <c r="M258" s="132"/>
    </row>
    <row r="259" spans="1:13" s="32" customFormat="1" ht="27.75" hidden="1" customHeight="1">
      <c r="A259" s="392"/>
      <c r="B259" s="395"/>
      <c r="C259" s="98" t="s">
        <v>152</v>
      </c>
      <c r="D259" s="99">
        <f>'по комитетам'!E257</f>
        <v>7927463</v>
      </c>
      <c r="E259" s="99">
        <f>'по комитетам'!F257</f>
        <v>0</v>
      </c>
      <c r="F259" s="99"/>
      <c r="G259" s="99"/>
      <c r="H259" s="170"/>
      <c r="J259" s="132"/>
      <c r="K259" s="132"/>
      <c r="L259" s="132"/>
      <c r="M259" s="132"/>
    </row>
    <row r="260" spans="1:13" s="32" customFormat="1" ht="16.5" hidden="1" customHeight="1">
      <c r="A260" s="392"/>
      <c r="B260" s="395"/>
      <c r="C260" s="95" t="s">
        <v>62</v>
      </c>
      <c r="D260" s="99">
        <f>'по комитетам'!E258</f>
        <v>1293954</v>
      </c>
      <c r="E260" s="99">
        <f>'по комитетам'!F258</f>
        <v>0</v>
      </c>
      <c r="F260" s="99"/>
      <c r="G260" s="99"/>
      <c r="H260" s="170"/>
      <c r="J260" s="132"/>
      <c r="K260" s="132"/>
      <c r="L260" s="132"/>
      <c r="M260" s="132"/>
    </row>
    <row r="261" spans="1:13" s="32" customFormat="1" ht="27" hidden="1" customHeight="1">
      <c r="A261" s="392"/>
      <c r="B261" s="395"/>
      <c r="C261" s="98" t="s">
        <v>417</v>
      </c>
      <c r="D261" s="99">
        <f>'по комитетам'!E259</f>
        <v>1293954</v>
      </c>
      <c r="E261" s="99">
        <f>'по комитетам'!F259</f>
        <v>0</v>
      </c>
      <c r="F261" s="99"/>
      <c r="G261" s="99"/>
      <c r="H261" s="170"/>
      <c r="J261" s="132"/>
      <c r="K261" s="132"/>
      <c r="L261" s="132"/>
      <c r="M261" s="132"/>
    </row>
    <row r="262" spans="1:13" s="32" customFormat="1" ht="30" hidden="1" customHeight="1">
      <c r="A262" s="392"/>
      <c r="B262" s="395"/>
      <c r="C262" s="98" t="s">
        <v>418</v>
      </c>
      <c r="D262" s="99">
        <f>'по комитетам'!E260</f>
        <v>0</v>
      </c>
      <c r="E262" s="99">
        <f>'по комитетам'!F260</f>
        <v>0</v>
      </c>
      <c r="F262" s="99"/>
      <c r="G262" s="99"/>
      <c r="H262" s="170"/>
      <c r="J262" s="132"/>
      <c r="K262" s="132"/>
      <c r="L262" s="132"/>
      <c r="M262" s="132"/>
    </row>
    <row r="263" spans="1:13" s="32" customFormat="1" ht="38.25" hidden="1">
      <c r="A263" s="392"/>
      <c r="B263" s="395"/>
      <c r="C263" s="98" t="s">
        <v>153</v>
      </c>
      <c r="D263" s="99">
        <f>'по комитетам'!E261</f>
        <v>0</v>
      </c>
      <c r="E263" s="99">
        <f>'по комитетам'!F261</f>
        <v>0</v>
      </c>
      <c r="F263" s="99"/>
      <c r="G263" s="99"/>
      <c r="H263" s="170"/>
      <c r="J263" s="132"/>
      <c r="K263" s="132"/>
      <c r="L263" s="132"/>
      <c r="M263" s="132"/>
    </row>
    <row r="264" spans="1:13" s="32" customFormat="1" ht="38.25" hidden="1">
      <c r="A264" s="392"/>
      <c r="B264" s="395"/>
      <c r="C264" s="98" t="s">
        <v>154</v>
      </c>
      <c r="D264" s="99">
        <f>'по комитетам'!E262</f>
        <v>0</v>
      </c>
      <c r="E264" s="99">
        <f>'по комитетам'!F262</f>
        <v>0</v>
      </c>
      <c r="F264" s="99"/>
      <c r="G264" s="99"/>
      <c r="H264" s="170"/>
      <c r="J264" s="132"/>
      <c r="K264" s="132"/>
      <c r="L264" s="132"/>
      <c r="M264" s="132"/>
    </row>
    <row r="265" spans="1:13" s="32" customFormat="1" ht="51" hidden="1">
      <c r="A265" s="392"/>
      <c r="B265" s="395"/>
      <c r="C265" s="98" t="s">
        <v>155</v>
      </c>
      <c r="D265" s="99">
        <f>'по комитетам'!E263</f>
        <v>0</v>
      </c>
      <c r="E265" s="99">
        <f>'по комитетам'!F263</f>
        <v>0</v>
      </c>
      <c r="F265" s="99"/>
      <c r="G265" s="99"/>
      <c r="H265" s="170"/>
      <c r="J265" s="132"/>
      <c r="K265" s="132"/>
      <c r="L265" s="132"/>
      <c r="M265" s="132"/>
    </row>
    <row r="266" spans="1:13" s="32" customFormat="1" ht="26.25" hidden="1" customHeight="1">
      <c r="A266" s="392"/>
      <c r="B266" s="395"/>
      <c r="C266" s="98" t="s">
        <v>156</v>
      </c>
      <c r="D266" s="99">
        <f>'по комитетам'!E264</f>
        <v>0</v>
      </c>
      <c r="E266" s="99">
        <f>'по комитетам'!F264</f>
        <v>0</v>
      </c>
      <c r="F266" s="99"/>
      <c r="G266" s="99"/>
      <c r="H266" s="170"/>
      <c r="J266" s="132"/>
      <c r="K266" s="132"/>
      <c r="L266" s="132"/>
      <c r="M266" s="132"/>
    </row>
    <row r="267" spans="1:13" s="32" customFormat="1" ht="51" hidden="1">
      <c r="A267" s="392"/>
      <c r="B267" s="395"/>
      <c r="C267" s="98" t="s">
        <v>129</v>
      </c>
      <c r="D267" s="99">
        <f>'по комитетам'!E265</f>
        <v>0</v>
      </c>
      <c r="E267" s="99">
        <f>'по комитетам'!F265</f>
        <v>0</v>
      </c>
      <c r="F267" s="99"/>
      <c r="G267" s="99"/>
      <c r="H267" s="170"/>
      <c r="J267" s="132"/>
      <c r="K267" s="132"/>
      <c r="L267" s="132"/>
      <c r="M267" s="132"/>
    </row>
    <row r="268" spans="1:13" s="32" customFormat="1" ht="28.5" hidden="1" customHeight="1">
      <c r="A268" s="392"/>
      <c r="B268" s="395"/>
      <c r="C268" s="98" t="s">
        <v>157</v>
      </c>
      <c r="D268" s="99">
        <f>'по комитетам'!E266</f>
        <v>0</v>
      </c>
      <c r="E268" s="99">
        <f>'по комитетам'!F266</f>
        <v>0</v>
      </c>
      <c r="F268" s="99"/>
      <c r="G268" s="99"/>
      <c r="H268" s="170"/>
      <c r="J268" s="132"/>
      <c r="K268" s="132"/>
      <c r="L268" s="132"/>
      <c r="M268" s="132"/>
    </row>
    <row r="269" spans="1:13" s="32" customFormat="1" ht="27.75" hidden="1" customHeight="1">
      <c r="A269" s="392"/>
      <c r="B269" s="395"/>
      <c r="C269" s="98" t="s">
        <v>158</v>
      </c>
      <c r="D269" s="99">
        <f>'по комитетам'!E267</f>
        <v>0</v>
      </c>
      <c r="E269" s="99">
        <f>'по комитетам'!F267</f>
        <v>0</v>
      </c>
      <c r="F269" s="99"/>
      <c r="G269" s="99"/>
      <c r="H269" s="170"/>
      <c r="J269" s="132"/>
      <c r="K269" s="132"/>
      <c r="L269" s="132"/>
      <c r="M269" s="132"/>
    </row>
    <row r="270" spans="1:13" s="32" customFormat="1" ht="15.75" hidden="1" customHeight="1">
      <c r="A270" s="392"/>
      <c r="B270" s="395"/>
      <c r="C270" s="98" t="s">
        <v>159</v>
      </c>
      <c r="D270" s="99">
        <f>'по комитетам'!E268</f>
        <v>0</v>
      </c>
      <c r="E270" s="99">
        <f>'по комитетам'!F268</f>
        <v>0</v>
      </c>
      <c r="F270" s="99"/>
      <c r="G270" s="99"/>
      <c r="H270" s="170"/>
      <c r="J270" s="132"/>
      <c r="K270" s="132"/>
      <c r="L270" s="132"/>
      <c r="M270" s="132"/>
    </row>
    <row r="271" spans="1:13" s="32" customFormat="1" ht="16.5" hidden="1" customHeight="1">
      <c r="A271" s="392"/>
      <c r="B271" s="395"/>
      <c r="C271" s="95" t="s">
        <v>74</v>
      </c>
      <c r="D271" s="99">
        <f>'по комитетам'!E269</f>
        <v>0</v>
      </c>
      <c r="E271" s="99">
        <f>'по комитетам'!F269</f>
        <v>0</v>
      </c>
      <c r="F271" s="99"/>
      <c r="G271" s="99"/>
      <c r="H271" s="170"/>
      <c r="J271" s="132"/>
      <c r="K271" s="132"/>
      <c r="L271" s="132"/>
      <c r="M271" s="132"/>
    </row>
    <row r="272" spans="1:13" s="32" customFormat="1" ht="38.25" hidden="1">
      <c r="A272" s="392"/>
      <c r="B272" s="395"/>
      <c r="C272" s="98" t="s">
        <v>160</v>
      </c>
      <c r="D272" s="99">
        <f>'по комитетам'!E270</f>
        <v>0</v>
      </c>
      <c r="E272" s="99">
        <f>'по комитетам'!F270</f>
        <v>0</v>
      </c>
      <c r="F272" s="99"/>
      <c r="G272" s="99"/>
      <c r="H272" s="170"/>
      <c r="J272" s="132"/>
      <c r="K272" s="132"/>
      <c r="L272" s="132"/>
      <c r="M272" s="132"/>
    </row>
    <row r="273" spans="1:13" s="32" customFormat="1" ht="38.25" hidden="1">
      <c r="A273" s="392"/>
      <c r="B273" s="395"/>
      <c r="C273" s="98" t="s">
        <v>161</v>
      </c>
      <c r="D273" s="99">
        <f>'по комитетам'!E271</f>
        <v>0</v>
      </c>
      <c r="E273" s="99">
        <f>'по комитетам'!F271</f>
        <v>0</v>
      </c>
      <c r="F273" s="99"/>
      <c r="G273" s="99"/>
      <c r="H273" s="170"/>
      <c r="J273" s="132"/>
      <c r="K273" s="132"/>
      <c r="L273" s="132"/>
      <c r="M273" s="132"/>
    </row>
    <row r="274" spans="1:13" s="32" customFormat="1" ht="15" hidden="1" customHeight="1">
      <c r="A274" s="392"/>
      <c r="B274" s="395"/>
      <c r="C274" s="95" t="s">
        <v>63</v>
      </c>
      <c r="D274" s="99">
        <f>'по комитетам'!E272</f>
        <v>2170961</v>
      </c>
      <c r="E274" s="99">
        <f>'по комитетам'!F272</f>
        <v>0</v>
      </c>
      <c r="F274" s="99"/>
      <c r="G274" s="99"/>
      <c r="H274" s="170"/>
      <c r="J274" s="132"/>
      <c r="K274" s="132"/>
      <c r="L274" s="132"/>
      <c r="M274" s="132"/>
    </row>
    <row r="275" spans="1:13" s="32" customFormat="1" ht="38.25" hidden="1">
      <c r="A275" s="392"/>
      <c r="B275" s="395"/>
      <c r="C275" s="98" t="s">
        <v>429</v>
      </c>
      <c r="D275" s="99">
        <f>'по комитетам'!E273</f>
        <v>842306</v>
      </c>
      <c r="E275" s="99">
        <f>'по комитетам'!F273</f>
        <v>0</v>
      </c>
      <c r="F275" s="99"/>
      <c r="G275" s="99"/>
      <c r="H275" s="170"/>
      <c r="J275" s="132"/>
      <c r="K275" s="132"/>
      <c r="L275" s="132"/>
      <c r="M275" s="132"/>
    </row>
    <row r="276" spans="1:13" s="32" customFormat="1" ht="38.25" hidden="1">
      <c r="A276" s="392"/>
      <c r="B276" s="395"/>
      <c r="C276" s="98" t="s">
        <v>434</v>
      </c>
      <c r="D276" s="99">
        <f>'по комитетам'!E274</f>
        <v>570269</v>
      </c>
      <c r="E276" s="99">
        <f>'по комитетам'!F274</f>
        <v>0</v>
      </c>
      <c r="F276" s="99"/>
      <c r="G276" s="99"/>
      <c r="H276" s="170"/>
      <c r="J276" s="132"/>
      <c r="K276" s="132"/>
      <c r="L276" s="132"/>
      <c r="M276" s="132"/>
    </row>
    <row r="277" spans="1:13" s="32" customFormat="1" ht="42.75" hidden="1" customHeight="1">
      <c r="A277" s="392"/>
      <c r="B277" s="395"/>
      <c r="C277" s="98" t="s">
        <v>131</v>
      </c>
      <c r="D277" s="99">
        <f>'по комитетам'!E275</f>
        <v>0</v>
      </c>
      <c r="E277" s="99">
        <f>'по комитетам'!F275</f>
        <v>0</v>
      </c>
      <c r="F277" s="99"/>
      <c r="G277" s="99"/>
      <c r="H277" s="170"/>
      <c r="J277" s="132"/>
      <c r="K277" s="132"/>
      <c r="L277" s="132"/>
      <c r="M277" s="132"/>
    </row>
    <row r="278" spans="1:13" s="32" customFormat="1" ht="63.75" hidden="1">
      <c r="A278" s="392"/>
      <c r="B278" s="395"/>
      <c r="C278" s="98" t="s">
        <v>75</v>
      </c>
      <c r="D278" s="99">
        <f>'по комитетам'!E276</f>
        <v>758386</v>
      </c>
      <c r="E278" s="99">
        <f>'по комитетам'!F276</f>
        <v>0</v>
      </c>
      <c r="F278" s="99"/>
      <c r="G278" s="99"/>
      <c r="H278" s="170"/>
      <c r="J278" s="132"/>
      <c r="K278" s="132"/>
      <c r="L278" s="132"/>
      <c r="M278" s="132"/>
    </row>
    <row r="279" spans="1:13" s="32" customFormat="1" ht="63.75" hidden="1">
      <c r="A279" s="392"/>
      <c r="B279" s="395"/>
      <c r="C279" s="98" t="s">
        <v>162</v>
      </c>
      <c r="D279" s="99">
        <f>'по комитетам'!E277</f>
        <v>0</v>
      </c>
      <c r="E279" s="99">
        <f>'по комитетам'!F277</f>
        <v>0</v>
      </c>
      <c r="F279" s="99"/>
      <c r="G279" s="99"/>
      <c r="H279" s="170"/>
      <c r="J279" s="132"/>
      <c r="K279" s="132"/>
      <c r="L279" s="132"/>
      <c r="M279" s="132"/>
    </row>
    <row r="280" spans="1:13" s="32" customFormat="1" ht="38.25" hidden="1">
      <c r="A280" s="392"/>
      <c r="B280" s="395"/>
      <c r="C280" s="98" t="s">
        <v>163</v>
      </c>
      <c r="D280" s="99">
        <f>'по комитетам'!E278</f>
        <v>0</v>
      </c>
      <c r="E280" s="99">
        <f>'по комитетам'!F278</f>
        <v>0</v>
      </c>
      <c r="F280" s="99"/>
      <c r="G280" s="99"/>
      <c r="H280" s="170"/>
      <c r="J280" s="132"/>
      <c r="K280" s="132"/>
      <c r="L280" s="132"/>
      <c r="M280" s="132"/>
    </row>
    <row r="281" spans="1:13" s="32" customFormat="1" ht="29.25" hidden="1" customHeight="1">
      <c r="A281" s="392"/>
      <c r="B281" s="395"/>
      <c r="C281" s="98" t="s">
        <v>130</v>
      </c>
      <c r="D281" s="99">
        <f>'по комитетам'!E281</f>
        <v>0</v>
      </c>
      <c r="E281" s="99">
        <f>'по комитетам'!F281</f>
        <v>0</v>
      </c>
      <c r="F281" s="99"/>
      <c r="G281" s="99"/>
      <c r="H281" s="170"/>
      <c r="J281" s="132"/>
      <c r="K281" s="132"/>
      <c r="L281" s="132"/>
      <c r="M281" s="132"/>
    </row>
    <row r="282" spans="1:13" s="32" customFormat="1" ht="12.75" hidden="1" customHeight="1">
      <c r="A282" s="392"/>
      <c r="B282" s="395"/>
      <c r="C282" s="95" t="s">
        <v>64</v>
      </c>
      <c r="D282" s="99">
        <f>'по комитетам'!E282</f>
        <v>7100000</v>
      </c>
      <c r="E282" s="99">
        <f>'по комитетам'!F282</f>
        <v>0</v>
      </c>
      <c r="F282" s="99"/>
      <c r="G282" s="99"/>
      <c r="H282" s="170"/>
      <c r="J282" s="132"/>
      <c r="K282" s="132"/>
      <c r="L282" s="132"/>
      <c r="M282" s="132"/>
    </row>
    <row r="283" spans="1:13" s="32" customFormat="1" ht="45" hidden="1" customHeight="1">
      <c r="A283" s="392"/>
      <c r="B283" s="395"/>
      <c r="C283" s="98" t="s">
        <v>593</v>
      </c>
      <c r="D283" s="99">
        <f>'по комитетам'!E283</f>
        <v>0</v>
      </c>
      <c r="E283" s="99">
        <f>'по комитетам'!F283</f>
        <v>0</v>
      </c>
      <c r="F283" s="99"/>
      <c r="G283" s="99"/>
      <c r="H283" s="170"/>
      <c r="J283" s="132"/>
      <c r="K283" s="132"/>
      <c r="L283" s="132"/>
      <c r="M283" s="132"/>
    </row>
    <row r="284" spans="1:13" s="32" customFormat="1" ht="38.25" hidden="1">
      <c r="A284" s="392"/>
      <c r="B284" s="395"/>
      <c r="C284" s="98" t="s">
        <v>629</v>
      </c>
      <c r="D284" s="99">
        <f>'по комитетам'!E284</f>
        <v>7100000</v>
      </c>
      <c r="E284" s="99">
        <f>'по комитетам'!F284</f>
        <v>0</v>
      </c>
      <c r="F284" s="99"/>
      <c r="G284" s="99"/>
      <c r="H284" s="170"/>
      <c r="J284" s="132"/>
      <c r="K284" s="132"/>
      <c r="L284" s="132"/>
      <c r="M284" s="132"/>
    </row>
    <row r="285" spans="1:13" s="32" customFormat="1" ht="38.25" hidden="1">
      <c r="A285" s="392"/>
      <c r="B285" s="395"/>
      <c r="C285" s="98" t="s">
        <v>132</v>
      </c>
      <c r="D285" s="99">
        <f>'по комитетам'!E285</f>
        <v>0</v>
      </c>
      <c r="E285" s="99">
        <f>'по комитетам'!F285</f>
        <v>0</v>
      </c>
      <c r="F285" s="99"/>
      <c r="G285" s="99"/>
      <c r="H285" s="170"/>
      <c r="J285" s="132"/>
      <c r="K285" s="132"/>
      <c r="L285" s="132"/>
      <c r="M285" s="132"/>
    </row>
    <row r="286" spans="1:13" s="32" customFormat="1" ht="38.25" hidden="1">
      <c r="A286" s="392"/>
      <c r="B286" s="395"/>
      <c r="C286" s="98" t="s">
        <v>519</v>
      </c>
      <c r="D286" s="99">
        <f>'по комитетам'!E286</f>
        <v>0</v>
      </c>
      <c r="E286" s="99">
        <f>'по комитетам'!F286</f>
        <v>0</v>
      </c>
      <c r="F286" s="99"/>
      <c r="G286" s="99"/>
      <c r="H286" s="170"/>
      <c r="J286" s="132"/>
      <c r="K286" s="132"/>
      <c r="L286" s="132"/>
      <c r="M286" s="132"/>
    </row>
    <row r="287" spans="1:13" s="32" customFormat="1" ht="76.5" hidden="1">
      <c r="A287" s="392"/>
      <c r="B287" s="395"/>
      <c r="C287" s="98" t="s">
        <v>520</v>
      </c>
      <c r="D287" s="99">
        <f>'по комитетам'!E287</f>
        <v>0</v>
      </c>
      <c r="E287" s="99">
        <f>'по комитетам'!F287</f>
        <v>0</v>
      </c>
      <c r="F287" s="99"/>
      <c r="G287" s="99"/>
      <c r="H287" s="170"/>
      <c r="J287" s="132"/>
      <c r="K287" s="132"/>
      <c r="L287" s="132"/>
      <c r="M287" s="132"/>
    </row>
    <row r="288" spans="1:13" s="32" customFormat="1" ht="35.25" hidden="1">
      <c r="A288" s="392"/>
      <c r="B288" s="395"/>
      <c r="C288" s="98" t="s">
        <v>521</v>
      </c>
      <c r="D288" s="99">
        <f>'по комитетам'!E288</f>
        <v>0</v>
      </c>
      <c r="E288" s="99">
        <f>'по комитетам'!F288</f>
        <v>0</v>
      </c>
      <c r="F288" s="99"/>
      <c r="G288" s="99"/>
      <c r="H288" s="170"/>
      <c r="J288" s="132"/>
      <c r="K288" s="132"/>
      <c r="L288" s="132"/>
      <c r="M288" s="132"/>
    </row>
    <row r="289" spans="1:13" s="32" customFormat="1" ht="38.25" hidden="1">
      <c r="A289" s="392"/>
      <c r="B289" s="395"/>
      <c r="C289" s="98" t="s">
        <v>165</v>
      </c>
      <c r="D289" s="99">
        <f>'по комитетам'!E289</f>
        <v>0</v>
      </c>
      <c r="E289" s="99">
        <f>'по комитетам'!F289</f>
        <v>0</v>
      </c>
      <c r="F289" s="99"/>
      <c r="G289" s="99"/>
      <c r="H289" s="170"/>
      <c r="J289" s="132"/>
      <c r="K289" s="132"/>
      <c r="L289" s="132"/>
      <c r="M289" s="132"/>
    </row>
    <row r="290" spans="1:13" s="32" customFormat="1" ht="19.5" hidden="1" customHeight="1">
      <c r="A290" s="392"/>
      <c r="B290" s="395"/>
      <c r="C290" s="95" t="s">
        <v>83</v>
      </c>
      <c r="D290" s="99">
        <f>'по комитетам'!E290</f>
        <v>1651692</v>
      </c>
      <c r="E290" s="99">
        <f>'по комитетам'!F290</f>
        <v>0</v>
      </c>
      <c r="F290" s="99"/>
      <c r="G290" s="99"/>
      <c r="H290" s="170"/>
      <c r="J290" s="132"/>
      <c r="K290" s="132"/>
      <c r="L290" s="132"/>
      <c r="M290" s="132"/>
    </row>
    <row r="291" spans="1:13" s="32" customFormat="1" ht="38.25" hidden="1">
      <c r="A291" s="392"/>
      <c r="B291" s="395"/>
      <c r="C291" s="98" t="s">
        <v>522</v>
      </c>
      <c r="D291" s="99">
        <f>'по комитетам'!E291</f>
        <v>1651692</v>
      </c>
      <c r="E291" s="99">
        <f>'по комитетам'!F291</f>
        <v>0</v>
      </c>
      <c r="F291" s="99"/>
      <c r="G291" s="99"/>
      <c r="H291" s="170"/>
      <c r="J291" s="132"/>
      <c r="K291" s="132"/>
      <c r="L291" s="132"/>
      <c r="M291" s="132"/>
    </row>
    <row r="292" spans="1:13" s="32" customFormat="1" ht="37.5" hidden="1" customHeight="1">
      <c r="A292" s="392"/>
      <c r="B292" s="395"/>
      <c r="C292" s="98" t="s">
        <v>523</v>
      </c>
      <c r="D292" s="99">
        <f>'по комитетам'!E292</f>
        <v>0</v>
      </c>
      <c r="E292" s="99">
        <f>'по комитетам'!F292</f>
        <v>0</v>
      </c>
      <c r="F292" s="99"/>
      <c r="G292" s="99"/>
      <c r="H292" s="170"/>
      <c r="J292" s="132"/>
      <c r="K292" s="132"/>
      <c r="L292" s="132"/>
      <c r="M292" s="132"/>
    </row>
    <row r="293" spans="1:13" s="32" customFormat="1" ht="21" hidden="1" customHeight="1">
      <c r="A293" s="392"/>
      <c r="B293" s="395"/>
      <c r="C293" s="95" t="s">
        <v>60</v>
      </c>
      <c r="D293" s="99">
        <f>'по комитетам'!E293</f>
        <v>0</v>
      </c>
      <c r="E293" s="99">
        <f>'по комитетам'!F293</f>
        <v>0</v>
      </c>
      <c r="F293" s="99"/>
      <c r="G293" s="99"/>
      <c r="H293" s="170"/>
      <c r="J293" s="132"/>
      <c r="K293" s="132"/>
      <c r="L293" s="132"/>
      <c r="M293" s="132"/>
    </row>
    <row r="294" spans="1:13" s="32" customFormat="1" ht="35.25" hidden="1">
      <c r="A294" s="392"/>
      <c r="B294" s="395"/>
      <c r="C294" s="98" t="s">
        <v>486</v>
      </c>
      <c r="D294" s="99">
        <f>'по комитетам'!E294</f>
        <v>0</v>
      </c>
      <c r="E294" s="99">
        <f>'по комитетам'!F294</f>
        <v>0</v>
      </c>
      <c r="F294" s="99"/>
      <c r="G294" s="99"/>
      <c r="H294" s="170"/>
      <c r="J294" s="132"/>
      <c r="K294" s="132"/>
      <c r="L294" s="132"/>
      <c r="M294" s="132"/>
    </row>
    <row r="295" spans="1:13" s="32" customFormat="1" ht="38.25" hidden="1">
      <c r="A295" s="392"/>
      <c r="B295" s="395"/>
      <c r="C295" s="98" t="s">
        <v>627</v>
      </c>
      <c r="D295" s="99">
        <f>'по комитетам'!E295</f>
        <v>0</v>
      </c>
      <c r="E295" s="99">
        <f>'по комитетам'!F295</f>
        <v>0</v>
      </c>
      <c r="F295" s="99"/>
      <c r="G295" s="99"/>
      <c r="H295" s="170"/>
      <c r="J295" s="132"/>
      <c r="K295" s="132"/>
      <c r="L295" s="132"/>
      <c r="M295" s="132"/>
    </row>
    <row r="296" spans="1:13" s="32" customFormat="1" ht="20.25" hidden="1" customHeight="1">
      <c r="A296" s="392"/>
      <c r="B296" s="395"/>
      <c r="C296" s="95" t="s">
        <v>65</v>
      </c>
      <c r="D296" s="99">
        <f>'по комитетам'!E296</f>
        <v>0</v>
      </c>
      <c r="E296" s="99">
        <f>'по комитетам'!F296</f>
        <v>0</v>
      </c>
      <c r="F296" s="99"/>
      <c r="G296" s="99"/>
      <c r="H296" s="170"/>
      <c r="J296" s="132"/>
      <c r="K296" s="132"/>
      <c r="L296" s="132"/>
      <c r="M296" s="132"/>
    </row>
    <row r="297" spans="1:13" s="32" customFormat="1" ht="51" hidden="1">
      <c r="A297" s="392"/>
      <c r="B297" s="395"/>
      <c r="C297" s="98" t="s">
        <v>166</v>
      </c>
      <c r="D297" s="99">
        <f>'по комитетам'!E297</f>
        <v>0</v>
      </c>
      <c r="E297" s="99">
        <f>'по комитетам'!F297</f>
        <v>0</v>
      </c>
      <c r="F297" s="99"/>
      <c r="G297" s="99"/>
      <c r="H297" s="170"/>
      <c r="J297" s="132"/>
      <c r="K297" s="132"/>
      <c r="L297" s="132"/>
      <c r="M297" s="132"/>
    </row>
    <row r="298" spans="1:13" s="32" customFormat="1" ht="13.5" hidden="1" customHeight="1">
      <c r="A298" s="392"/>
      <c r="B298" s="395"/>
      <c r="C298" s="95" t="s">
        <v>76</v>
      </c>
      <c r="D298" s="99">
        <f>'по комитетам'!E298</f>
        <v>2734075</v>
      </c>
      <c r="E298" s="99">
        <f>'по комитетам'!F298</f>
        <v>0</v>
      </c>
      <c r="F298" s="99"/>
      <c r="G298" s="99"/>
      <c r="H298" s="170"/>
      <c r="J298" s="132"/>
      <c r="K298" s="132"/>
      <c r="L298" s="132"/>
      <c r="M298" s="132"/>
    </row>
    <row r="299" spans="1:13" s="32" customFormat="1" ht="38.25" hidden="1">
      <c r="A299" s="392"/>
      <c r="B299" s="395"/>
      <c r="C299" s="98" t="s">
        <v>524</v>
      </c>
      <c r="D299" s="99">
        <f>'по комитетам'!E299</f>
        <v>0</v>
      </c>
      <c r="E299" s="99">
        <f>'по комитетам'!F299</f>
        <v>0</v>
      </c>
      <c r="F299" s="99"/>
      <c r="G299" s="99"/>
      <c r="H299" s="170"/>
      <c r="J299" s="132"/>
      <c r="K299" s="132"/>
      <c r="L299" s="132"/>
      <c r="M299" s="132"/>
    </row>
    <row r="300" spans="1:13" s="32" customFormat="1" ht="38.25" hidden="1">
      <c r="A300" s="392"/>
      <c r="B300" s="395"/>
      <c r="C300" s="30" t="s">
        <v>618</v>
      </c>
      <c r="D300" s="99">
        <f>'по комитетам'!E300</f>
        <v>50000</v>
      </c>
      <c r="E300" s="99">
        <f>'по комитетам'!F300</f>
        <v>0</v>
      </c>
      <c r="F300" s="99"/>
      <c r="G300" s="99"/>
      <c r="H300" s="170"/>
      <c r="J300" s="132"/>
      <c r="K300" s="132"/>
      <c r="L300" s="132"/>
      <c r="M300" s="132"/>
    </row>
    <row r="301" spans="1:13" s="32" customFormat="1" ht="38.25" hidden="1">
      <c r="A301" s="392"/>
      <c r="B301" s="395"/>
      <c r="C301" s="98" t="s">
        <v>594</v>
      </c>
      <c r="D301" s="99">
        <f>'по комитетам'!E301</f>
        <v>1100000</v>
      </c>
      <c r="E301" s="99">
        <f>'по комитетам'!F301</f>
        <v>0</v>
      </c>
      <c r="F301" s="99"/>
      <c r="G301" s="99"/>
      <c r="H301" s="170"/>
      <c r="J301" s="132"/>
      <c r="K301" s="132"/>
      <c r="L301" s="132"/>
      <c r="M301" s="132"/>
    </row>
    <row r="302" spans="1:13" s="32" customFormat="1" ht="38.25" hidden="1">
      <c r="A302" s="392"/>
      <c r="B302" s="395"/>
      <c r="C302" s="98" t="s">
        <v>167</v>
      </c>
      <c r="D302" s="99">
        <f>'по комитетам'!E302</f>
        <v>1584075</v>
      </c>
      <c r="E302" s="99">
        <f>'по комитетам'!F302</f>
        <v>0</v>
      </c>
      <c r="F302" s="99"/>
      <c r="G302" s="99"/>
      <c r="H302" s="170"/>
      <c r="J302" s="132"/>
      <c r="K302" s="132"/>
      <c r="L302" s="132"/>
      <c r="M302" s="132"/>
    </row>
    <row r="303" spans="1:13" s="32" customFormat="1" ht="18.75" hidden="1" customHeight="1">
      <c r="A303" s="392"/>
      <c r="B303" s="395"/>
      <c r="C303" s="95" t="s">
        <v>67</v>
      </c>
      <c r="D303" s="99">
        <f>'по комитетам'!E303</f>
        <v>7735315</v>
      </c>
      <c r="E303" s="99">
        <f>'по комитетам'!F303</f>
        <v>0</v>
      </c>
      <c r="F303" s="99"/>
      <c r="G303" s="99"/>
      <c r="H303" s="170"/>
      <c r="J303" s="132"/>
      <c r="K303" s="132"/>
      <c r="L303" s="132"/>
      <c r="M303" s="132"/>
    </row>
    <row r="304" spans="1:13" s="32" customFormat="1" ht="63.75" hidden="1">
      <c r="A304" s="392"/>
      <c r="B304" s="395"/>
      <c r="C304" s="98" t="s">
        <v>168</v>
      </c>
      <c r="D304" s="99">
        <f>'по комитетам'!E304</f>
        <v>2000000</v>
      </c>
      <c r="E304" s="99">
        <f>'по комитетам'!F304</f>
        <v>0</v>
      </c>
      <c r="F304" s="99"/>
      <c r="G304" s="99"/>
      <c r="H304" s="170"/>
      <c r="J304" s="132"/>
      <c r="K304" s="132"/>
      <c r="L304" s="132"/>
      <c r="M304" s="132"/>
    </row>
    <row r="305" spans="1:13" s="32" customFormat="1" ht="63.75" hidden="1">
      <c r="A305" s="392"/>
      <c r="B305" s="395"/>
      <c r="C305" s="98" t="s">
        <v>169</v>
      </c>
      <c r="D305" s="99">
        <f>'по комитетам'!E305</f>
        <v>0</v>
      </c>
      <c r="E305" s="99">
        <f>'по комитетам'!F305</f>
        <v>0</v>
      </c>
      <c r="F305" s="99"/>
      <c r="G305" s="99"/>
      <c r="H305" s="170"/>
      <c r="J305" s="132"/>
      <c r="K305" s="132"/>
      <c r="L305" s="132"/>
      <c r="M305" s="132"/>
    </row>
    <row r="306" spans="1:13" s="32" customFormat="1" ht="38.25" hidden="1">
      <c r="A306" s="392"/>
      <c r="B306" s="395"/>
      <c r="C306" s="98" t="s">
        <v>170</v>
      </c>
      <c r="D306" s="99">
        <f>'по комитетам'!E306</f>
        <v>0</v>
      </c>
      <c r="E306" s="99">
        <f>'по комитетам'!F306</f>
        <v>0</v>
      </c>
      <c r="F306" s="99"/>
      <c r="G306" s="99"/>
      <c r="H306" s="170"/>
      <c r="J306" s="132"/>
      <c r="K306" s="132"/>
      <c r="L306" s="132"/>
      <c r="M306" s="132"/>
    </row>
    <row r="307" spans="1:13" s="32" customFormat="1" ht="51" hidden="1">
      <c r="A307" s="392"/>
      <c r="B307" s="395"/>
      <c r="C307" s="98" t="s">
        <v>171</v>
      </c>
      <c r="D307" s="99">
        <f>'по комитетам'!E307</f>
        <v>0</v>
      </c>
      <c r="E307" s="99">
        <f>'по комитетам'!F307</f>
        <v>0</v>
      </c>
      <c r="F307" s="99"/>
      <c r="G307" s="99"/>
      <c r="H307" s="170"/>
      <c r="J307" s="132"/>
      <c r="K307" s="132"/>
      <c r="L307" s="132"/>
      <c r="M307" s="132"/>
    </row>
    <row r="308" spans="1:13" s="32" customFormat="1" ht="38.25" hidden="1">
      <c r="A308" s="392"/>
      <c r="B308" s="395"/>
      <c r="C308" s="98" t="s">
        <v>172</v>
      </c>
      <c r="D308" s="99">
        <f>'по комитетам'!E308</f>
        <v>0</v>
      </c>
      <c r="E308" s="99">
        <f>'по комитетам'!F308</f>
        <v>0</v>
      </c>
      <c r="F308" s="99"/>
      <c r="G308" s="99"/>
      <c r="H308" s="170"/>
      <c r="J308" s="132"/>
      <c r="K308" s="132"/>
      <c r="L308" s="132"/>
      <c r="M308" s="132"/>
    </row>
    <row r="309" spans="1:13" s="32" customFormat="1" ht="51" hidden="1">
      <c r="A309" s="392"/>
      <c r="B309" s="395"/>
      <c r="C309" s="98" t="s">
        <v>136</v>
      </c>
      <c r="D309" s="99">
        <f>'по комитетам'!E309</f>
        <v>639059</v>
      </c>
      <c r="E309" s="99">
        <f>'по комитетам'!F309</f>
        <v>0</v>
      </c>
      <c r="F309" s="99"/>
      <c r="G309" s="99"/>
      <c r="H309" s="170"/>
      <c r="J309" s="132"/>
      <c r="K309" s="132"/>
      <c r="L309" s="132"/>
      <c r="M309" s="132"/>
    </row>
    <row r="310" spans="1:13" s="32" customFormat="1" ht="89.25" hidden="1">
      <c r="A310" s="392"/>
      <c r="B310" s="395"/>
      <c r="C310" s="98" t="s">
        <v>137</v>
      </c>
      <c r="D310" s="99">
        <f>'по комитетам'!E310</f>
        <v>0</v>
      </c>
      <c r="E310" s="99">
        <f>'по комитетам'!F310</f>
        <v>0</v>
      </c>
      <c r="F310" s="99"/>
      <c r="G310" s="99"/>
      <c r="H310" s="170"/>
      <c r="J310" s="132"/>
      <c r="K310" s="132"/>
      <c r="L310" s="132"/>
      <c r="M310" s="132"/>
    </row>
    <row r="311" spans="1:13" s="32" customFormat="1" ht="89.25" hidden="1">
      <c r="A311" s="392"/>
      <c r="B311" s="395"/>
      <c r="C311" s="98" t="s">
        <v>173</v>
      </c>
      <c r="D311" s="99">
        <f>'по комитетам'!E311</f>
        <v>0</v>
      </c>
      <c r="E311" s="99">
        <f>'по комитетам'!F311</f>
        <v>0</v>
      </c>
      <c r="F311" s="99"/>
      <c r="G311" s="99"/>
      <c r="H311" s="170"/>
      <c r="J311" s="132"/>
      <c r="K311" s="132"/>
      <c r="L311" s="132"/>
      <c r="M311" s="132"/>
    </row>
    <row r="312" spans="1:13" s="32" customFormat="1" ht="76.5" hidden="1">
      <c r="A312" s="392"/>
      <c r="B312" s="395"/>
      <c r="C312" s="98" t="s">
        <v>77</v>
      </c>
      <c r="D312" s="99">
        <f>'по комитетам'!E312</f>
        <v>0</v>
      </c>
      <c r="E312" s="99">
        <f>'по комитетам'!F312</f>
        <v>0</v>
      </c>
      <c r="F312" s="99"/>
      <c r="G312" s="99"/>
      <c r="H312" s="170"/>
      <c r="J312" s="132"/>
      <c r="K312" s="132"/>
      <c r="L312" s="132"/>
      <c r="M312" s="132"/>
    </row>
    <row r="313" spans="1:13" s="32" customFormat="1" ht="25.5" hidden="1" customHeight="1">
      <c r="A313" s="392"/>
      <c r="B313" s="395"/>
      <c r="C313" s="98" t="s">
        <v>597</v>
      </c>
      <c r="D313" s="99">
        <f>'по комитетам'!E313</f>
        <v>400000</v>
      </c>
      <c r="E313" s="99">
        <f>'по комитетам'!F313</f>
        <v>0</v>
      </c>
      <c r="F313" s="99"/>
      <c r="G313" s="99"/>
      <c r="H313" s="170"/>
      <c r="J313" s="132"/>
      <c r="K313" s="132"/>
      <c r="L313" s="132"/>
      <c r="M313" s="132"/>
    </row>
    <row r="314" spans="1:13" s="32" customFormat="1" ht="25.5" hidden="1" customHeight="1">
      <c r="A314" s="392"/>
      <c r="B314" s="395"/>
      <c r="C314" s="98" t="s">
        <v>566</v>
      </c>
      <c r="D314" s="99">
        <f>'по комитетам'!E314</f>
        <v>2011146</v>
      </c>
      <c r="E314" s="99">
        <f>'по комитетам'!F314</f>
        <v>0</v>
      </c>
      <c r="F314" s="99"/>
      <c r="G314" s="99"/>
      <c r="H314" s="170"/>
      <c r="J314" s="132"/>
      <c r="K314" s="132"/>
      <c r="L314" s="132"/>
      <c r="M314" s="132"/>
    </row>
    <row r="315" spans="1:13" s="32" customFormat="1" ht="25.5" hidden="1" customHeight="1">
      <c r="A315" s="392"/>
      <c r="B315" s="395"/>
      <c r="C315" s="98" t="s">
        <v>598</v>
      </c>
      <c r="D315" s="99">
        <f>'по комитетам'!E315</f>
        <v>626110</v>
      </c>
      <c r="E315" s="99">
        <f>'по комитетам'!F315</f>
        <v>0</v>
      </c>
      <c r="F315" s="99"/>
      <c r="G315" s="99"/>
      <c r="H315" s="170"/>
      <c r="J315" s="132"/>
      <c r="K315" s="132"/>
      <c r="L315" s="132"/>
      <c r="M315" s="132"/>
    </row>
    <row r="316" spans="1:13" s="32" customFormat="1" ht="25.5" hidden="1" customHeight="1">
      <c r="A316" s="392"/>
      <c r="B316" s="395"/>
      <c r="C316" s="98" t="s">
        <v>568</v>
      </c>
      <c r="D316" s="99">
        <f>'по комитетам'!E316</f>
        <v>2000000</v>
      </c>
      <c r="E316" s="99">
        <f>'по комитетам'!F316</f>
        <v>0</v>
      </c>
      <c r="F316" s="99"/>
      <c r="G316" s="99"/>
      <c r="H316" s="170"/>
      <c r="J316" s="132"/>
      <c r="K316" s="132"/>
      <c r="L316" s="132"/>
      <c r="M316" s="132"/>
    </row>
    <row r="317" spans="1:13" s="32" customFormat="1" ht="51" hidden="1">
      <c r="A317" s="392"/>
      <c r="B317" s="395"/>
      <c r="C317" s="98" t="s">
        <v>78</v>
      </c>
      <c r="D317" s="99">
        <f>'по комитетам'!E317</f>
        <v>59000</v>
      </c>
      <c r="E317" s="99">
        <f>'по комитетам'!F317</f>
        <v>0</v>
      </c>
      <c r="F317" s="99"/>
      <c r="G317" s="99"/>
      <c r="H317" s="170"/>
      <c r="J317" s="132"/>
      <c r="K317" s="132"/>
      <c r="L317" s="132"/>
      <c r="M317" s="132"/>
    </row>
    <row r="318" spans="1:13" s="32" customFormat="1" ht="16.5" hidden="1" customHeight="1">
      <c r="A318" s="392"/>
      <c r="B318" s="395"/>
      <c r="C318" s="95" t="s">
        <v>68</v>
      </c>
      <c r="D318" s="99">
        <f>'по комитетам'!E318</f>
        <v>9821281</v>
      </c>
      <c r="E318" s="99">
        <f>'по комитетам'!F318</f>
        <v>0</v>
      </c>
      <c r="F318" s="99"/>
      <c r="G318" s="99"/>
      <c r="H318" s="170"/>
      <c r="J318" s="132"/>
      <c r="K318" s="132"/>
      <c r="L318" s="132"/>
      <c r="M318" s="132"/>
    </row>
    <row r="319" spans="1:13" s="32" customFormat="1" ht="35.25" hidden="1">
      <c r="A319" s="392"/>
      <c r="B319" s="395"/>
      <c r="C319" s="98" t="s">
        <v>468</v>
      </c>
      <c r="D319" s="99">
        <f>'по комитетам'!E319</f>
        <v>1851016</v>
      </c>
      <c r="E319" s="99">
        <f>'по комитетам'!F319</f>
        <v>0</v>
      </c>
      <c r="F319" s="99"/>
      <c r="G319" s="99"/>
      <c r="H319" s="170"/>
      <c r="J319" s="132"/>
      <c r="K319" s="132"/>
      <c r="L319" s="132"/>
      <c r="M319" s="132"/>
    </row>
    <row r="320" spans="1:13" s="32" customFormat="1" ht="28.5" hidden="1" customHeight="1">
      <c r="A320" s="392"/>
      <c r="B320" s="395"/>
      <c r="C320" s="98" t="s">
        <v>526</v>
      </c>
      <c r="D320" s="99">
        <f>'по комитетам'!E320</f>
        <v>0</v>
      </c>
      <c r="E320" s="99">
        <f>'по комитетам'!F320</f>
        <v>0</v>
      </c>
      <c r="F320" s="99"/>
      <c r="G320" s="99"/>
      <c r="H320" s="170"/>
      <c r="J320" s="132"/>
      <c r="K320" s="132"/>
      <c r="L320" s="132"/>
      <c r="M320" s="132"/>
    </row>
    <row r="321" spans="1:13" s="32" customFormat="1" ht="35.25" hidden="1">
      <c r="A321" s="392"/>
      <c r="B321" s="395"/>
      <c r="C321" s="98" t="s">
        <v>174</v>
      </c>
      <c r="D321" s="99">
        <f>'по комитетам'!E321</f>
        <v>3919950</v>
      </c>
      <c r="E321" s="99">
        <f>'по комитетам'!F321</f>
        <v>0</v>
      </c>
      <c r="F321" s="99"/>
      <c r="G321" s="99"/>
      <c r="H321" s="170"/>
      <c r="J321" s="132"/>
      <c r="K321" s="132"/>
      <c r="L321" s="132"/>
      <c r="M321" s="132"/>
    </row>
    <row r="322" spans="1:13" s="32" customFormat="1" ht="51" hidden="1">
      <c r="A322" s="392"/>
      <c r="B322" s="395"/>
      <c r="C322" s="98" t="s">
        <v>624</v>
      </c>
      <c r="D322" s="99">
        <f>'по комитетам'!E322</f>
        <v>0</v>
      </c>
      <c r="E322" s="99">
        <f>'по комитетам'!F322</f>
        <v>0</v>
      </c>
      <c r="F322" s="99"/>
      <c r="G322" s="99"/>
      <c r="H322" s="170"/>
      <c r="J322" s="132"/>
      <c r="K322" s="132"/>
      <c r="L322" s="132"/>
      <c r="M322" s="132"/>
    </row>
    <row r="323" spans="1:13" s="32" customFormat="1" ht="51" hidden="1">
      <c r="A323" s="392"/>
      <c r="B323" s="395"/>
      <c r="C323" s="98" t="s">
        <v>625</v>
      </c>
      <c r="D323" s="99">
        <f>'по комитетам'!E323</f>
        <v>0</v>
      </c>
      <c r="E323" s="99">
        <f>'по комитетам'!F323</f>
        <v>0</v>
      </c>
      <c r="F323" s="99"/>
      <c r="G323" s="99"/>
      <c r="H323" s="170"/>
      <c r="J323" s="132"/>
      <c r="K323" s="132"/>
      <c r="L323" s="132"/>
      <c r="M323" s="132"/>
    </row>
    <row r="324" spans="1:13" s="32" customFormat="1" ht="51" hidden="1">
      <c r="A324" s="392"/>
      <c r="B324" s="395"/>
      <c r="C324" s="98" t="s">
        <v>626</v>
      </c>
      <c r="D324" s="99">
        <f>'по комитетам'!E324</f>
        <v>0</v>
      </c>
      <c r="E324" s="99">
        <f>'по комитетам'!F324</f>
        <v>0</v>
      </c>
      <c r="F324" s="99"/>
      <c r="G324" s="99"/>
      <c r="H324" s="170"/>
      <c r="J324" s="132"/>
      <c r="K324" s="132"/>
      <c r="L324" s="132"/>
      <c r="M324" s="132"/>
    </row>
    <row r="325" spans="1:13" s="32" customFormat="1" ht="35.25" hidden="1">
      <c r="A325" s="392"/>
      <c r="B325" s="395"/>
      <c r="C325" s="98" t="s">
        <v>175</v>
      </c>
      <c r="D325" s="99">
        <f>'по комитетам'!E325</f>
        <v>4050315</v>
      </c>
      <c r="E325" s="99">
        <f>'по комитетам'!F325</f>
        <v>0</v>
      </c>
      <c r="F325" s="99"/>
      <c r="G325" s="99"/>
      <c r="H325" s="170"/>
      <c r="J325" s="132"/>
      <c r="K325" s="132"/>
      <c r="L325" s="132"/>
      <c r="M325" s="132"/>
    </row>
    <row r="326" spans="1:13" s="32" customFormat="1" ht="15" hidden="1" customHeight="1">
      <c r="A326" s="392"/>
      <c r="B326" s="395"/>
      <c r="C326" s="95" t="s">
        <v>126</v>
      </c>
      <c r="D326" s="99">
        <f>'по комитетам'!E326</f>
        <v>13974449</v>
      </c>
      <c r="E326" s="99">
        <f>'по комитетам'!F326</f>
        <v>0</v>
      </c>
      <c r="F326" s="99"/>
      <c r="G326" s="99"/>
      <c r="H326" s="170"/>
      <c r="J326" s="132"/>
      <c r="K326" s="132"/>
      <c r="L326" s="132"/>
      <c r="M326" s="132"/>
    </row>
    <row r="327" spans="1:13" s="32" customFormat="1" ht="114.75" hidden="1">
      <c r="A327" s="392"/>
      <c r="B327" s="395"/>
      <c r="C327" s="98" t="s">
        <v>599</v>
      </c>
      <c r="D327" s="99">
        <f>'по комитетам'!E327</f>
        <v>2000000</v>
      </c>
      <c r="E327" s="99">
        <f>'по комитетам'!F327</f>
        <v>0</v>
      </c>
      <c r="F327" s="99"/>
      <c r="G327" s="99"/>
      <c r="H327" s="170"/>
      <c r="J327" s="132"/>
      <c r="K327" s="132"/>
      <c r="L327" s="132"/>
      <c r="M327" s="132"/>
    </row>
    <row r="328" spans="1:13" s="32" customFormat="1" ht="102" hidden="1">
      <c r="A328" s="392"/>
      <c r="B328" s="395"/>
      <c r="C328" s="98" t="s">
        <v>487</v>
      </c>
      <c r="D328" s="99">
        <f>'по комитетам'!E328</f>
        <v>1000000</v>
      </c>
      <c r="E328" s="99">
        <f>'по комитетам'!F328</f>
        <v>0</v>
      </c>
      <c r="F328" s="99"/>
      <c r="G328" s="99"/>
      <c r="H328" s="170"/>
      <c r="J328" s="132"/>
      <c r="K328" s="132"/>
      <c r="L328" s="132"/>
      <c r="M328" s="132"/>
    </row>
    <row r="329" spans="1:13" s="32" customFormat="1" ht="35.25" hidden="1">
      <c r="A329" s="392"/>
      <c r="B329" s="395"/>
      <c r="C329" s="98" t="s">
        <v>600</v>
      </c>
      <c r="D329" s="99">
        <f>'по комитетам'!E329</f>
        <v>1132832</v>
      </c>
      <c r="E329" s="99">
        <f>'по комитетам'!F329</f>
        <v>0</v>
      </c>
      <c r="F329" s="99"/>
      <c r="G329" s="99"/>
      <c r="H329" s="170"/>
      <c r="J329" s="132"/>
      <c r="K329" s="132"/>
      <c r="L329" s="132"/>
      <c r="M329" s="132"/>
    </row>
    <row r="330" spans="1:13" s="32" customFormat="1" ht="35.25" hidden="1">
      <c r="A330" s="392"/>
      <c r="B330" s="395"/>
      <c r="C330" s="98" t="s">
        <v>176</v>
      </c>
      <c r="D330" s="99">
        <f>'по комитетам'!E330</f>
        <v>0</v>
      </c>
      <c r="E330" s="99">
        <f>'по комитетам'!F330</f>
        <v>0</v>
      </c>
      <c r="F330" s="99"/>
      <c r="G330" s="99"/>
      <c r="H330" s="170"/>
      <c r="J330" s="132"/>
      <c r="K330" s="132"/>
      <c r="L330" s="132"/>
      <c r="M330" s="132"/>
    </row>
    <row r="331" spans="1:13" s="32" customFormat="1" ht="81" hidden="1" customHeight="1">
      <c r="A331" s="392"/>
      <c r="B331" s="395"/>
      <c r="C331" s="98" t="s">
        <v>177</v>
      </c>
      <c r="D331" s="99">
        <f>'по комитетам'!E331</f>
        <v>167865</v>
      </c>
      <c r="E331" s="99">
        <f>'по комитетам'!F331</f>
        <v>0</v>
      </c>
      <c r="F331" s="99"/>
      <c r="G331" s="99"/>
      <c r="H331" s="170"/>
      <c r="J331" s="132"/>
      <c r="K331" s="132"/>
      <c r="L331" s="132"/>
      <c r="M331" s="132"/>
    </row>
    <row r="332" spans="1:13" s="32" customFormat="1" ht="38.25" hidden="1">
      <c r="A332" s="392"/>
      <c r="B332" s="395"/>
      <c r="C332" s="98" t="s">
        <v>138</v>
      </c>
      <c r="D332" s="99">
        <f>'по комитетам'!E332</f>
        <v>0</v>
      </c>
      <c r="E332" s="99">
        <f>'по комитетам'!F332</f>
        <v>0</v>
      </c>
      <c r="F332" s="99"/>
      <c r="G332" s="99"/>
      <c r="H332" s="170"/>
      <c r="J332" s="132"/>
      <c r="K332" s="132"/>
      <c r="L332" s="132"/>
      <c r="M332" s="132"/>
    </row>
    <row r="333" spans="1:13" s="32" customFormat="1" ht="35.25" hidden="1">
      <c r="A333" s="392"/>
      <c r="B333" s="395"/>
      <c r="C333" s="98" t="s">
        <v>178</v>
      </c>
      <c r="D333" s="99">
        <f>'по комитетам'!E333</f>
        <v>0</v>
      </c>
      <c r="E333" s="99">
        <f>'по комитетам'!F333</f>
        <v>0</v>
      </c>
      <c r="F333" s="99"/>
      <c r="G333" s="99"/>
      <c r="H333" s="170"/>
      <c r="J333" s="132"/>
      <c r="K333" s="132"/>
      <c r="L333" s="132"/>
      <c r="M333" s="132"/>
    </row>
    <row r="334" spans="1:13" s="32" customFormat="1" ht="38.25" hidden="1">
      <c r="A334" s="392"/>
      <c r="B334" s="395"/>
      <c r="C334" s="98" t="s">
        <v>179</v>
      </c>
      <c r="D334" s="99">
        <f>'по комитетам'!E334</f>
        <v>0</v>
      </c>
      <c r="E334" s="99">
        <f>'по комитетам'!F334</f>
        <v>0</v>
      </c>
      <c r="F334" s="99"/>
      <c r="G334" s="99"/>
      <c r="H334" s="170"/>
      <c r="J334" s="132"/>
      <c r="K334" s="132"/>
      <c r="L334" s="132"/>
      <c r="M334" s="132"/>
    </row>
    <row r="335" spans="1:13" s="32" customFormat="1" ht="38.25" hidden="1">
      <c r="A335" s="392"/>
      <c r="B335" s="395"/>
      <c r="C335" s="98" t="s">
        <v>180</v>
      </c>
      <c r="D335" s="99">
        <f>'по комитетам'!E335</f>
        <v>0</v>
      </c>
      <c r="E335" s="99">
        <f>'по комитетам'!F335</f>
        <v>0</v>
      </c>
      <c r="F335" s="99"/>
      <c r="G335" s="99"/>
      <c r="H335" s="170"/>
      <c r="J335" s="132"/>
      <c r="K335" s="132"/>
      <c r="L335" s="132"/>
      <c r="M335" s="132"/>
    </row>
    <row r="336" spans="1:13" s="32" customFormat="1" ht="51" hidden="1">
      <c r="A336" s="392"/>
      <c r="B336" s="395"/>
      <c r="C336" s="98" t="s">
        <v>181</v>
      </c>
      <c r="D336" s="99">
        <f>'по комитетам'!E336</f>
        <v>0</v>
      </c>
      <c r="E336" s="99">
        <f>'по комитетам'!F336</f>
        <v>0</v>
      </c>
      <c r="F336" s="99"/>
      <c r="G336" s="99"/>
      <c r="H336" s="170"/>
      <c r="J336" s="132"/>
      <c r="K336" s="132"/>
      <c r="L336" s="132"/>
      <c r="M336" s="132"/>
    </row>
    <row r="337" spans="1:13" s="32" customFormat="1" ht="127.5" hidden="1">
      <c r="A337" s="392"/>
      <c r="B337" s="395"/>
      <c r="C337" s="98" t="s">
        <v>139</v>
      </c>
      <c r="D337" s="99">
        <f>'по комитетам'!E337</f>
        <v>0</v>
      </c>
      <c r="E337" s="99">
        <f>'по комитетам'!F337</f>
        <v>0</v>
      </c>
      <c r="F337" s="99"/>
      <c r="G337" s="99"/>
      <c r="H337" s="170"/>
      <c r="J337" s="132"/>
      <c r="K337" s="132"/>
      <c r="L337" s="132"/>
      <c r="M337" s="132"/>
    </row>
    <row r="338" spans="1:13" s="32" customFormat="1" ht="51" hidden="1">
      <c r="A338" s="392"/>
      <c r="B338" s="395"/>
      <c r="C338" s="98" t="s">
        <v>182</v>
      </c>
      <c r="D338" s="99">
        <f>'по комитетам'!E338</f>
        <v>0</v>
      </c>
      <c r="E338" s="99">
        <f>'по комитетам'!F338</f>
        <v>0</v>
      </c>
      <c r="F338" s="99"/>
      <c r="G338" s="99"/>
      <c r="H338" s="170"/>
      <c r="J338" s="132"/>
      <c r="K338" s="132"/>
      <c r="L338" s="132"/>
      <c r="M338" s="132"/>
    </row>
    <row r="339" spans="1:13" s="32" customFormat="1" ht="28.5" hidden="1" customHeight="1">
      <c r="A339" s="392"/>
      <c r="B339" s="395"/>
      <c r="C339" s="98" t="s">
        <v>79</v>
      </c>
      <c r="D339" s="99">
        <f>'по комитетам'!E339</f>
        <v>0</v>
      </c>
      <c r="E339" s="99">
        <f>'по комитетам'!F339</f>
        <v>0</v>
      </c>
      <c r="F339" s="99"/>
      <c r="G339" s="99"/>
      <c r="H339" s="170"/>
      <c r="J339" s="132"/>
      <c r="K339" s="132"/>
      <c r="L339" s="132"/>
      <c r="M339" s="132"/>
    </row>
    <row r="340" spans="1:13" s="32" customFormat="1" ht="76.5" hidden="1">
      <c r="A340" s="392"/>
      <c r="B340" s="395"/>
      <c r="C340" s="98" t="s">
        <v>140</v>
      </c>
      <c r="D340" s="99">
        <f>'по комитетам'!E340</f>
        <v>4436269</v>
      </c>
      <c r="E340" s="99">
        <f>'по комитетам'!F340</f>
        <v>0</v>
      </c>
      <c r="F340" s="99"/>
      <c r="G340" s="99"/>
      <c r="H340" s="170"/>
      <c r="J340" s="132"/>
      <c r="K340" s="132"/>
      <c r="L340" s="132"/>
      <c r="M340" s="132"/>
    </row>
    <row r="341" spans="1:13" s="32" customFormat="1" ht="38.25" hidden="1">
      <c r="A341" s="392"/>
      <c r="B341" s="395"/>
      <c r="C341" s="98" t="s">
        <v>183</v>
      </c>
      <c r="D341" s="99">
        <f>'по комитетам'!E341</f>
        <v>0</v>
      </c>
      <c r="E341" s="99">
        <f>'по комитетам'!F341</f>
        <v>0</v>
      </c>
      <c r="F341" s="99"/>
      <c r="G341" s="99"/>
      <c r="H341" s="170"/>
      <c r="J341" s="132"/>
      <c r="K341" s="132"/>
      <c r="L341" s="132"/>
      <c r="M341" s="132"/>
    </row>
    <row r="342" spans="1:13" s="32" customFormat="1" ht="63.75" hidden="1">
      <c r="A342" s="392"/>
      <c r="B342" s="395"/>
      <c r="C342" s="98" t="s">
        <v>141</v>
      </c>
      <c r="D342" s="99">
        <f>'по комитетам'!E342</f>
        <v>0</v>
      </c>
      <c r="E342" s="99">
        <f>'по комитетам'!F342</f>
        <v>0</v>
      </c>
      <c r="F342" s="99"/>
      <c r="G342" s="99"/>
      <c r="H342" s="170"/>
      <c r="J342" s="132"/>
      <c r="K342" s="132"/>
      <c r="L342" s="132"/>
      <c r="M342" s="132"/>
    </row>
    <row r="343" spans="1:13" s="32" customFormat="1" ht="38.25" hidden="1">
      <c r="A343" s="392"/>
      <c r="B343" s="395"/>
      <c r="C343" s="98" t="s">
        <v>80</v>
      </c>
      <c r="D343" s="99">
        <f>'по комитетам'!E343</f>
        <v>0</v>
      </c>
      <c r="E343" s="99">
        <f>'по комитетам'!F343</f>
        <v>0</v>
      </c>
      <c r="F343" s="99"/>
      <c r="G343" s="99"/>
      <c r="H343" s="170"/>
      <c r="J343" s="132"/>
      <c r="K343" s="132"/>
      <c r="L343" s="132"/>
      <c r="M343" s="132"/>
    </row>
    <row r="344" spans="1:13" s="32" customFormat="1" ht="63.75" hidden="1">
      <c r="A344" s="392"/>
      <c r="B344" s="395"/>
      <c r="C344" s="98" t="s">
        <v>184</v>
      </c>
      <c r="D344" s="99">
        <f>'по комитетам'!E344</f>
        <v>0</v>
      </c>
      <c r="E344" s="99">
        <f>'по комитетам'!F344</f>
        <v>0</v>
      </c>
      <c r="F344" s="99"/>
      <c r="G344" s="99"/>
      <c r="H344" s="170"/>
      <c r="J344" s="132"/>
      <c r="K344" s="132"/>
      <c r="L344" s="132"/>
      <c r="M344" s="132"/>
    </row>
    <row r="345" spans="1:13" s="32" customFormat="1" ht="38.25" hidden="1">
      <c r="A345" s="392"/>
      <c r="B345" s="395"/>
      <c r="C345" s="98" t="s">
        <v>185</v>
      </c>
      <c r="D345" s="99">
        <f>'по комитетам'!E345</f>
        <v>1200000</v>
      </c>
      <c r="E345" s="99">
        <f>'по комитетам'!F345</f>
        <v>0</v>
      </c>
      <c r="F345" s="99"/>
      <c r="G345" s="99"/>
      <c r="H345" s="170"/>
      <c r="J345" s="132"/>
      <c r="K345" s="132"/>
      <c r="L345" s="132"/>
      <c r="M345" s="132"/>
    </row>
    <row r="346" spans="1:13" s="32" customFormat="1" ht="35.25" hidden="1">
      <c r="A346" s="392"/>
      <c r="B346" s="395"/>
      <c r="C346" s="98" t="s">
        <v>186</v>
      </c>
      <c r="D346" s="99">
        <f>'по комитетам'!E346</f>
        <v>0</v>
      </c>
      <c r="E346" s="99">
        <f>'по комитетам'!F346</f>
        <v>0</v>
      </c>
      <c r="F346" s="99"/>
      <c r="G346" s="99"/>
      <c r="H346" s="170"/>
      <c r="J346" s="132"/>
      <c r="K346" s="132"/>
      <c r="L346" s="132"/>
      <c r="M346" s="132"/>
    </row>
    <row r="347" spans="1:13" s="32" customFormat="1" ht="51" hidden="1">
      <c r="A347" s="392"/>
      <c r="B347" s="395"/>
      <c r="C347" s="98" t="s">
        <v>187</v>
      </c>
      <c r="D347" s="99">
        <f>'по комитетам'!E347</f>
        <v>1100000</v>
      </c>
      <c r="E347" s="99">
        <f>'по комитетам'!F347</f>
        <v>0</v>
      </c>
      <c r="F347" s="99"/>
      <c r="G347" s="99"/>
      <c r="H347" s="170"/>
      <c r="J347" s="132"/>
      <c r="K347" s="132"/>
      <c r="L347" s="132"/>
      <c r="M347" s="132"/>
    </row>
    <row r="348" spans="1:13" s="32" customFormat="1" ht="35.25" hidden="1">
      <c r="A348" s="392"/>
      <c r="B348" s="395"/>
      <c r="C348" s="98" t="s">
        <v>188</v>
      </c>
      <c r="D348" s="99">
        <f>'по комитетам'!E348</f>
        <v>0</v>
      </c>
      <c r="E348" s="99">
        <f>'по комитетам'!F348</f>
        <v>0</v>
      </c>
      <c r="F348" s="99"/>
      <c r="G348" s="99"/>
      <c r="H348" s="170"/>
      <c r="J348" s="132"/>
      <c r="K348" s="132"/>
      <c r="L348" s="132"/>
      <c r="M348" s="132"/>
    </row>
    <row r="349" spans="1:13" s="32" customFormat="1" ht="35.25" hidden="1">
      <c r="A349" s="392"/>
      <c r="B349" s="395"/>
      <c r="C349" s="98" t="s">
        <v>189</v>
      </c>
      <c r="D349" s="99">
        <f>'по комитетам'!E349</f>
        <v>0</v>
      </c>
      <c r="E349" s="99">
        <f>'по комитетам'!F349</f>
        <v>0</v>
      </c>
      <c r="F349" s="99"/>
      <c r="G349" s="99"/>
      <c r="H349" s="170"/>
      <c r="J349" s="132"/>
      <c r="K349" s="132"/>
      <c r="L349" s="132"/>
      <c r="M349" s="132"/>
    </row>
    <row r="350" spans="1:13" s="32" customFormat="1" ht="35.25" hidden="1">
      <c r="A350" s="392"/>
      <c r="B350" s="395"/>
      <c r="C350" s="98" t="s">
        <v>190</v>
      </c>
      <c r="D350" s="99">
        <f>'по комитетам'!E350</f>
        <v>0</v>
      </c>
      <c r="E350" s="99">
        <f>'по комитетам'!F350</f>
        <v>0</v>
      </c>
      <c r="F350" s="99"/>
      <c r="G350" s="99"/>
      <c r="H350" s="170"/>
      <c r="J350" s="132"/>
      <c r="K350" s="132"/>
      <c r="L350" s="132"/>
      <c r="M350" s="132"/>
    </row>
    <row r="351" spans="1:13" s="32" customFormat="1" ht="51" hidden="1">
      <c r="A351" s="392"/>
      <c r="B351" s="395"/>
      <c r="C351" s="98" t="s">
        <v>191</v>
      </c>
      <c r="D351" s="99">
        <f>'по комитетам'!E351</f>
        <v>1000000</v>
      </c>
      <c r="E351" s="99">
        <f>'по комитетам'!F351</f>
        <v>0</v>
      </c>
      <c r="F351" s="99"/>
      <c r="G351" s="99"/>
      <c r="H351" s="170"/>
      <c r="J351" s="132"/>
      <c r="K351" s="132"/>
      <c r="L351" s="132"/>
      <c r="M351" s="132"/>
    </row>
    <row r="352" spans="1:13" s="32" customFormat="1" ht="63.75" hidden="1">
      <c r="A352" s="392"/>
      <c r="B352" s="395"/>
      <c r="C352" s="98" t="s">
        <v>192</v>
      </c>
      <c r="D352" s="99">
        <f>'по комитетам'!E352</f>
        <v>0</v>
      </c>
      <c r="E352" s="99">
        <f>'по комитетам'!F352</f>
        <v>0</v>
      </c>
      <c r="F352" s="99"/>
      <c r="G352" s="99"/>
      <c r="H352" s="170"/>
      <c r="J352" s="132"/>
      <c r="K352" s="132"/>
      <c r="L352" s="132"/>
      <c r="M352" s="132"/>
    </row>
    <row r="353" spans="1:13" s="32" customFormat="1" ht="57.75" hidden="1" customHeight="1">
      <c r="A353" s="392"/>
      <c r="B353" s="395"/>
      <c r="C353" s="98" t="s">
        <v>193</v>
      </c>
      <c r="D353" s="99">
        <f>'по комитетам'!E353</f>
        <v>0</v>
      </c>
      <c r="E353" s="99">
        <f>'по комитетам'!F353</f>
        <v>0</v>
      </c>
      <c r="F353" s="99"/>
      <c r="G353" s="99"/>
      <c r="H353" s="170"/>
      <c r="J353" s="132"/>
      <c r="K353" s="132"/>
      <c r="L353" s="132"/>
      <c r="M353" s="132"/>
    </row>
    <row r="354" spans="1:13" s="32" customFormat="1" ht="57.75" hidden="1" customHeight="1">
      <c r="A354" s="392"/>
      <c r="B354" s="395"/>
      <c r="C354" s="98" t="s">
        <v>622</v>
      </c>
      <c r="D354" s="99">
        <f>'по комитетам'!E354</f>
        <v>0</v>
      </c>
      <c r="E354" s="99">
        <f>'по комитетам'!F354</f>
        <v>0</v>
      </c>
      <c r="F354" s="99"/>
      <c r="G354" s="99"/>
      <c r="H354" s="170"/>
      <c r="J354" s="132"/>
      <c r="K354" s="132"/>
      <c r="L354" s="132"/>
      <c r="M354" s="132"/>
    </row>
    <row r="355" spans="1:13" s="32" customFormat="1" ht="57.75" hidden="1" customHeight="1">
      <c r="A355" s="392"/>
      <c r="B355" s="395"/>
      <c r="C355" s="98" t="s">
        <v>623</v>
      </c>
      <c r="D355" s="99">
        <f>'по комитетам'!E355</f>
        <v>0</v>
      </c>
      <c r="E355" s="99">
        <f>'по комитетам'!F355</f>
        <v>0</v>
      </c>
      <c r="F355" s="99"/>
      <c r="G355" s="99"/>
      <c r="H355" s="170"/>
      <c r="J355" s="132"/>
      <c r="K355" s="132"/>
      <c r="L355" s="132"/>
      <c r="M355" s="132"/>
    </row>
    <row r="356" spans="1:13" s="32" customFormat="1" ht="38.25" hidden="1">
      <c r="A356" s="392"/>
      <c r="B356" s="395"/>
      <c r="C356" s="98" t="s">
        <v>194</v>
      </c>
      <c r="D356" s="99">
        <f>'по комитетам'!E356</f>
        <v>1937483</v>
      </c>
      <c r="E356" s="99">
        <f>'по комитетам'!F356</f>
        <v>0</v>
      </c>
      <c r="F356" s="99"/>
      <c r="G356" s="99"/>
      <c r="H356" s="170"/>
      <c r="J356" s="132"/>
      <c r="K356" s="132"/>
      <c r="L356" s="132"/>
      <c r="M356" s="132"/>
    </row>
    <row r="357" spans="1:13" s="32" customFormat="1" ht="38.25" hidden="1">
      <c r="A357" s="392"/>
      <c r="B357" s="395"/>
      <c r="C357" s="98" t="s">
        <v>195</v>
      </c>
      <c r="D357" s="99">
        <f>'по комитетам'!E357</f>
        <v>0</v>
      </c>
      <c r="E357" s="99">
        <f>'по комитетам'!F357</f>
        <v>0</v>
      </c>
      <c r="F357" s="99"/>
      <c r="G357" s="99"/>
      <c r="H357" s="170"/>
      <c r="J357" s="132"/>
      <c r="K357" s="132"/>
      <c r="L357" s="132"/>
      <c r="M357" s="132"/>
    </row>
    <row r="358" spans="1:13" s="32" customFormat="1" ht="18.75" hidden="1" customHeight="1">
      <c r="A358" s="392"/>
      <c r="B358" s="395"/>
      <c r="C358" s="95" t="s">
        <v>133</v>
      </c>
      <c r="D358" s="99">
        <f>'по комитетам'!E358</f>
        <v>7313612</v>
      </c>
      <c r="E358" s="99">
        <f>'по комитетам'!F358</f>
        <v>0</v>
      </c>
      <c r="F358" s="99"/>
      <c r="G358" s="99"/>
      <c r="H358" s="170"/>
      <c r="J358" s="132"/>
      <c r="K358" s="132"/>
      <c r="L358" s="132"/>
      <c r="M358" s="132"/>
    </row>
    <row r="359" spans="1:13" s="32" customFormat="1" ht="41.25" hidden="1" customHeight="1">
      <c r="A359" s="392"/>
      <c r="B359" s="395"/>
      <c r="C359" s="98" t="s">
        <v>134</v>
      </c>
      <c r="D359" s="99">
        <f>'по комитетам'!E359</f>
        <v>0</v>
      </c>
      <c r="E359" s="99">
        <f>'по комитетам'!F359</f>
        <v>0</v>
      </c>
      <c r="F359" s="99"/>
      <c r="G359" s="99"/>
      <c r="H359" s="170"/>
      <c r="J359" s="132"/>
      <c r="K359" s="132"/>
      <c r="L359" s="132"/>
      <c r="M359" s="132"/>
    </row>
    <row r="360" spans="1:13" s="32" customFormat="1" ht="38.25" hidden="1">
      <c r="A360" s="392"/>
      <c r="B360" s="395"/>
      <c r="C360" s="98" t="s">
        <v>452</v>
      </c>
      <c r="D360" s="99">
        <f>'по комитетам'!E360</f>
        <v>1541051</v>
      </c>
      <c r="E360" s="99">
        <f>'по комитетам'!F360</f>
        <v>0</v>
      </c>
      <c r="F360" s="99"/>
      <c r="G360" s="99"/>
      <c r="H360" s="170"/>
      <c r="J360" s="132"/>
      <c r="K360" s="132"/>
      <c r="L360" s="132"/>
      <c r="M360" s="132"/>
    </row>
    <row r="361" spans="1:13" s="32" customFormat="1" ht="41.25" hidden="1" customHeight="1">
      <c r="A361" s="392"/>
      <c r="B361" s="395"/>
      <c r="C361" s="98" t="s">
        <v>595</v>
      </c>
      <c r="D361" s="99">
        <f>'по комитетам'!E361</f>
        <v>1181237</v>
      </c>
      <c r="E361" s="99">
        <f>'по комитетам'!F361</f>
        <v>0</v>
      </c>
      <c r="F361" s="99"/>
      <c r="G361" s="99"/>
      <c r="H361" s="170"/>
      <c r="J361" s="132"/>
      <c r="K361" s="132"/>
      <c r="L361" s="132"/>
      <c r="M361" s="132"/>
    </row>
    <row r="362" spans="1:13" s="32" customFormat="1" ht="25.5" hidden="1" customHeight="1">
      <c r="A362" s="392"/>
      <c r="B362" s="395"/>
      <c r="C362" s="98" t="s">
        <v>458</v>
      </c>
      <c r="D362" s="99">
        <f>'по комитетам'!E362</f>
        <v>402143</v>
      </c>
      <c r="E362" s="99">
        <f>'по комитетам'!F362</f>
        <v>0</v>
      </c>
      <c r="F362" s="99"/>
      <c r="G362" s="99"/>
      <c r="H362" s="170"/>
      <c r="J362" s="132"/>
      <c r="K362" s="132"/>
      <c r="L362" s="132"/>
      <c r="M362" s="132"/>
    </row>
    <row r="363" spans="1:13" s="32" customFormat="1" ht="25.5" hidden="1" customHeight="1">
      <c r="A363" s="392"/>
      <c r="B363" s="395"/>
      <c r="C363" s="98" t="s">
        <v>460</v>
      </c>
      <c r="D363" s="99">
        <f>'по комитетам'!E363</f>
        <v>468965</v>
      </c>
      <c r="E363" s="99">
        <f>'по комитетам'!F363</f>
        <v>0</v>
      </c>
      <c r="F363" s="99"/>
      <c r="G363" s="99"/>
      <c r="H363" s="170"/>
      <c r="J363" s="132"/>
      <c r="K363" s="132"/>
      <c r="L363" s="132"/>
      <c r="M363" s="132"/>
    </row>
    <row r="364" spans="1:13" s="32" customFormat="1" ht="27.75" hidden="1" customHeight="1">
      <c r="A364" s="392"/>
      <c r="B364" s="395"/>
      <c r="C364" s="98" t="s">
        <v>461</v>
      </c>
      <c r="D364" s="99">
        <f>'по комитетам'!E364</f>
        <v>450466</v>
      </c>
      <c r="E364" s="99">
        <f>'по комитетам'!F364</f>
        <v>0</v>
      </c>
      <c r="F364" s="99"/>
      <c r="G364" s="99"/>
      <c r="H364" s="170"/>
      <c r="J364" s="132"/>
      <c r="K364" s="132"/>
      <c r="L364" s="132"/>
      <c r="M364" s="132"/>
    </row>
    <row r="365" spans="1:13" s="32" customFormat="1" ht="63.75" hidden="1">
      <c r="A365" s="392"/>
      <c r="B365" s="395"/>
      <c r="C365" s="98" t="s">
        <v>596</v>
      </c>
      <c r="D365" s="99">
        <f>'по комитетам'!E365</f>
        <v>3269750</v>
      </c>
      <c r="E365" s="99">
        <f>'по комитетам'!F365</f>
        <v>0</v>
      </c>
      <c r="F365" s="99"/>
      <c r="G365" s="99"/>
      <c r="H365" s="170"/>
      <c r="J365" s="132"/>
      <c r="K365" s="132"/>
      <c r="L365" s="132"/>
      <c r="M365" s="132"/>
    </row>
    <row r="366" spans="1:13" s="32" customFormat="1" ht="63.75" hidden="1">
      <c r="A366" s="392"/>
      <c r="B366" s="395"/>
      <c r="C366" s="98" t="s">
        <v>605</v>
      </c>
      <c r="D366" s="99">
        <f>'по комитетам'!E366</f>
        <v>0</v>
      </c>
      <c r="E366" s="99">
        <f>'по комитетам'!F366</f>
        <v>0</v>
      </c>
      <c r="F366" s="99"/>
      <c r="G366" s="99"/>
      <c r="H366" s="170"/>
      <c r="J366" s="132"/>
      <c r="K366" s="132"/>
      <c r="L366" s="132"/>
      <c r="M366" s="132"/>
    </row>
    <row r="367" spans="1:13" s="32" customFormat="1" ht="63.75" hidden="1">
      <c r="A367" s="392"/>
      <c r="B367" s="395"/>
      <c r="C367" s="98" t="s">
        <v>606</v>
      </c>
      <c r="D367" s="99">
        <f>'по комитетам'!E367</f>
        <v>0</v>
      </c>
      <c r="E367" s="99">
        <f>'по комитетам'!F367</f>
        <v>0</v>
      </c>
      <c r="F367" s="99"/>
      <c r="G367" s="99"/>
      <c r="H367" s="170"/>
      <c r="J367" s="132"/>
      <c r="K367" s="132"/>
      <c r="L367" s="132"/>
      <c r="M367" s="132"/>
    </row>
    <row r="368" spans="1:13" s="32" customFormat="1" ht="63.75" hidden="1">
      <c r="A368" s="392"/>
      <c r="B368" s="395"/>
      <c r="C368" s="98" t="s">
        <v>607</v>
      </c>
      <c r="D368" s="99">
        <f>'по комитетам'!E368</f>
        <v>0</v>
      </c>
      <c r="E368" s="99">
        <f>'по комитетам'!F368</f>
        <v>0</v>
      </c>
      <c r="F368" s="99"/>
      <c r="G368" s="99"/>
      <c r="H368" s="170"/>
      <c r="J368" s="132"/>
      <c r="K368" s="132"/>
      <c r="L368" s="132"/>
      <c r="M368" s="132"/>
    </row>
    <row r="369" spans="1:13" s="32" customFormat="1" ht="63.75" hidden="1">
      <c r="A369" s="392"/>
      <c r="B369" s="395"/>
      <c r="C369" s="98" t="s">
        <v>608</v>
      </c>
      <c r="D369" s="99">
        <f>'по комитетам'!E369</f>
        <v>0</v>
      </c>
      <c r="E369" s="99">
        <f>'по комитетам'!F369</f>
        <v>0</v>
      </c>
      <c r="F369" s="99"/>
      <c r="G369" s="99"/>
      <c r="H369" s="170"/>
      <c r="J369" s="132"/>
      <c r="K369" s="132"/>
      <c r="L369" s="132"/>
      <c r="M369" s="132"/>
    </row>
    <row r="370" spans="1:13" s="32" customFormat="1" ht="76.5" hidden="1">
      <c r="A370" s="392"/>
      <c r="B370" s="395"/>
      <c r="C370" s="98" t="s">
        <v>609</v>
      </c>
      <c r="D370" s="99">
        <f>'по комитетам'!E370</f>
        <v>0</v>
      </c>
      <c r="E370" s="99">
        <f>'по комитетам'!F370</f>
        <v>0</v>
      </c>
      <c r="F370" s="99"/>
      <c r="G370" s="99"/>
      <c r="H370" s="170"/>
      <c r="J370" s="132"/>
      <c r="K370" s="132"/>
      <c r="L370" s="132"/>
      <c r="M370" s="132"/>
    </row>
    <row r="371" spans="1:13" s="32" customFormat="1" ht="19.5" hidden="1" customHeight="1">
      <c r="A371" s="392"/>
      <c r="B371" s="395"/>
      <c r="C371" s="98" t="s">
        <v>196</v>
      </c>
      <c r="D371" s="99"/>
      <c r="E371" s="99"/>
      <c r="F371" s="99"/>
      <c r="G371" s="99"/>
      <c r="H371" s="170"/>
      <c r="J371" s="132"/>
      <c r="K371" s="132"/>
      <c r="L371" s="132"/>
      <c r="M371" s="132"/>
    </row>
    <row r="372" spans="1:13" s="32" customFormat="1" ht="14.25" hidden="1" customHeight="1">
      <c r="A372" s="392"/>
      <c r="B372" s="395"/>
      <c r="C372" s="95" t="s">
        <v>135</v>
      </c>
      <c r="D372" s="99">
        <f>'по комитетам'!E372</f>
        <v>9462203</v>
      </c>
      <c r="E372" s="99">
        <f>'по комитетам'!F372</f>
        <v>0</v>
      </c>
      <c r="F372" s="99"/>
      <c r="G372" s="99"/>
      <c r="H372" s="170"/>
      <c r="J372" s="132"/>
      <c r="K372" s="132"/>
      <c r="L372" s="132"/>
      <c r="M372" s="132"/>
    </row>
    <row r="373" spans="1:13" s="32" customFormat="1" ht="51" hidden="1">
      <c r="A373" s="392"/>
      <c r="B373" s="395"/>
      <c r="C373" s="98" t="s">
        <v>525</v>
      </c>
      <c r="D373" s="99">
        <f>'по комитетам'!E373</f>
        <v>0</v>
      </c>
      <c r="E373" s="99">
        <f>'по комитетам'!F373</f>
        <v>0</v>
      </c>
      <c r="F373" s="99"/>
      <c r="G373" s="99"/>
      <c r="H373" s="170"/>
      <c r="J373" s="132"/>
      <c r="K373" s="132"/>
      <c r="L373" s="132"/>
      <c r="M373" s="132"/>
    </row>
    <row r="374" spans="1:13" s="32" customFormat="1" ht="51" hidden="1">
      <c r="A374" s="392"/>
      <c r="B374" s="395"/>
      <c r="C374" s="259" t="s">
        <v>601</v>
      </c>
      <c r="D374" s="99">
        <f>'по комитетам'!E375</f>
        <v>0</v>
      </c>
      <c r="E374" s="99">
        <f>'по комитетам'!F375</f>
        <v>0</v>
      </c>
      <c r="F374" s="99"/>
      <c r="G374" s="99"/>
      <c r="H374" s="170"/>
      <c r="J374" s="132"/>
      <c r="K374" s="132"/>
      <c r="L374" s="132"/>
      <c r="M374" s="132"/>
    </row>
    <row r="375" spans="1:13" s="32" customFormat="1" ht="35.25" hidden="1">
      <c r="A375" s="392"/>
      <c r="B375" s="395"/>
      <c r="C375" s="98" t="s">
        <v>73</v>
      </c>
      <c r="D375" s="99">
        <f>'по комитетам'!E376</f>
        <v>9462203</v>
      </c>
      <c r="E375" s="99">
        <f>'по комитетам'!F376</f>
        <v>0</v>
      </c>
      <c r="F375" s="99"/>
      <c r="G375" s="99"/>
      <c r="H375" s="170"/>
      <c r="J375" s="132"/>
      <c r="K375" s="132"/>
      <c r="L375" s="132"/>
      <c r="M375" s="132"/>
    </row>
    <row r="376" spans="1:13" s="32" customFormat="1" ht="16.5" hidden="1" customHeight="1">
      <c r="A376" s="392"/>
      <c r="B376" s="395"/>
      <c r="C376" s="95" t="s">
        <v>197</v>
      </c>
      <c r="D376" s="99">
        <f>SUM(D377:D378)</f>
        <v>3215695</v>
      </c>
      <c r="E376" s="99"/>
      <c r="F376" s="99"/>
      <c r="G376" s="99"/>
      <c r="H376" s="170"/>
      <c r="J376" s="132"/>
      <c r="K376" s="132"/>
      <c r="L376" s="132"/>
      <c r="M376" s="132"/>
    </row>
    <row r="377" spans="1:13" s="32" customFormat="1" ht="39.75" hidden="1" customHeight="1">
      <c r="A377" s="392"/>
      <c r="B377" s="395"/>
      <c r="C377" s="98" t="s">
        <v>198</v>
      </c>
      <c r="D377" s="99">
        <f>'СП МТ'!D311</f>
        <v>1623131</v>
      </c>
      <c r="E377" s="99"/>
      <c r="F377" s="99"/>
      <c r="G377" s="99"/>
      <c r="H377" s="170"/>
      <c r="J377" s="132"/>
      <c r="K377" s="132"/>
      <c r="L377" s="132"/>
      <c r="M377" s="132"/>
    </row>
    <row r="378" spans="1:13" s="32" customFormat="1" ht="28.5" hidden="1" customHeight="1">
      <c r="A378" s="392"/>
      <c r="B378" s="396"/>
      <c r="C378" s="98" t="s">
        <v>199</v>
      </c>
      <c r="D378" s="99">
        <f>'СП МТ'!D312</f>
        <v>1592564</v>
      </c>
      <c r="E378" s="99"/>
      <c r="F378" s="99"/>
      <c r="G378" s="99"/>
      <c r="H378" s="170"/>
      <c r="J378" s="132"/>
      <c r="K378" s="132"/>
      <c r="L378" s="132"/>
      <c r="M378" s="132"/>
    </row>
    <row r="379" spans="1:13" s="32" customFormat="1" ht="51">
      <c r="A379" s="393"/>
      <c r="B379" s="280" t="s">
        <v>110</v>
      </c>
      <c r="C379" s="98" t="s">
        <v>102</v>
      </c>
      <c r="D379" s="99"/>
      <c r="E379" s="100">
        <v>12480000</v>
      </c>
      <c r="F379" s="100"/>
      <c r="G379" s="100"/>
      <c r="H379" s="170"/>
      <c r="J379" s="132"/>
      <c r="K379" s="132"/>
      <c r="L379" s="132"/>
      <c r="M379" s="132"/>
    </row>
    <row r="380" spans="1:13" s="32" customFormat="1" ht="26.25" customHeight="1">
      <c r="A380" s="391" t="s">
        <v>26</v>
      </c>
      <c r="B380" s="280" t="s">
        <v>47</v>
      </c>
      <c r="C380" s="95" t="s">
        <v>49</v>
      </c>
      <c r="D380" s="96">
        <f>D381+D382</f>
        <v>27597806</v>
      </c>
      <c r="E380" s="96">
        <f t="shared" ref="E380:G380" si="6">E381+E382</f>
        <v>32114834</v>
      </c>
      <c r="F380" s="96">
        <f t="shared" si="6"/>
        <v>27597806</v>
      </c>
      <c r="G380" s="96">
        <f t="shared" si="6"/>
        <v>27597806</v>
      </c>
      <c r="H380" s="170"/>
      <c r="J380" s="132">
        <v>30076092</v>
      </c>
      <c r="K380" s="132" t="e">
        <f>#REF!-J380</f>
        <v>#REF!</v>
      </c>
      <c r="L380" s="132">
        <v>27919389</v>
      </c>
      <c r="M380" s="132" t="e">
        <f>#REF!-L380</f>
        <v>#REF!</v>
      </c>
    </row>
    <row r="381" spans="1:13" s="32" customFormat="1" ht="27.75" customHeight="1">
      <c r="A381" s="392"/>
      <c r="B381" s="280" t="s">
        <v>13</v>
      </c>
      <c r="C381" s="98" t="s">
        <v>27</v>
      </c>
      <c r="D381" s="100">
        <f>'по комитетам'!E577</f>
        <v>27313193</v>
      </c>
      <c r="E381" s="100">
        <f>'по комитетам'!F577</f>
        <v>31837196</v>
      </c>
      <c r="F381" s="100">
        <f>'по комитетам'!G577</f>
        <v>27320168</v>
      </c>
      <c r="G381" s="100">
        <f>'по комитетам'!H577</f>
        <v>27320168</v>
      </c>
      <c r="H381" s="254" t="str">
        <f>'СП МТ'!L487</f>
        <v xml:space="preserve">46 279 907 тыс. тенге, из них:
-выставлению (снятию) и содержанию навигационных знаков на судоходных участках протяженностью 2 103,9 км с продолжительностью действия – 409 730 км*сут.; 
объему грунта при дноуглублении – 2 875 тыс.м3;
объему грунта при выправлении – 55 тыс.м3;
весу препятствий извлеченных при дноочищении – 6 200 тонн;
количеству изготовления и текущего ремонта обстановочного инвентаря и оборудования – 4 714 ед.;
количеству судоходных шлюзов в рабочем состоянии (содержание, текущий и капитальный ремонт) – 3 ед.;
количеству морских судов обеспеченных безопасным проходом в морские порты Республики Казахстан – 2 200 ед.
протяженности проведенных русловых проектных изысканий – 519 км;
количеству ремонтируемых судов – 141 ед.;
количеству судов оснащаемых оборудованием контроля за режимом судовых установок и местонахождением судов в реальном режиме времени – 6 ед.;
количеству цифровизации судоходных шлюзов – 2 ед.;
количеству приобретаемых судов государственного технического речного флота – 14 ед.
</v>
      </c>
      <c r="J381" s="132"/>
      <c r="K381" s="132"/>
      <c r="L381" s="132"/>
      <c r="M381" s="132"/>
    </row>
    <row r="382" spans="1:13" s="32" customFormat="1" ht="40.5" customHeight="1">
      <c r="A382" s="393"/>
      <c r="B382" s="280" t="s">
        <v>40</v>
      </c>
      <c r="C382" s="98" t="s">
        <v>28</v>
      </c>
      <c r="D382" s="100">
        <f>'по комитетам'!E578</f>
        <v>284613</v>
      </c>
      <c r="E382" s="100">
        <f>'по комитетам'!F578</f>
        <v>277638</v>
      </c>
      <c r="F382" s="100">
        <f>'по комитетам'!G578</f>
        <v>277638</v>
      </c>
      <c r="G382" s="100">
        <f>'по комитетам'!H578</f>
        <v>277638</v>
      </c>
      <c r="H382" s="254" t="str">
        <f>'СП МТ'!L488</f>
        <v>284 613 тыс. тенге, из них:
Прямым результатом для обеспечения классификации и технической безопасности судов внутреннего водного плавания «река - море» будет являться классификация, технического освидетельствования судов внутреннего и «река-море» плавания, судов палубного маломерного флота, с выездом на место дислокации судов – 792 ед.</v>
      </c>
      <c r="J382" s="132"/>
      <c r="K382" s="132"/>
      <c r="L382" s="132"/>
      <c r="M382" s="132"/>
    </row>
    <row r="383" spans="1:13" s="32" customFormat="1" ht="27.75" customHeight="1">
      <c r="A383" s="397" t="s">
        <v>527</v>
      </c>
      <c r="B383" s="280"/>
      <c r="C383" s="95" t="s">
        <v>528</v>
      </c>
      <c r="D383" s="96">
        <f>D385+D384</f>
        <v>1317500</v>
      </c>
      <c r="E383" s="96">
        <f>E385+E384</f>
        <v>13889800</v>
      </c>
      <c r="F383" s="96">
        <f t="shared" ref="F383:G383" si="7">F385+F384</f>
        <v>0</v>
      </c>
      <c r="G383" s="96">
        <f t="shared" si="7"/>
        <v>0</v>
      </c>
      <c r="H383" s="254"/>
      <c r="J383" s="132"/>
      <c r="K383" s="132"/>
      <c r="L383" s="132"/>
      <c r="M383" s="132"/>
    </row>
    <row r="384" spans="1:13" s="32" customFormat="1" ht="41.25" customHeight="1">
      <c r="A384" s="398"/>
      <c r="B384" s="280">
        <v>104</v>
      </c>
      <c r="C384" s="98" t="s">
        <v>612</v>
      </c>
      <c r="D384" s="99">
        <v>1317500</v>
      </c>
      <c r="E384" s="99">
        <f>'по комитетам'!F593</f>
        <v>13889800</v>
      </c>
      <c r="F384" s="99">
        <f>'по комитетам'!G593</f>
        <v>0</v>
      </c>
      <c r="G384" s="99">
        <f>'по комитетам'!H593</f>
        <v>0</v>
      </c>
      <c r="H384" s="254"/>
      <c r="J384" s="132"/>
      <c r="K384" s="132"/>
      <c r="L384" s="132"/>
      <c r="M384" s="132"/>
    </row>
    <row r="385" spans="1:13" s="32" customFormat="1" ht="67.5" hidden="1" customHeight="1">
      <c r="A385" s="399"/>
      <c r="B385" s="280">
        <v>105</v>
      </c>
      <c r="C385" s="98" t="s">
        <v>529</v>
      </c>
      <c r="D385" s="99"/>
      <c r="E385" s="99">
        <f>'по комитетам'!F601</f>
        <v>0</v>
      </c>
      <c r="F385" s="99">
        <f>'СП МТ'!L503</f>
        <v>0</v>
      </c>
      <c r="G385" s="99">
        <f>'СП МТ'!N503</f>
        <v>0</v>
      </c>
      <c r="H385" s="254"/>
      <c r="J385" s="132"/>
      <c r="K385" s="132"/>
      <c r="L385" s="132"/>
      <c r="M385" s="132"/>
    </row>
    <row r="386" spans="1:13" s="32" customFormat="1" ht="38.25">
      <c r="A386" s="277" t="s">
        <v>111</v>
      </c>
      <c r="B386" s="280" t="s">
        <v>47</v>
      </c>
      <c r="C386" s="95" t="s">
        <v>103</v>
      </c>
      <c r="D386" s="96">
        <f>'по комитетам'!E383+'по комитетам'!E619</f>
        <v>38053400</v>
      </c>
      <c r="E386" s="96">
        <f>'по комитетам'!F383</f>
        <v>55000000</v>
      </c>
      <c r="F386" s="96">
        <f>'по комитетам'!G383</f>
        <v>55000000</v>
      </c>
      <c r="G386" s="96">
        <f>'по комитетам'!H383</f>
        <v>55000000</v>
      </c>
      <c r="H386" s="170"/>
      <c r="J386" s="96">
        <v>38053400</v>
      </c>
      <c r="K386" s="132" t="e">
        <f>#REF!-J386</f>
        <v>#REF!</v>
      </c>
      <c r="L386" s="96">
        <v>38053400</v>
      </c>
      <c r="M386" s="132" t="e">
        <f>#REF!-L386</f>
        <v>#REF!</v>
      </c>
    </row>
    <row r="387" spans="1:13" s="32" customFormat="1" ht="38.25">
      <c r="A387" s="278" t="s">
        <v>362</v>
      </c>
      <c r="B387" s="108"/>
      <c r="C387" s="123" t="s">
        <v>311</v>
      </c>
      <c r="D387" s="124"/>
      <c r="E387" s="124">
        <f>'по комитетам'!F582</f>
        <v>0</v>
      </c>
      <c r="F387" s="124">
        <f>'по комитетам'!G582</f>
        <v>0</v>
      </c>
      <c r="G387" s="124">
        <f>'по комитетам'!H582</f>
        <v>0</v>
      </c>
      <c r="H387" s="170"/>
      <c r="J387" s="132">
        <v>0</v>
      </c>
      <c r="K387" s="132" t="e">
        <f>#REF!-J387</f>
        <v>#REF!</v>
      </c>
      <c r="L387" s="132">
        <v>0</v>
      </c>
      <c r="M387" s="132" t="e">
        <f>#REF!-L387</f>
        <v>#REF!</v>
      </c>
    </row>
    <row r="388" spans="1:13" s="32" customFormat="1" ht="26.25" customHeight="1">
      <c r="A388" s="391" t="s">
        <v>112</v>
      </c>
      <c r="B388" s="171" t="s">
        <v>47</v>
      </c>
      <c r="C388" s="95" t="s">
        <v>104</v>
      </c>
      <c r="D388" s="96">
        <f>D389+D447</f>
        <v>4000000</v>
      </c>
      <c r="E388" s="96">
        <f t="shared" ref="E388:G388" si="8">E389+E447</f>
        <v>7678225</v>
      </c>
      <c r="F388" s="96">
        <f t="shared" si="8"/>
        <v>0</v>
      </c>
      <c r="G388" s="96">
        <f t="shared" si="8"/>
        <v>0</v>
      </c>
      <c r="H388" s="170"/>
      <c r="J388" s="132">
        <v>16000000</v>
      </c>
      <c r="K388" s="132" t="e">
        <f>#REF!-J388</f>
        <v>#REF!</v>
      </c>
      <c r="L388" s="132">
        <v>0</v>
      </c>
      <c r="M388" s="132" t="e">
        <f>#REF!-L388</f>
        <v>#REF!</v>
      </c>
    </row>
    <row r="389" spans="1:13" s="32" customFormat="1" ht="26.25" customHeight="1">
      <c r="A389" s="392"/>
      <c r="B389" s="349" t="s">
        <v>46</v>
      </c>
      <c r="C389" s="98" t="s">
        <v>535</v>
      </c>
      <c r="D389" s="99">
        <f>'по комитетам'!E385</f>
        <v>4000000</v>
      </c>
      <c r="E389" s="99">
        <f>'по комитетам'!F385</f>
        <v>7678225</v>
      </c>
      <c r="F389" s="99">
        <f>'по комитетам'!G385</f>
        <v>0</v>
      </c>
      <c r="G389" s="99">
        <f>'по комитетам'!H385</f>
        <v>0</v>
      </c>
      <c r="H389" s="170"/>
      <c r="J389" s="132"/>
      <c r="K389" s="132"/>
      <c r="L389" s="132"/>
      <c r="M389" s="132"/>
    </row>
    <row r="390" spans="1:13" s="32" customFormat="1" ht="18" hidden="1" customHeight="1">
      <c r="A390" s="392"/>
      <c r="B390" s="349"/>
      <c r="C390" s="95" t="s">
        <v>57</v>
      </c>
      <c r="D390" s="99">
        <f>'по комитетам'!E386</f>
        <v>297609</v>
      </c>
      <c r="E390" s="99">
        <f>'по комитетам'!F386</f>
        <v>1371191</v>
      </c>
      <c r="F390" s="99">
        <f>'по комитетам'!G386</f>
        <v>0</v>
      </c>
      <c r="G390" s="99">
        <f>'по комитетам'!H386</f>
        <v>0</v>
      </c>
      <c r="H390" s="99">
        <f>'по комитетам'!I386</f>
        <v>0</v>
      </c>
      <c r="J390" s="132"/>
      <c r="K390" s="132"/>
      <c r="L390" s="132"/>
      <c r="M390" s="132"/>
    </row>
    <row r="391" spans="1:13" s="32" customFormat="1" ht="26.25" hidden="1" customHeight="1">
      <c r="A391" s="392"/>
      <c r="B391" s="349"/>
      <c r="C391" s="98" t="s">
        <v>200</v>
      </c>
      <c r="D391" s="99">
        <f>'по комитетам'!E387</f>
        <v>130513</v>
      </c>
      <c r="E391" s="99">
        <f>'по комитетам'!F387</f>
        <v>672245</v>
      </c>
      <c r="F391" s="99">
        <f>'по комитетам'!G387</f>
        <v>0</v>
      </c>
      <c r="G391" s="99">
        <f>'по комитетам'!H387</f>
        <v>0</v>
      </c>
      <c r="H391" s="170"/>
      <c r="J391" s="132"/>
      <c r="K391" s="132"/>
      <c r="L391" s="132"/>
      <c r="M391" s="132"/>
    </row>
    <row r="392" spans="1:13" s="32" customFormat="1" ht="26.25" hidden="1" customHeight="1">
      <c r="A392" s="392"/>
      <c r="B392" s="349"/>
      <c r="C392" s="98" t="s">
        <v>201</v>
      </c>
      <c r="D392" s="99">
        <f>'по комитетам'!E388</f>
        <v>130938</v>
      </c>
      <c r="E392" s="99">
        <f>'по комитетам'!F388</f>
        <v>698946</v>
      </c>
      <c r="F392" s="99">
        <f>'по комитетам'!G388</f>
        <v>0</v>
      </c>
      <c r="G392" s="99">
        <f>'по комитетам'!H388</f>
        <v>0</v>
      </c>
      <c r="H392" s="170"/>
      <c r="J392" s="132"/>
      <c r="K392" s="132"/>
      <c r="L392" s="132"/>
      <c r="M392" s="132"/>
    </row>
    <row r="393" spans="1:13" s="32" customFormat="1" ht="26.25" hidden="1" customHeight="1">
      <c r="A393" s="392"/>
      <c r="B393" s="349"/>
      <c r="C393" s="98" t="s">
        <v>282</v>
      </c>
      <c r="D393" s="99">
        <f>'по комитетам'!E389</f>
        <v>18079</v>
      </c>
      <c r="E393" s="99">
        <f>'по комитетам'!F389</f>
        <v>0</v>
      </c>
      <c r="F393" s="99">
        <f>'по комитетам'!G389</f>
        <v>0</v>
      </c>
      <c r="G393" s="99">
        <f>'по комитетам'!H389</f>
        <v>0</v>
      </c>
      <c r="H393" s="170"/>
      <c r="J393" s="132"/>
      <c r="K393" s="132"/>
      <c r="L393" s="132"/>
      <c r="M393" s="132"/>
    </row>
    <row r="394" spans="1:13" s="32" customFormat="1" ht="26.25" hidden="1" customHeight="1">
      <c r="A394" s="392"/>
      <c r="B394" s="349"/>
      <c r="C394" s="98" t="s">
        <v>283</v>
      </c>
      <c r="D394" s="99">
        <f>'по комитетам'!E390</f>
        <v>18079</v>
      </c>
      <c r="E394" s="99">
        <f>'по комитетам'!F390</f>
        <v>0</v>
      </c>
      <c r="F394" s="99">
        <f>'по комитетам'!G390</f>
        <v>0</v>
      </c>
      <c r="G394" s="99">
        <f>'по комитетам'!H390</f>
        <v>0</v>
      </c>
      <c r="H394" s="170"/>
      <c r="J394" s="132"/>
      <c r="K394" s="132"/>
      <c r="L394" s="132"/>
      <c r="M394" s="132"/>
    </row>
    <row r="395" spans="1:13" s="32" customFormat="1" ht="15" hidden="1" customHeight="1">
      <c r="A395" s="392"/>
      <c r="B395" s="349"/>
      <c r="C395" s="95" t="s">
        <v>72</v>
      </c>
      <c r="D395" s="99">
        <f>'по комитетам'!E391</f>
        <v>54238</v>
      </c>
      <c r="E395" s="99">
        <f>'по комитетам'!F391</f>
        <v>0</v>
      </c>
      <c r="F395" s="99">
        <f>'по комитетам'!G391</f>
        <v>0</v>
      </c>
      <c r="G395" s="99">
        <f>'по комитетам'!H391</f>
        <v>0</v>
      </c>
      <c r="H395" s="170"/>
      <c r="J395" s="132"/>
      <c r="K395" s="132"/>
      <c r="L395" s="132"/>
      <c r="M395" s="132"/>
    </row>
    <row r="396" spans="1:13" s="32" customFormat="1" ht="26.25" hidden="1" customHeight="1">
      <c r="A396" s="392"/>
      <c r="B396" s="349"/>
      <c r="C396" s="98" t="s">
        <v>299</v>
      </c>
      <c r="D396" s="99">
        <f>'по комитетам'!E392</f>
        <v>18080</v>
      </c>
      <c r="E396" s="99">
        <f>'по комитетам'!F392</f>
        <v>0</v>
      </c>
      <c r="F396" s="99">
        <f>'по комитетам'!G392</f>
        <v>0</v>
      </c>
      <c r="G396" s="99">
        <f>'по комитетам'!H392</f>
        <v>0</v>
      </c>
      <c r="H396" s="170"/>
      <c r="J396" s="132"/>
      <c r="K396" s="132"/>
      <c r="L396" s="132"/>
      <c r="M396" s="132"/>
    </row>
    <row r="397" spans="1:13" s="32" customFormat="1" ht="26.25" hidden="1" customHeight="1">
      <c r="A397" s="392"/>
      <c r="B397" s="349"/>
      <c r="C397" s="98" t="s">
        <v>300</v>
      </c>
      <c r="D397" s="99">
        <f>'по комитетам'!E393</f>
        <v>18079</v>
      </c>
      <c r="E397" s="99">
        <f>'по комитетам'!F393</f>
        <v>0</v>
      </c>
      <c r="F397" s="99">
        <f>'по комитетам'!G393</f>
        <v>0</v>
      </c>
      <c r="G397" s="99">
        <f>'по комитетам'!H393</f>
        <v>0</v>
      </c>
      <c r="H397" s="170"/>
      <c r="J397" s="132"/>
      <c r="K397" s="132"/>
      <c r="L397" s="132"/>
      <c r="M397" s="132"/>
    </row>
    <row r="398" spans="1:13" s="32" customFormat="1" ht="26.25" hidden="1" customHeight="1">
      <c r="A398" s="392"/>
      <c r="B398" s="349"/>
      <c r="C398" s="98" t="s">
        <v>301</v>
      </c>
      <c r="D398" s="99">
        <f>'по комитетам'!E394</f>
        <v>18079</v>
      </c>
      <c r="E398" s="99">
        <f>'по комитетам'!F394</f>
        <v>0</v>
      </c>
      <c r="F398" s="99">
        <f>'по комитетам'!G394</f>
        <v>0</v>
      </c>
      <c r="G398" s="99">
        <f>'по комитетам'!H394</f>
        <v>0</v>
      </c>
      <c r="H398" s="170"/>
      <c r="J398" s="132"/>
      <c r="K398" s="132"/>
      <c r="L398" s="132"/>
      <c r="M398" s="132"/>
    </row>
    <row r="399" spans="1:13" s="32" customFormat="1" ht="14.25" hidden="1" customHeight="1">
      <c r="A399" s="392"/>
      <c r="B399" s="349"/>
      <c r="C399" s="95" t="s">
        <v>61</v>
      </c>
      <c r="D399" s="99">
        <f>'по комитетам'!E395</f>
        <v>0</v>
      </c>
      <c r="E399" s="99">
        <f>'по комитетам'!F395</f>
        <v>0</v>
      </c>
      <c r="F399" s="99">
        <f>'по комитетам'!G395</f>
        <v>0</v>
      </c>
      <c r="G399" s="99">
        <f>'по комитетам'!H395</f>
        <v>0</v>
      </c>
      <c r="H399" s="170"/>
      <c r="J399" s="132"/>
      <c r="K399" s="132"/>
      <c r="L399" s="132"/>
      <c r="M399" s="132"/>
    </row>
    <row r="400" spans="1:13" s="32" customFormat="1" ht="26.25" hidden="1" customHeight="1">
      <c r="A400" s="392"/>
      <c r="B400" s="349"/>
      <c r="C400" s="98" t="s">
        <v>284</v>
      </c>
      <c r="D400" s="99">
        <f>'по комитетам'!E396</f>
        <v>0</v>
      </c>
      <c r="E400" s="99">
        <f>'по комитетам'!F396</f>
        <v>0</v>
      </c>
      <c r="F400" s="99">
        <f>'по комитетам'!G396</f>
        <v>0</v>
      </c>
      <c r="G400" s="99">
        <f>'по комитетам'!H396</f>
        <v>0</v>
      </c>
      <c r="H400" s="170"/>
      <c r="J400" s="132"/>
      <c r="K400" s="132"/>
      <c r="L400" s="132"/>
      <c r="M400" s="132"/>
    </row>
    <row r="401" spans="1:13" s="32" customFormat="1" ht="26.25" hidden="1" customHeight="1">
      <c r="A401" s="392"/>
      <c r="B401" s="349"/>
      <c r="C401" s="98" t="s">
        <v>285</v>
      </c>
      <c r="D401" s="99">
        <f>'по комитетам'!E397</f>
        <v>0</v>
      </c>
      <c r="E401" s="99">
        <f>'по комитетам'!F397</f>
        <v>0</v>
      </c>
      <c r="F401" s="99">
        <f>'по комитетам'!G397</f>
        <v>0</v>
      </c>
      <c r="G401" s="99">
        <f>'по комитетам'!H397</f>
        <v>0</v>
      </c>
      <c r="H401" s="170"/>
      <c r="J401" s="132"/>
      <c r="K401" s="132"/>
      <c r="L401" s="132"/>
      <c r="M401" s="132"/>
    </row>
    <row r="402" spans="1:13" s="32" customFormat="1" ht="26.25" hidden="1" customHeight="1">
      <c r="A402" s="392"/>
      <c r="B402" s="349"/>
      <c r="C402" s="98" t="s">
        <v>286</v>
      </c>
      <c r="D402" s="99">
        <f>'по комитетам'!E398</f>
        <v>0</v>
      </c>
      <c r="E402" s="99">
        <f>'по комитетам'!F398</f>
        <v>0</v>
      </c>
      <c r="F402" s="99">
        <f>'по комитетам'!G398</f>
        <v>0</v>
      </c>
      <c r="G402" s="99">
        <f>'по комитетам'!H398</f>
        <v>0</v>
      </c>
      <c r="H402" s="170"/>
      <c r="J402" s="132"/>
      <c r="K402" s="132"/>
      <c r="L402" s="132"/>
      <c r="M402" s="132"/>
    </row>
    <row r="403" spans="1:13" s="32" customFormat="1" ht="26.25" hidden="1" customHeight="1">
      <c r="A403" s="392"/>
      <c r="B403" s="349"/>
      <c r="C403" s="98" t="s">
        <v>287</v>
      </c>
      <c r="D403" s="99">
        <f>'по комитетам'!E399</f>
        <v>0</v>
      </c>
      <c r="E403" s="99">
        <f>'по комитетам'!F399</f>
        <v>0</v>
      </c>
      <c r="F403" s="99">
        <f>'по комитетам'!G399</f>
        <v>0</v>
      </c>
      <c r="G403" s="99">
        <f>'по комитетам'!H399</f>
        <v>0</v>
      </c>
      <c r="H403" s="170"/>
      <c r="J403" s="132"/>
      <c r="K403" s="132"/>
      <c r="L403" s="132"/>
      <c r="M403" s="132"/>
    </row>
    <row r="404" spans="1:13" s="32" customFormat="1" ht="26.25" hidden="1" customHeight="1">
      <c r="A404" s="392"/>
      <c r="B404" s="349"/>
      <c r="C404" s="98" t="s">
        <v>288</v>
      </c>
      <c r="D404" s="99">
        <f>'по комитетам'!E400</f>
        <v>0</v>
      </c>
      <c r="E404" s="99">
        <f>'по комитетам'!F400</f>
        <v>0</v>
      </c>
      <c r="F404" s="99">
        <f>'по комитетам'!G400</f>
        <v>0</v>
      </c>
      <c r="G404" s="99">
        <f>'по комитетам'!H400</f>
        <v>0</v>
      </c>
      <c r="H404" s="170"/>
      <c r="J404" s="132"/>
      <c r="K404" s="132"/>
      <c r="L404" s="132"/>
      <c r="M404" s="132"/>
    </row>
    <row r="405" spans="1:13" s="32" customFormat="1" ht="26.25" hidden="1" customHeight="1">
      <c r="A405" s="392"/>
      <c r="B405" s="349"/>
      <c r="C405" s="98" t="s">
        <v>289</v>
      </c>
      <c r="D405" s="99">
        <f>'по комитетам'!E401</f>
        <v>0</v>
      </c>
      <c r="E405" s="99">
        <f>'по комитетам'!F401</f>
        <v>0</v>
      </c>
      <c r="F405" s="99">
        <f>'по комитетам'!G401</f>
        <v>0</v>
      </c>
      <c r="G405" s="99">
        <f>'по комитетам'!H401</f>
        <v>0</v>
      </c>
      <c r="H405" s="170"/>
      <c r="J405" s="132"/>
      <c r="K405" s="132"/>
      <c r="L405" s="132"/>
      <c r="M405" s="132"/>
    </row>
    <row r="406" spans="1:13" s="32" customFormat="1" ht="26.25" hidden="1" customHeight="1">
      <c r="A406" s="392"/>
      <c r="B406" s="349"/>
      <c r="C406" s="98" t="s">
        <v>290</v>
      </c>
      <c r="D406" s="99">
        <f>'по комитетам'!E402</f>
        <v>0</v>
      </c>
      <c r="E406" s="99">
        <f>'по комитетам'!F402</f>
        <v>0</v>
      </c>
      <c r="F406" s="99">
        <f>'по комитетам'!G402</f>
        <v>0</v>
      </c>
      <c r="G406" s="99">
        <f>'по комитетам'!H402</f>
        <v>0</v>
      </c>
      <c r="H406" s="170"/>
      <c r="J406" s="132"/>
      <c r="K406" s="132"/>
      <c r="L406" s="132"/>
      <c r="M406" s="132"/>
    </row>
    <row r="407" spans="1:13" s="32" customFormat="1" ht="26.25" hidden="1" customHeight="1">
      <c r="A407" s="392"/>
      <c r="B407" s="349"/>
      <c r="C407" s="98" t="s">
        <v>291</v>
      </c>
      <c r="D407" s="99">
        <f>'по комитетам'!E403</f>
        <v>0</v>
      </c>
      <c r="E407" s="99">
        <f>'по комитетам'!F403</f>
        <v>0</v>
      </c>
      <c r="F407" s="99">
        <f>'по комитетам'!G403</f>
        <v>0</v>
      </c>
      <c r="G407" s="99">
        <f>'по комитетам'!H403</f>
        <v>0</v>
      </c>
      <c r="H407" s="170"/>
      <c r="J407" s="132"/>
      <c r="K407" s="132"/>
      <c r="L407" s="132"/>
      <c r="M407" s="132"/>
    </row>
    <row r="408" spans="1:13" s="32" customFormat="1" ht="26.25" hidden="1" customHeight="1">
      <c r="A408" s="392"/>
      <c r="B408" s="349"/>
      <c r="C408" s="98" t="s">
        <v>292</v>
      </c>
      <c r="D408" s="99">
        <f>'по комитетам'!E404</f>
        <v>0</v>
      </c>
      <c r="E408" s="99">
        <f>'по комитетам'!F404</f>
        <v>0</v>
      </c>
      <c r="F408" s="99">
        <f>'по комитетам'!G404</f>
        <v>0</v>
      </c>
      <c r="G408" s="99">
        <f>'по комитетам'!H404</f>
        <v>0</v>
      </c>
      <c r="H408" s="170"/>
      <c r="J408" s="132"/>
      <c r="K408" s="132"/>
      <c r="L408" s="132"/>
      <c r="M408" s="132"/>
    </row>
    <row r="409" spans="1:13" s="32" customFormat="1" ht="26.25" hidden="1" customHeight="1">
      <c r="A409" s="392"/>
      <c r="B409" s="349"/>
      <c r="C409" s="98" t="s">
        <v>293</v>
      </c>
      <c r="D409" s="99">
        <f>'по комитетам'!E405</f>
        <v>0</v>
      </c>
      <c r="E409" s="99">
        <f>'по комитетам'!F405</f>
        <v>0</v>
      </c>
      <c r="F409" s="99">
        <f>'по комитетам'!G405</f>
        <v>0</v>
      </c>
      <c r="G409" s="99">
        <f>'по комитетам'!H405</f>
        <v>0</v>
      </c>
      <c r="H409" s="170"/>
      <c r="J409" s="132"/>
      <c r="K409" s="132"/>
      <c r="L409" s="132"/>
      <c r="M409" s="132"/>
    </row>
    <row r="410" spans="1:13" s="32" customFormat="1" ht="14.25" hidden="1" customHeight="1">
      <c r="A410" s="392"/>
      <c r="B410" s="349"/>
      <c r="C410" s="95" t="s">
        <v>74</v>
      </c>
      <c r="D410" s="99">
        <f>'по комитетам'!E406</f>
        <v>820986</v>
      </c>
      <c r="E410" s="99">
        <f>'по комитетам'!F406</f>
        <v>2803161</v>
      </c>
      <c r="F410" s="99">
        <f>'по комитетам'!G406</f>
        <v>0</v>
      </c>
      <c r="G410" s="99">
        <f>'по комитетам'!H406</f>
        <v>0</v>
      </c>
      <c r="H410" s="170"/>
      <c r="J410" s="132"/>
      <c r="K410" s="132"/>
      <c r="L410" s="132"/>
      <c r="M410" s="132"/>
    </row>
    <row r="411" spans="1:13" s="32" customFormat="1" ht="26.25" hidden="1" customHeight="1">
      <c r="A411" s="392"/>
      <c r="B411" s="349"/>
      <c r="C411" s="98" t="s">
        <v>202</v>
      </c>
      <c r="D411" s="99">
        <f>'по комитетам'!E407</f>
        <v>296060</v>
      </c>
      <c r="E411" s="99">
        <f>'по комитетам'!F407</f>
        <v>435840</v>
      </c>
      <c r="F411" s="99">
        <f>'по комитетам'!G407</f>
        <v>0</v>
      </c>
      <c r="G411" s="99">
        <f>'по комитетам'!H407</f>
        <v>0</v>
      </c>
      <c r="H411" s="170"/>
      <c r="J411" s="132"/>
      <c r="K411" s="132"/>
      <c r="L411" s="132"/>
      <c r="M411" s="132"/>
    </row>
    <row r="412" spans="1:13" s="32" customFormat="1" ht="26.25" hidden="1" customHeight="1">
      <c r="A412" s="392"/>
      <c r="B412" s="349"/>
      <c r="C412" s="98" t="s">
        <v>203</v>
      </c>
      <c r="D412" s="99">
        <f>'по комитетам'!E408</f>
        <v>130327</v>
      </c>
      <c r="E412" s="99">
        <f>'по комитетам'!F408</f>
        <v>614758</v>
      </c>
      <c r="F412" s="99">
        <f>'по комитетам'!G408</f>
        <v>0</v>
      </c>
      <c r="G412" s="99">
        <f>'по комитетам'!H408</f>
        <v>0</v>
      </c>
      <c r="H412" s="170"/>
      <c r="J412" s="132"/>
      <c r="K412" s="132"/>
      <c r="L412" s="132"/>
      <c r="M412" s="132"/>
    </row>
    <row r="413" spans="1:13" s="32" customFormat="1" ht="26.25" hidden="1" customHeight="1">
      <c r="A413" s="392"/>
      <c r="B413" s="349"/>
      <c r="C413" s="98" t="s">
        <v>204</v>
      </c>
      <c r="D413" s="99">
        <f>'по комитетам'!E409</f>
        <v>179994</v>
      </c>
      <c r="E413" s="99">
        <f>'по комитетам'!F409</f>
        <v>729520</v>
      </c>
      <c r="F413" s="99">
        <f>'по комитетам'!G409</f>
        <v>0</v>
      </c>
      <c r="G413" s="99">
        <f>'по комитетам'!H409</f>
        <v>0</v>
      </c>
      <c r="H413" s="170"/>
      <c r="J413" s="132"/>
      <c r="K413" s="132"/>
      <c r="L413" s="132"/>
      <c r="M413" s="132"/>
    </row>
    <row r="414" spans="1:13" s="32" customFormat="1" ht="26.25" hidden="1" customHeight="1">
      <c r="A414" s="392"/>
      <c r="B414" s="349"/>
      <c r="C414" s="98" t="s">
        <v>205</v>
      </c>
      <c r="D414" s="99">
        <f>'по комитетам'!E410</f>
        <v>142288</v>
      </c>
      <c r="E414" s="99">
        <f>'по комитетам'!F410</f>
        <v>1023043</v>
      </c>
      <c r="F414" s="99">
        <f>'по комитетам'!G410</f>
        <v>0</v>
      </c>
      <c r="G414" s="99">
        <f>'по комитетам'!H410</f>
        <v>0</v>
      </c>
      <c r="H414" s="170"/>
      <c r="J414" s="132"/>
      <c r="K414" s="132"/>
      <c r="L414" s="132"/>
      <c r="M414" s="132"/>
    </row>
    <row r="415" spans="1:13" s="32" customFormat="1" ht="26.25" hidden="1" customHeight="1">
      <c r="A415" s="392"/>
      <c r="B415" s="349"/>
      <c r="C415" s="98" t="s">
        <v>302</v>
      </c>
      <c r="D415" s="99">
        <f>'по комитетам'!E411</f>
        <v>18080</v>
      </c>
      <c r="E415" s="99">
        <f>'по комитетам'!F411</f>
        <v>0</v>
      </c>
      <c r="F415" s="99">
        <f>'по комитетам'!G411</f>
        <v>0</v>
      </c>
      <c r="G415" s="99">
        <f>'по комитетам'!H411</f>
        <v>0</v>
      </c>
      <c r="H415" s="170"/>
      <c r="J415" s="132"/>
      <c r="K415" s="132"/>
      <c r="L415" s="132"/>
      <c r="M415" s="132"/>
    </row>
    <row r="416" spans="1:13" s="32" customFormat="1" ht="26.25" hidden="1" customHeight="1">
      <c r="A416" s="392"/>
      <c r="B416" s="349"/>
      <c r="C416" s="98" t="s">
        <v>303</v>
      </c>
      <c r="D416" s="99">
        <f>'по комитетам'!E412</f>
        <v>18079</v>
      </c>
      <c r="E416" s="99">
        <f>'по комитетам'!F412</f>
        <v>0</v>
      </c>
      <c r="F416" s="99">
        <f>'по комитетам'!G412</f>
        <v>0</v>
      </c>
      <c r="G416" s="99">
        <f>'по комитетам'!H412</f>
        <v>0</v>
      </c>
      <c r="H416" s="170"/>
      <c r="J416" s="132"/>
      <c r="K416" s="132"/>
      <c r="L416" s="132"/>
      <c r="M416" s="132"/>
    </row>
    <row r="417" spans="1:13" s="32" customFormat="1" ht="26.25" hidden="1" customHeight="1">
      <c r="A417" s="392"/>
      <c r="B417" s="349"/>
      <c r="C417" s="98" t="s">
        <v>304</v>
      </c>
      <c r="D417" s="99">
        <f>'по комитетам'!E413</f>
        <v>18079</v>
      </c>
      <c r="E417" s="99">
        <f>'по комитетам'!F413</f>
        <v>0</v>
      </c>
      <c r="F417" s="99">
        <f>'по комитетам'!G413</f>
        <v>0</v>
      </c>
      <c r="G417" s="99">
        <f>'по комитетам'!H413</f>
        <v>0</v>
      </c>
      <c r="H417" s="170"/>
      <c r="J417" s="132"/>
      <c r="K417" s="132"/>
      <c r="L417" s="132"/>
      <c r="M417" s="132"/>
    </row>
    <row r="418" spans="1:13" s="32" customFormat="1" ht="26.25" hidden="1" customHeight="1">
      <c r="A418" s="392"/>
      <c r="B418" s="349"/>
      <c r="C418" s="98" t="s">
        <v>305</v>
      </c>
      <c r="D418" s="99">
        <f>'по комитетам'!E414</f>
        <v>18079</v>
      </c>
      <c r="E418" s="99">
        <f>'по комитетам'!F414</f>
        <v>0</v>
      </c>
      <c r="F418" s="99">
        <f>'по комитетам'!G414</f>
        <v>0</v>
      </c>
      <c r="G418" s="99">
        <f>'по комитетам'!H414</f>
        <v>0</v>
      </c>
      <c r="H418" s="170"/>
      <c r="J418" s="132"/>
      <c r="K418" s="132"/>
      <c r="L418" s="132"/>
      <c r="M418" s="132"/>
    </row>
    <row r="419" spans="1:13" s="32" customFormat="1" ht="14.25" hidden="1" customHeight="1">
      <c r="A419" s="392"/>
      <c r="B419" s="349"/>
      <c r="C419" s="95" t="s">
        <v>135</v>
      </c>
      <c r="D419" s="99">
        <f>'по комитетам'!E415</f>
        <v>90396</v>
      </c>
      <c r="E419" s="99">
        <f>'по комитетам'!F415</f>
        <v>0</v>
      </c>
      <c r="F419" s="99">
        <f>'по комитетам'!G415</f>
        <v>0</v>
      </c>
      <c r="G419" s="99">
        <f>'по комитетам'!H415</f>
        <v>0</v>
      </c>
      <c r="H419" s="170"/>
      <c r="J419" s="132"/>
      <c r="K419" s="132"/>
      <c r="L419" s="132"/>
      <c r="M419" s="132"/>
    </row>
    <row r="420" spans="1:13" s="32" customFormat="1" ht="26.25" hidden="1" customHeight="1">
      <c r="A420" s="392"/>
      <c r="B420" s="349"/>
      <c r="C420" s="98" t="s">
        <v>294</v>
      </c>
      <c r="D420" s="99">
        <f>'по комитетам'!E416</f>
        <v>18080</v>
      </c>
      <c r="E420" s="99">
        <f>'по комитетам'!F416</f>
        <v>0</v>
      </c>
      <c r="F420" s="99">
        <f>'по комитетам'!G416</f>
        <v>0</v>
      </c>
      <c r="G420" s="99">
        <f>'по комитетам'!H416</f>
        <v>0</v>
      </c>
      <c r="H420" s="170"/>
      <c r="J420" s="132"/>
      <c r="K420" s="132"/>
      <c r="L420" s="132"/>
      <c r="M420" s="132"/>
    </row>
    <row r="421" spans="1:13" s="32" customFormat="1" ht="26.25" hidden="1" customHeight="1">
      <c r="A421" s="392"/>
      <c r="B421" s="349"/>
      <c r="C421" s="98" t="s">
        <v>295</v>
      </c>
      <c r="D421" s="99">
        <f>'по комитетам'!E417</f>
        <v>18079</v>
      </c>
      <c r="E421" s="99">
        <f>'по комитетам'!F417</f>
        <v>0</v>
      </c>
      <c r="F421" s="99">
        <f>'по комитетам'!G417</f>
        <v>0</v>
      </c>
      <c r="G421" s="99">
        <f>'по комитетам'!H417</f>
        <v>0</v>
      </c>
      <c r="H421" s="170"/>
      <c r="J421" s="132"/>
      <c r="K421" s="132"/>
      <c r="L421" s="132"/>
      <c r="M421" s="132"/>
    </row>
    <row r="422" spans="1:13" s="32" customFormat="1" ht="26.25" hidden="1" customHeight="1">
      <c r="A422" s="392"/>
      <c r="B422" s="349"/>
      <c r="C422" s="98" t="s">
        <v>296</v>
      </c>
      <c r="D422" s="99">
        <f>'по комитетам'!E418</f>
        <v>18079</v>
      </c>
      <c r="E422" s="99">
        <f>'по комитетам'!F418</f>
        <v>0</v>
      </c>
      <c r="F422" s="99">
        <f>'по комитетам'!G418</f>
        <v>0</v>
      </c>
      <c r="G422" s="99">
        <f>'по комитетам'!H418</f>
        <v>0</v>
      </c>
      <c r="H422" s="170"/>
      <c r="J422" s="132"/>
      <c r="K422" s="132"/>
      <c r="L422" s="132"/>
      <c r="M422" s="132"/>
    </row>
    <row r="423" spans="1:13" s="32" customFormat="1" ht="26.25" hidden="1" customHeight="1">
      <c r="A423" s="392"/>
      <c r="B423" s="349"/>
      <c r="C423" s="98" t="s">
        <v>297</v>
      </c>
      <c r="D423" s="99">
        <f>'по комитетам'!E419</f>
        <v>18079</v>
      </c>
      <c r="E423" s="99">
        <f>'по комитетам'!F419</f>
        <v>0</v>
      </c>
      <c r="F423" s="99">
        <f>'по комитетам'!G419</f>
        <v>0</v>
      </c>
      <c r="G423" s="99">
        <f>'по комитетам'!H419</f>
        <v>0</v>
      </c>
      <c r="H423" s="170"/>
      <c r="J423" s="132"/>
      <c r="K423" s="132"/>
      <c r="L423" s="132"/>
      <c r="M423" s="132"/>
    </row>
    <row r="424" spans="1:13" s="32" customFormat="1" ht="26.25" hidden="1" customHeight="1">
      <c r="A424" s="392"/>
      <c r="B424" s="349"/>
      <c r="C424" s="98" t="s">
        <v>298</v>
      </c>
      <c r="D424" s="99">
        <f>'по комитетам'!E420</f>
        <v>18079</v>
      </c>
      <c r="E424" s="99">
        <f>'по комитетам'!F420</f>
        <v>0</v>
      </c>
      <c r="F424" s="99">
        <f>'по комитетам'!G420</f>
        <v>0</v>
      </c>
      <c r="G424" s="99">
        <f>'по комитетам'!H420</f>
        <v>0</v>
      </c>
      <c r="H424" s="170"/>
      <c r="J424" s="132"/>
      <c r="K424" s="132"/>
      <c r="L424" s="132"/>
      <c r="M424" s="132"/>
    </row>
    <row r="425" spans="1:13" s="32" customFormat="1" ht="15.75" hidden="1" customHeight="1">
      <c r="A425" s="392"/>
      <c r="B425" s="349"/>
      <c r="C425" s="95" t="s">
        <v>83</v>
      </c>
      <c r="D425" s="99">
        <f>'по комитетам'!E421</f>
        <v>454869</v>
      </c>
      <c r="E425" s="99">
        <f>'по комитетам'!F421</f>
        <v>1144256</v>
      </c>
      <c r="F425" s="99">
        <f>'по комитетам'!G421</f>
        <v>0</v>
      </c>
      <c r="G425" s="99">
        <f>'по комитетам'!H421</f>
        <v>0</v>
      </c>
      <c r="H425" s="170"/>
      <c r="J425" s="132"/>
      <c r="K425" s="132"/>
      <c r="L425" s="132"/>
      <c r="M425" s="132"/>
    </row>
    <row r="426" spans="1:13" s="32" customFormat="1" ht="26.25" hidden="1" customHeight="1">
      <c r="A426" s="392"/>
      <c r="B426" s="349"/>
      <c r="C426" s="98" t="s">
        <v>206</v>
      </c>
      <c r="D426" s="99">
        <f>'по комитетам'!E422</f>
        <v>200006</v>
      </c>
      <c r="E426" s="99">
        <f>'по комитетам'!F422</f>
        <v>573282</v>
      </c>
      <c r="F426" s="99">
        <f>'по комитетам'!G422</f>
        <v>0</v>
      </c>
      <c r="G426" s="99">
        <f>'по комитетам'!H422</f>
        <v>0</v>
      </c>
      <c r="H426" s="170"/>
      <c r="J426" s="132"/>
      <c r="K426" s="132"/>
      <c r="L426" s="132"/>
      <c r="M426" s="132"/>
    </row>
    <row r="427" spans="1:13" s="32" customFormat="1" ht="26.25" hidden="1" customHeight="1">
      <c r="A427" s="392"/>
      <c r="B427" s="349"/>
      <c r="C427" s="98" t="s">
        <v>207</v>
      </c>
      <c r="D427" s="99">
        <f>'по комитетам'!E423</f>
        <v>200627</v>
      </c>
      <c r="E427" s="99">
        <f>'по комитетам'!F423</f>
        <v>570974</v>
      </c>
      <c r="F427" s="99">
        <f>'по комитетам'!G423</f>
        <v>0</v>
      </c>
      <c r="G427" s="99">
        <f>'по комитетам'!H423</f>
        <v>0</v>
      </c>
      <c r="H427" s="170"/>
      <c r="J427" s="132"/>
      <c r="K427" s="132"/>
      <c r="L427" s="132"/>
      <c r="M427" s="132"/>
    </row>
    <row r="428" spans="1:13" s="32" customFormat="1" ht="26.25" hidden="1" customHeight="1">
      <c r="A428" s="392"/>
      <c r="B428" s="349"/>
      <c r="C428" s="98" t="s">
        <v>306</v>
      </c>
      <c r="D428" s="99">
        <f>'по комитетам'!E424</f>
        <v>18079</v>
      </c>
      <c r="E428" s="99">
        <f>'по комитетам'!F424</f>
        <v>0</v>
      </c>
      <c r="F428" s="99">
        <f>'по комитетам'!G424</f>
        <v>0</v>
      </c>
      <c r="G428" s="99">
        <f>'по комитетам'!H424</f>
        <v>0</v>
      </c>
      <c r="H428" s="170"/>
      <c r="J428" s="132"/>
      <c r="K428" s="132"/>
      <c r="L428" s="132"/>
      <c r="M428" s="132"/>
    </row>
    <row r="429" spans="1:13" s="32" customFormat="1" ht="26.25" hidden="1" customHeight="1">
      <c r="A429" s="392"/>
      <c r="B429" s="349"/>
      <c r="C429" s="98" t="s">
        <v>307</v>
      </c>
      <c r="D429" s="99">
        <f>'по комитетам'!E425</f>
        <v>18079</v>
      </c>
      <c r="E429" s="99">
        <f>'по комитетам'!F425</f>
        <v>0</v>
      </c>
      <c r="F429" s="99">
        <f>'по комитетам'!G425</f>
        <v>0</v>
      </c>
      <c r="G429" s="99">
        <f>'по комитетам'!H425</f>
        <v>0</v>
      </c>
      <c r="H429" s="170"/>
      <c r="J429" s="132"/>
      <c r="K429" s="132"/>
      <c r="L429" s="132"/>
      <c r="M429" s="132"/>
    </row>
    <row r="430" spans="1:13" s="32" customFormat="1" ht="26.25" hidden="1" customHeight="1">
      <c r="A430" s="392"/>
      <c r="B430" s="349"/>
      <c r="C430" s="98" t="s">
        <v>308</v>
      </c>
      <c r="D430" s="99">
        <f>'по комитетам'!E426</f>
        <v>18078</v>
      </c>
      <c r="E430" s="99">
        <f>'по комитетам'!F426</f>
        <v>0</v>
      </c>
      <c r="F430" s="99">
        <f>'по комитетам'!G426</f>
        <v>0</v>
      </c>
      <c r="G430" s="99">
        <f>'по комитетам'!H426</f>
        <v>0</v>
      </c>
      <c r="H430" s="170"/>
      <c r="J430" s="132"/>
      <c r="K430" s="132"/>
      <c r="L430" s="132"/>
      <c r="M430" s="132"/>
    </row>
    <row r="431" spans="1:13" s="32" customFormat="1" ht="15" hidden="1" customHeight="1">
      <c r="A431" s="392"/>
      <c r="B431" s="349"/>
      <c r="C431" s="95" t="s">
        <v>65</v>
      </c>
      <c r="D431" s="99">
        <f>'по комитетам'!E427</f>
        <v>2281902</v>
      </c>
      <c r="E431" s="99">
        <f>'по комитетам'!F427</f>
        <v>2359617</v>
      </c>
      <c r="F431" s="99">
        <f>'по комитетам'!G427</f>
        <v>0</v>
      </c>
      <c r="G431" s="99">
        <f>'по комитетам'!H427</f>
        <v>0</v>
      </c>
      <c r="H431" s="170"/>
      <c r="J431" s="132"/>
      <c r="K431" s="132"/>
      <c r="L431" s="132"/>
      <c r="M431" s="132"/>
    </row>
    <row r="432" spans="1:13" s="32" customFormat="1" ht="26.25" hidden="1" customHeight="1">
      <c r="A432" s="392"/>
      <c r="B432" s="349"/>
      <c r="C432" s="98" t="s">
        <v>208</v>
      </c>
      <c r="D432" s="99">
        <f>'по комитетам'!E428</f>
        <v>129306</v>
      </c>
      <c r="E432" s="99">
        <f>'по комитетам'!F428</f>
        <v>309925</v>
      </c>
      <c r="F432" s="99">
        <f>'по комитетам'!G428</f>
        <v>0</v>
      </c>
      <c r="G432" s="99">
        <f>'по комитетам'!H428</f>
        <v>0</v>
      </c>
      <c r="H432" s="170"/>
      <c r="J432" s="132"/>
      <c r="K432" s="132"/>
      <c r="L432" s="132"/>
      <c r="M432" s="132"/>
    </row>
    <row r="433" spans="1:13" s="32" customFormat="1" ht="26.25" hidden="1" customHeight="1">
      <c r="A433" s="392"/>
      <c r="B433" s="349"/>
      <c r="C433" s="98" t="s">
        <v>209</v>
      </c>
      <c r="D433" s="99">
        <f>'по комитетам'!E429</f>
        <v>128928</v>
      </c>
      <c r="E433" s="99">
        <f>'по комитетам'!F429</f>
        <v>12999</v>
      </c>
      <c r="F433" s="99">
        <f>'по комитетам'!G429</f>
        <v>0</v>
      </c>
      <c r="G433" s="99">
        <f>'по комитетам'!H429</f>
        <v>0</v>
      </c>
      <c r="H433" s="170"/>
      <c r="J433" s="132"/>
      <c r="K433" s="132"/>
      <c r="L433" s="132"/>
      <c r="M433" s="132"/>
    </row>
    <row r="434" spans="1:13" s="32" customFormat="1" ht="26.25" hidden="1" customHeight="1">
      <c r="A434" s="392"/>
      <c r="B434" s="349"/>
      <c r="C434" s="98" t="s">
        <v>210</v>
      </c>
      <c r="D434" s="99">
        <f>'по комитетам'!E430</f>
        <v>129224</v>
      </c>
      <c r="E434" s="99">
        <f>'по комитетам'!F430</f>
        <v>110600</v>
      </c>
      <c r="F434" s="99">
        <f>'по комитетам'!G430</f>
        <v>0</v>
      </c>
      <c r="G434" s="99">
        <f>'по комитетам'!H430</f>
        <v>0</v>
      </c>
      <c r="H434" s="170"/>
      <c r="J434" s="132"/>
      <c r="K434" s="132"/>
      <c r="L434" s="132"/>
      <c r="M434" s="132"/>
    </row>
    <row r="435" spans="1:13" s="32" customFormat="1" ht="26.25" hidden="1" customHeight="1">
      <c r="A435" s="392"/>
      <c r="B435" s="349"/>
      <c r="C435" s="98" t="s">
        <v>211</v>
      </c>
      <c r="D435" s="99">
        <f>'по комитетам'!E431</f>
        <v>129078</v>
      </c>
      <c r="E435" s="99">
        <f>'по комитетам'!F431</f>
        <v>89905</v>
      </c>
      <c r="F435" s="99">
        <f>'по комитетам'!G431</f>
        <v>0</v>
      </c>
      <c r="G435" s="99">
        <f>'по комитетам'!H431</f>
        <v>0</v>
      </c>
      <c r="H435" s="170"/>
      <c r="J435" s="132"/>
      <c r="K435" s="132"/>
      <c r="L435" s="132"/>
      <c r="M435" s="132"/>
    </row>
    <row r="436" spans="1:13" s="32" customFormat="1" ht="26.25" hidden="1" customHeight="1">
      <c r="A436" s="392"/>
      <c r="B436" s="349"/>
      <c r="C436" s="98" t="s">
        <v>212</v>
      </c>
      <c r="D436" s="99">
        <f>'по комитетам'!E432</f>
        <v>129267</v>
      </c>
      <c r="E436" s="99">
        <f>'по комитетам'!F432</f>
        <v>318365</v>
      </c>
      <c r="F436" s="99">
        <f>'по комитетам'!G432</f>
        <v>0</v>
      </c>
      <c r="G436" s="99">
        <f>'по комитетам'!H432</f>
        <v>0</v>
      </c>
      <c r="H436" s="170"/>
      <c r="J436" s="132"/>
      <c r="K436" s="132"/>
      <c r="L436" s="132"/>
      <c r="M436" s="132"/>
    </row>
    <row r="437" spans="1:13" s="32" customFormat="1" ht="26.25" hidden="1" customHeight="1">
      <c r="A437" s="392"/>
      <c r="B437" s="349"/>
      <c r="C437" s="98" t="s">
        <v>213</v>
      </c>
      <c r="D437" s="99">
        <f>'по комитетам'!E433</f>
        <v>129035</v>
      </c>
      <c r="E437" s="99">
        <f>'по комитетам'!F433</f>
        <v>117952</v>
      </c>
      <c r="F437" s="99">
        <f>'по комитетам'!G433</f>
        <v>0</v>
      </c>
      <c r="G437" s="99">
        <f>'по комитетам'!H433</f>
        <v>0</v>
      </c>
      <c r="H437" s="170"/>
      <c r="J437" s="132"/>
      <c r="K437" s="132"/>
      <c r="L437" s="132"/>
      <c r="M437" s="132"/>
    </row>
    <row r="438" spans="1:13" s="32" customFormat="1" ht="18" hidden="1" customHeight="1">
      <c r="A438" s="392"/>
      <c r="B438" s="349"/>
      <c r="C438" s="98" t="s">
        <v>214</v>
      </c>
      <c r="D438" s="99">
        <f>'по комитетам'!E434</f>
        <v>469413</v>
      </c>
      <c r="E438" s="99">
        <f>'по комитетам'!F434</f>
        <v>483770</v>
      </c>
      <c r="F438" s="99">
        <f>'по комитетам'!G434</f>
        <v>0</v>
      </c>
      <c r="G438" s="99">
        <f>'по комитетам'!H434</f>
        <v>0</v>
      </c>
      <c r="H438" s="170"/>
      <c r="J438" s="132"/>
      <c r="K438" s="132"/>
      <c r="L438" s="132"/>
      <c r="M438" s="132"/>
    </row>
    <row r="439" spans="1:13" s="32" customFormat="1" ht="26.25" hidden="1" customHeight="1">
      <c r="A439" s="392"/>
      <c r="B439" s="349"/>
      <c r="C439" s="98" t="s">
        <v>215</v>
      </c>
      <c r="D439" s="99">
        <f>'по комитетам'!E435</f>
        <v>128952</v>
      </c>
      <c r="E439" s="99">
        <f>'по комитетам'!F435</f>
        <v>12914</v>
      </c>
      <c r="F439" s="99">
        <f>'по комитетам'!G435</f>
        <v>0</v>
      </c>
      <c r="G439" s="99">
        <f>'по комитетам'!H435</f>
        <v>0</v>
      </c>
      <c r="H439" s="170"/>
      <c r="J439" s="132"/>
      <c r="K439" s="132"/>
      <c r="L439" s="132"/>
      <c r="M439" s="132"/>
    </row>
    <row r="440" spans="1:13" s="32" customFormat="1" ht="26.25" hidden="1" customHeight="1">
      <c r="A440" s="392"/>
      <c r="B440" s="349"/>
      <c r="C440" s="98" t="s">
        <v>216</v>
      </c>
      <c r="D440" s="99">
        <f>'по комитетам'!E436</f>
        <v>130982</v>
      </c>
      <c r="E440" s="99">
        <f>'по комитетам'!F436</f>
        <v>60127</v>
      </c>
      <c r="F440" s="99">
        <f>'по комитетам'!G436</f>
        <v>0</v>
      </c>
      <c r="G440" s="99">
        <f>'по комитетам'!H436</f>
        <v>0</v>
      </c>
      <c r="H440" s="170"/>
      <c r="J440" s="132"/>
      <c r="K440" s="132"/>
      <c r="L440" s="132"/>
      <c r="M440" s="132"/>
    </row>
    <row r="441" spans="1:13" s="32" customFormat="1" ht="14.25" hidden="1" customHeight="1">
      <c r="A441" s="392"/>
      <c r="B441" s="349"/>
      <c r="C441" s="98" t="s">
        <v>217</v>
      </c>
      <c r="D441" s="99">
        <f>'по комитетам'!E437</f>
        <v>464425</v>
      </c>
      <c r="E441" s="99">
        <f>'по комитетам'!F437</f>
        <v>322597</v>
      </c>
      <c r="F441" s="99">
        <f>'по комитетам'!G437</f>
        <v>0</v>
      </c>
      <c r="G441" s="99">
        <f>'по комитетам'!H437</f>
        <v>0</v>
      </c>
      <c r="H441" s="170"/>
      <c r="J441" s="132"/>
      <c r="K441" s="132"/>
      <c r="L441" s="132"/>
      <c r="M441" s="132"/>
    </row>
    <row r="442" spans="1:13" s="32" customFormat="1" ht="26.25" hidden="1" customHeight="1">
      <c r="A442" s="392"/>
      <c r="B442" s="349"/>
      <c r="C442" s="98" t="s">
        <v>218</v>
      </c>
      <c r="D442" s="99">
        <f>'по комитетам'!E438</f>
        <v>129887</v>
      </c>
      <c r="E442" s="99">
        <f>'по комитетам'!F438</f>
        <v>191902</v>
      </c>
      <c r="F442" s="99">
        <f>'по комитетам'!G438</f>
        <v>0</v>
      </c>
      <c r="G442" s="99">
        <f>'по комитетам'!H438</f>
        <v>0</v>
      </c>
      <c r="H442" s="170"/>
      <c r="J442" s="132"/>
      <c r="K442" s="132"/>
      <c r="L442" s="132"/>
      <c r="M442" s="132"/>
    </row>
    <row r="443" spans="1:13" s="32" customFormat="1" ht="26.25" hidden="1" customHeight="1">
      <c r="A443" s="392"/>
      <c r="B443" s="349"/>
      <c r="C443" s="98" t="s">
        <v>219</v>
      </c>
      <c r="D443" s="99">
        <f>'по комитетам'!E439</f>
        <v>129166</v>
      </c>
      <c r="E443" s="99">
        <f>'по комитетам'!F439</f>
        <v>328561</v>
      </c>
      <c r="F443" s="99">
        <f>'по комитетам'!G439</f>
        <v>0</v>
      </c>
      <c r="G443" s="99">
        <f>'по комитетам'!H439</f>
        <v>0</v>
      </c>
      <c r="H443" s="170"/>
      <c r="J443" s="132"/>
      <c r="K443" s="132"/>
      <c r="L443" s="132"/>
      <c r="M443" s="132"/>
    </row>
    <row r="444" spans="1:13" s="32" customFormat="1" ht="26.25" hidden="1" customHeight="1">
      <c r="A444" s="392"/>
      <c r="B444" s="349"/>
      <c r="C444" s="98" t="s">
        <v>279</v>
      </c>
      <c r="D444" s="99">
        <f>'по комитетам'!E440</f>
        <v>18080</v>
      </c>
      <c r="E444" s="99">
        <f>'по комитетам'!F440</f>
        <v>0</v>
      </c>
      <c r="F444" s="99">
        <f>'по комитетам'!G440</f>
        <v>0</v>
      </c>
      <c r="G444" s="99">
        <f>'по комитетам'!H440</f>
        <v>0</v>
      </c>
      <c r="H444" s="170"/>
      <c r="J444" s="132"/>
      <c r="K444" s="132"/>
      <c r="L444" s="132"/>
      <c r="M444" s="132"/>
    </row>
    <row r="445" spans="1:13" s="32" customFormat="1" ht="26.25" hidden="1" customHeight="1">
      <c r="A445" s="392"/>
      <c r="B445" s="349"/>
      <c r="C445" s="98" t="s">
        <v>280</v>
      </c>
      <c r="D445" s="99">
        <f>'по комитетам'!E441</f>
        <v>18080</v>
      </c>
      <c r="E445" s="99">
        <f>'по комитетам'!F441</f>
        <v>0</v>
      </c>
      <c r="F445" s="99">
        <f>'по комитетам'!G441</f>
        <v>0</v>
      </c>
      <c r="G445" s="99">
        <f>'по комитетам'!H441</f>
        <v>0</v>
      </c>
      <c r="H445" s="170"/>
      <c r="J445" s="132"/>
      <c r="K445" s="132"/>
      <c r="L445" s="132"/>
      <c r="M445" s="132"/>
    </row>
    <row r="446" spans="1:13" s="32" customFormat="1" ht="35.25" hidden="1">
      <c r="A446" s="392"/>
      <c r="B446" s="349"/>
      <c r="C446" s="98" t="s">
        <v>281</v>
      </c>
      <c r="D446" s="99">
        <f>'по комитетам'!E442</f>
        <v>18079</v>
      </c>
      <c r="E446" s="99">
        <f>'по комитетам'!F442</f>
        <v>0</v>
      </c>
      <c r="F446" s="99">
        <f>'по комитетам'!G442</f>
        <v>0</v>
      </c>
      <c r="G446" s="99">
        <f>'по комитетам'!H442</f>
        <v>0</v>
      </c>
      <c r="H446" s="170"/>
      <c r="J446" s="132"/>
      <c r="K446" s="132"/>
      <c r="L446" s="132"/>
      <c r="M446" s="132"/>
    </row>
    <row r="447" spans="1:13" s="32" customFormat="1" ht="35.25">
      <c r="A447" s="275"/>
      <c r="B447" s="400" t="s">
        <v>34</v>
      </c>
      <c r="C447" s="98" t="s">
        <v>35</v>
      </c>
      <c r="D447" s="99">
        <f>'по комитетам'!E443</f>
        <v>0</v>
      </c>
      <c r="E447" s="99">
        <f>'по комитетам'!F443</f>
        <v>0</v>
      </c>
      <c r="F447" s="99">
        <f t="shared" ref="F447:G447" si="9">F448+F451+F456+F459</f>
        <v>0</v>
      </c>
      <c r="G447" s="99">
        <f t="shared" si="9"/>
        <v>0</v>
      </c>
      <c r="H447" s="170"/>
      <c r="J447" s="132"/>
      <c r="K447" s="132"/>
      <c r="L447" s="132"/>
      <c r="M447" s="132"/>
    </row>
    <row r="448" spans="1:13" s="32" customFormat="1" ht="35.25" hidden="1">
      <c r="A448" s="275"/>
      <c r="B448" s="401"/>
      <c r="C448" s="98" t="s">
        <v>57</v>
      </c>
      <c r="D448" s="99">
        <f>'по комитетам'!E444</f>
        <v>0</v>
      </c>
      <c r="E448" s="99">
        <f>'по комитетам'!F444</f>
        <v>0</v>
      </c>
      <c r="F448" s="99">
        <f>'СП МТ'!L375</f>
        <v>0</v>
      </c>
      <c r="G448" s="99">
        <f>'СП МТ'!N375</f>
        <v>0</v>
      </c>
      <c r="H448" s="170"/>
      <c r="J448" s="132"/>
      <c r="K448" s="132"/>
      <c r="L448" s="132"/>
      <c r="M448" s="132"/>
    </row>
    <row r="449" spans="1:13" s="32" customFormat="1" ht="35.25" hidden="1">
      <c r="A449" s="275"/>
      <c r="B449" s="401"/>
      <c r="C449" s="98" t="s">
        <v>200</v>
      </c>
      <c r="D449" s="99">
        <f>'по комитетам'!E445</f>
        <v>0</v>
      </c>
      <c r="E449" s="99">
        <f>'по комитетам'!F445</f>
        <v>0</v>
      </c>
      <c r="F449" s="99">
        <f>'СП МТ'!L376</f>
        <v>0</v>
      </c>
      <c r="G449" s="99">
        <f>'СП МТ'!N376</f>
        <v>0</v>
      </c>
      <c r="H449" s="170"/>
      <c r="J449" s="132"/>
      <c r="K449" s="132"/>
      <c r="L449" s="132"/>
      <c r="M449" s="132"/>
    </row>
    <row r="450" spans="1:13" s="32" customFormat="1" ht="35.25" hidden="1">
      <c r="A450" s="275"/>
      <c r="B450" s="401"/>
      <c r="C450" s="98" t="s">
        <v>201</v>
      </c>
      <c r="D450" s="99">
        <f>'по комитетам'!E446</f>
        <v>0</v>
      </c>
      <c r="E450" s="99">
        <f>'по комитетам'!F446</f>
        <v>0</v>
      </c>
      <c r="F450" s="99">
        <f>'СП МТ'!L377</f>
        <v>0</v>
      </c>
      <c r="G450" s="99">
        <f>'СП МТ'!N377</f>
        <v>0</v>
      </c>
      <c r="H450" s="170"/>
      <c r="J450" s="132"/>
      <c r="K450" s="132"/>
      <c r="L450" s="132"/>
      <c r="M450" s="132"/>
    </row>
    <row r="451" spans="1:13" s="32" customFormat="1" ht="15.75" hidden="1" customHeight="1">
      <c r="A451" s="275"/>
      <c r="B451" s="401"/>
      <c r="C451" s="98" t="s">
        <v>74</v>
      </c>
      <c r="D451" s="99">
        <f>'по комитетам'!E447</f>
        <v>0</v>
      </c>
      <c r="E451" s="99">
        <f>'по комитетам'!F447</f>
        <v>0</v>
      </c>
      <c r="F451" s="99"/>
      <c r="G451" s="99"/>
      <c r="H451" s="170"/>
      <c r="J451" s="132"/>
      <c r="K451" s="132"/>
      <c r="L451" s="132"/>
      <c r="M451" s="132"/>
    </row>
    <row r="452" spans="1:13" s="32" customFormat="1" ht="35.25" hidden="1">
      <c r="A452" s="275"/>
      <c r="B452" s="401"/>
      <c r="C452" s="98" t="s">
        <v>202</v>
      </c>
      <c r="D452" s="99">
        <f>'по комитетам'!E448</f>
        <v>0</v>
      </c>
      <c r="E452" s="99">
        <f>'по комитетам'!F448</f>
        <v>0</v>
      </c>
      <c r="F452" s="99"/>
      <c r="G452" s="99"/>
      <c r="H452" s="170"/>
      <c r="J452" s="132"/>
      <c r="K452" s="132"/>
      <c r="L452" s="132"/>
      <c r="M452" s="132"/>
    </row>
    <row r="453" spans="1:13" s="32" customFormat="1" ht="35.25" hidden="1">
      <c r="A453" s="275"/>
      <c r="B453" s="401"/>
      <c r="C453" s="98" t="s">
        <v>203</v>
      </c>
      <c r="D453" s="99">
        <f>'по комитетам'!E449</f>
        <v>0</v>
      </c>
      <c r="E453" s="99">
        <f>'по комитетам'!F449</f>
        <v>0</v>
      </c>
      <c r="F453" s="99"/>
      <c r="G453" s="99"/>
      <c r="H453" s="170"/>
      <c r="J453" s="132"/>
      <c r="K453" s="132"/>
      <c r="L453" s="132"/>
      <c r="M453" s="132"/>
    </row>
    <row r="454" spans="1:13" s="32" customFormat="1" ht="35.25" hidden="1">
      <c r="A454" s="275"/>
      <c r="B454" s="401"/>
      <c r="C454" s="98" t="s">
        <v>204</v>
      </c>
      <c r="D454" s="99">
        <f>'по комитетам'!E450</f>
        <v>0</v>
      </c>
      <c r="E454" s="99">
        <f>'по комитетам'!F450</f>
        <v>0</v>
      </c>
      <c r="F454" s="99"/>
      <c r="G454" s="99"/>
      <c r="H454" s="170"/>
      <c r="J454" s="132"/>
      <c r="K454" s="132"/>
      <c r="L454" s="132"/>
      <c r="M454" s="132"/>
    </row>
    <row r="455" spans="1:13" s="32" customFormat="1" ht="35.25" hidden="1">
      <c r="A455" s="275"/>
      <c r="B455" s="401"/>
      <c r="C455" s="98" t="s">
        <v>205</v>
      </c>
      <c r="D455" s="99">
        <f>'по комитетам'!E451</f>
        <v>0</v>
      </c>
      <c r="E455" s="99">
        <f>'по комитетам'!F451</f>
        <v>0</v>
      </c>
      <c r="F455" s="99"/>
      <c r="G455" s="99"/>
      <c r="H455" s="170"/>
      <c r="J455" s="132"/>
      <c r="K455" s="132"/>
      <c r="L455" s="132"/>
      <c r="M455" s="132"/>
    </row>
    <row r="456" spans="1:13" s="32" customFormat="1" ht="17.25" hidden="1" customHeight="1">
      <c r="A456" s="275"/>
      <c r="B456" s="401"/>
      <c r="C456" s="98" t="s">
        <v>83</v>
      </c>
      <c r="D456" s="99">
        <f>'по комитетам'!E452</f>
        <v>0</v>
      </c>
      <c r="E456" s="99">
        <f>'по комитетам'!F452</f>
        <v>0</v>
      </c>
      <c r="F456" s="99"/>
      <c r="G456" s="99"/>
      <c r="H456" s="170"/>
      <c r="J456" s="132"/>
      <c r="K456" s="132"/>
      <c r="L456" s="132"/>
      <c r="M456" s="132"/>
    </row>
    <row r="457" spans="1:13" s="32" customFormat="1" ht="35.25" hidden="1">
      <c r="A457" s="275"/>
      <c r="B457" s="401"/>
      <c r="C457" s="98" t="s">
        <v>206</v>
      </c>
      <c r="D457" s="99">
        <f>'по комитетам'!E453</f>
        <v>0</v>
      </c>
      <c r="E457" s="99">
        <f>'по комитетам'!F453</f>
        <v>0</v>
      </c>
      <c r="F457" s="99"/>
      <c r="G457" s="99"/>
      <c r="H457" s="170"/>
      <c r="J457" s="132"/>
      <c r="K457" s="132"/>
      <c r="L457" s="132"/>
      <c r="M457" s="132"/>
    </row>
    <row r="458" spans="1:13" s="32" customFormat="1" ht="35.25" hidden="1">
      <c r="A458" s="275"/>
      <c r="B458" s="401"/>
      <c r="C458" s="98" t="s">
        <v>207</v>
      </c>
      <c r="D458" s="99">
        <f>'по комитетам'!E454</f>
        <v>0</v>
      </c>
      <c r="E458" s="99">
        <f>'по комитетам'!F454</f>
        <v>0</v>
      </c>
      <c r="F458" s="99"/>
      <c r="G458" s="99"/>
      <c r="H458" s="170"/>
      <c r="J458" s="132"/>
      <c r="K458" s="132"/>
      <c r="L458" s="132"/>
      <c r="M458" s="132"/>
    </row>
    <row r="459" spans="1:13" s="32" customFormat="1" ht="18" hidden="1" customHeight="1">
      <c r="A459" s="275"/>
      <c r="B459" s="401"/>
      <c r="C459" s="98" t="s">
        <v>65</v>
      </c>
      <c r="D459" s="99">
        <f>'по комитетам'!E455</f>
        <v>0</v>
      </c>
      <c r="E459" s="99">
        <f>'по комитетам'!F455</f>
        <v>0</v>
      </c>
      <c r="F459" s="99"/>
      <c r="G459" s="99"/>
      <c r="H459" s="170"/>
      <c r="J459" s="132"/>
      <c r="K459" s="132"/>
      <c r="L459" s="132"/>
      <c r="M459" s="132"/>
    </row>
    <row r="460" spans="1:13" s="32" customFormat="1" ht="35.25" hidden="1">
      <c r="A460" s="275"/>
      <c r="B460" s="401"/>
      <c r="C460" s="98" t="s">
        <v>208</v>
      </c>
      <c r="D460" s="99">
        <f>'по комитетам'!E456</f>
        <v>0</v>
      </c>
      <c r="E460" s="99">
        <f>'по комитетам'!F456</f>
        <v>0</v>
      </c>
      <c r="F460" s="99">
        <f>'СП МТ'!L387</f>
        <v>0</v>
      </c>
      <c r="G460" s="99">
        <f>'СП МТ'!N387</f>
        <v>0</v>
      </c>
      <c r="H460" s="170"/>
      <c r="J460" s="132"/>
      <c r="K460" s="132"/>
      <c r="L460" s="132"/>
      <c r="M460" s="132"/>
    </row>
    <row r="461" spans="1:13" s="32" customFormat="1" ht="35.25" hidden="1">
      <c r="A461" s="275"/>
      <c r="B461" s="401"/>
      <c r="C461" s="98" t="s">
        <v>209</v>
      </c>
      <c r="D461" s="99">
        <f>'по комитетам'!E457</f>
        <v>0</v>
      </c>
      <c r="E461" s="99">
        <f>'по комитетам'!F457</f>
        <v>0</v>
      </c>
      <c r="F461" s="99">
        <f>'СП МТ'!L388</f>
        <v>0</v>
      </c>
      <c r="G461" s="99">
        <f>'СП МТ'!N388</f>
        <v>0</v>
      </c>
      <c r="H461" s="170"/>
      <c r="J461" s="132"/>
      <c r="K461" s="132"/>
      <c r="L461" s="132"/>
      <c r="M461" s="132"/>
    </row>
    <row r="462" spans="1:13" s="32" customFormat="1" ht="38.25" hidden="1">
      <c r="A462" s="275"/>
      <c r="B462" s="401"/>
      <c r="C462" s="98" t="s">
        <v>210</v>
      </c>
      <c r="D462" s="99">
        <f>'по комитетам'!E458</f>
        <v>0</v>
      </c>
      <c r="E462" s="99">
        <f>'по комитетам'!F458</f>
        <v>0</v>
      </c>
      <c r="F462" s="99">
        <f>'СП МТ'!L389</f>
        <v>0</v>
      </c>
      <c r="G462" s="99">
        <f>'СП МТ'!N389</f>
        <v>0</v>
      </c>
      <c r="H462" s="170"/>
      <c r="J462" s="132"/>
      <c r="K462" s="132"/>
      <c r="L462" s="132"/>
      <c r="M462" s="132"/>
    </row>
    <row r="463" spans="1:13" s="32" customFormat="1" ht="35.25" hidden="1">
      <c r="A463" s="275"/>
      <c r="B463" s="401"/>
      <c r="C463" s="98" t="s">
        <v>211</v>
      </c>
      <c r="D463" s="99">
        <f>'по комитетам'!E459</f>
        <v>0</v>
      </c>
      <c r="E463" s="99">
        <f>'по комитетам'!F459</f>
        <v>0</v>
      </c>
      <c r="F463" s="99">
        <f>'СП МТ'!L390</f>
        <v>0</v>
      </c>
      <c r="G463" s="99">
        <f>'СП МТ'!N390</f>
        <v>0</v>
      </c>
      <c r="H463" s="170"/>
      <c r="J463" s="132"/>
      <c r="K463" s="132"/>
      <c r="L463" s="132"/>
      <c r="M463" s="132"/>
    </row>
    <row r="464" spans="1:13" s="32" customFormat="1" ht="35.25" hidden="1">
      <c r="A464" s="275"/>
      <c r="B464" s="401"/>
      <c r="C464" s="98" t="s">
        <v>212</v>
      </c>
      <c r="D464" s="99">
        <f>'по комитетам'!E460</f>
        <v>0</v>
      </c>
      <c r="E464" s="99">
        <f>'по комитетам'!F460</f>
        <v>0</v>
      </c>
      <c r="F464" s="99">
        <f>'СП МТ'!L391</f>
        <v>0</v>
      </c>
      <c r="G464" s="99">
        <f>'СП МТ'!N391</f>
        <v>0</v>
      </c>
      <c r="H464" s="170"/>
      <c r="J464" s="132"/>
      <c r="K464" s="132"/>
      <c r="L464" s="132"/>
      <c r="M464" s="132"/>
    </row>
    <row r="465" spans="1:13" s="32" customFormat="1" ht="35.25" hidden="1">
      <c r="A465" s="275"/>
      <c r="B465" s="401"/>
      <c r="C465" s="98" t="s">
        <v>213</v>
      </c>
      <c r="D465" s="99">
        <f>'по комитетам'!E461</f>
        <v>0</v>
      </c>
      <c r="E465" s="99">
        <f>'по комитетам'!F461</f>
        <v>0</v>
      </c>
      <c r="F465" s="99">
        <f>'СП МТ'!L392</f>
        <v>0</v>
      </c>
      <c r="G465" s="99">
        <f>'СП МТ'!N392</f>
        <v>0</v>
      </c>
      <c r="H465" s="170"/>
      <c r="J465" s="132"/>
      <c r="K465" s="132"/>
      <c r="L465" s="132"/>
      <c r="M465" s="132"/>
    </row>
    <row r="466" spans="1:13" s="32" customFormat="1" ht="35.25" hidden="1">
      <c r="A466" s="275"/>
      <c r="B466" s="401"/>
      <c r="C466" s="98" t="s">
        <v>214</v>
      </c>
      <c r="D466" s="99">
        <f>'по комитетам'!E462</f>
        <v>0</v>
      </c>
      <c r="E466" s="99">
        <f>'по комитетам'!F462</f>
        <v>0</v>
      </c>
      <c r="F466" s="99">
        <f>'СП МТ'!L393</f>
        <v>0</v>
      </c>
      <c r="G466" s="99">
        <f>'СП МТ'!N393</f>
        <v>0</v>
      </c>
      <c r="H466" s="170"/>
      <c r="J466" s="132"/>
      <c r="K466" s="132"/>
      <c r="L466" s="132"/>
      <c r="M466" s="132"/>
    </row>
    <row r="467" spans="1:13" s="32" customFormat="1" ht="35.25" hidden="1">
      <c r="A467" s="275"/>
      <c r="B467" s="401"/>
      <c r="C467" s="98" t="s">
        <v>215</v>
      </c>
      <c r="D467" s="99">
        <f>'по комитетам'!E463</f>
        <v>0</v>
      </c>
      <c r="E467" s="99">
        <f>'по комитетам'!F463</f>
        <v>0</v>
      </c>
      <c r="F467" s="99">
        <f>'СП МТ'!L394</f>
        <v>0</v>
      </c>
      <c r="G467" s="99">
        <f>'СП МТ'!N394</f>
        <v>0</v>
      </c>
      <c r="H467" s="170"/>
      <c r="J467" s="132"/>
      <c r="K467" s="132"/>
      <c r="L467" s="132"/>
      <c r="M467" s="132"/>
    </row>
    <row r="468" spans="1:13" s="32" customFormat="1" ht="35.25" hidden="1">
      <c r="A468" s="275"/>
      <c r="B468" s="401"/>
      <c r="C468" s="98" t="s">
        <v>216</v>
      </c>
      <c r="D468" s="99">
        <f>'по комитетам'!E464</f>
        <v>0</v>
      </c>
      <c r="E468" s="99">
        <f>'по комитетам'!F464</f>
        <v>0</v>
      </c>
      <c r="F468" s="99">
        <f>'СП МТ'!L395</f>
        <v>0</v>
      </c>
      <c r="G468" s="99">
        <f>'СП МТ'!N395</f>
        <v>0</v>
      </c>
      <c r="H468" s="170"/>
      <c r="J468" s="132"/>
      <c r="K468" s="132"/>
      <c r="L468" s="132"/>
      <c r="M468" s="132"/>
    </row>
    <row r="469" spans="1:13" s="32" customFormat="1" ht="35.25" hidden="1">
      <c r="A469" s="275"/>
      <c r="B469" s="401"/>
      <c r="C469" s="98" t="s">
        <v>217</v>
      </c>
      <c r="D469" s="99">
        <f>'по комитетам'!E465</f>
        <v>0</v>
      </c>
      <c r="E469" s="99">
        <f>'по комитетам'!F465</f>
        <v>0</v>
      </c>
      <c r="F469" s="99">
        <f>'СП МТ'!L396</f>
        <v>0</v>
      </c>
      <c r="G469" s="99">
        <f>'СП МТ'!N396</f>
        <v>0</v>
      </c>
      <c r="H469" s="170"/>
      <c r="J469" s="132"/>
      <c r="K469" s="132"/>
      <c r="L469" s="132"/>
      <c r="M469" s="132"/>
    </row>
    <row r="470" spans="1:13" s="32" customFormat="1" ht="35.25" hidden="1">
      <c r="A470" s="275"/>
      <c r="B470" s="401"/>
      <c r="C470" s="98" t="s">
        <v>218</v>
      </c>
      <c r="D470" s="99">
        <f>'по комитетам'!E466</f>
        <v>0</v>
      </c>
      <c r="E470" s="99">
        <f>'по комитетам'!F466</f>
        <v>0</v>
      </c>
      <c r="F470" s="99">
        <f>'СП МТ'!L397</f>
        <v>0</v>
      </c>
      <c r="G470" s="99">
        <f>'СП МТ'!N397</f>
        <v>0</v>
      </c>
      <c r="H470" s="170"/>
      <c r="J470" s="132"/>
      <c r="K470" s="132"/>
      <c r="L470" s="132"/>
      <c r="M470" s="132"/>
    </row>
    <row r="471" spans="1:13" s="32" customFormat="1" ht="21.75" hidden="1" customHeight="1">
      <c r="A471" s="275"/>
      <c r="B471" s="401"/>
      <c r="C471" s="222" t="s">
        <v>219</v>
      </c>
      <c r="D471" s="99">
        <f>'по комитетам'!E467</f>
        <v>0</v>
      </c>
      <c r="E471" s="99">
        <f>'по комитетам'!F467</f>
        <v>0</v>
      </c>
      <c r="F471" s="223">
        <f>'СП МТ'!L398</f>
        <v>0</v>
      </c>
      <c r="G471" s="223">
        <f>'СП МТ'!N398</f>
        <v>0</v>
      </c>
      <c r="H471" s="170"/>
      <c r="J471" s="132"/>
      <c r="K471" s="132"/>
      <c r="L471" s="132"/>
      <c r="M471" s="132"/>
    </row>
    <row r="472" spans="1:13" s="32" customFormat="1" ht="77.25" customHeight="1">
      <c r="A472" s="277" t="s">
        <v>29</v>
      </c>
      <c r="B472" s="280" t="s">
        <v>47</v>
      </c>
      <c r="C472" s="95" t="s">
        <v>105</v>
      </c>
      <c r="D472" s="96">
        <v>20000000</v>
      </c>
      <c r="E472" s="119">
        <f>'по комитетам'!F579</f>
        <v>68038246</v>
      </c>
      <c r="F472" s="119">
        <f>'по комитетам'!G579</f>
        <v>68194000</v>
      </c>
      <c r="G472" s="119">
        <f>'по комитетам'!H579</f>
        <v>68194000</v>
      </c>
      <c r="H472" s="255" t="str">
        <f>'СП МТ'!L489</f>
        <v xml:space="preserve">50 646 194 тыс.тенге.
Заключены 23 договора на субсидирование ставки вознаграждения по приобретенным вагонам  11 128 ед,  действующие до 2035 года. Ежегодно субсидирование осуществляется согласно графику платежей к  договорам.
Риски при невыделении средств, начисляется штраф на каждый  день в размере 0,1% от суммы просроченной задолженности.
</v>
      </c>
      <c r="J472" s="132">
        <v>21553879</v>
      </c>
      <c r="K472" s="132" t="e">
        <f>#REF!-J472</f>
        <v>#REF!</v>
      </c>
      <c r="L472" s="132">
        <v>19398491</v>
      </c>
      <c r="M472" s="132" t="e">
        <f>#REF!-L472</f>
        <v>#REF!</v>
      </c>
    </row>
    <row r="473" spans="1:13" s="32" customFormat="1" ht="27" customHeight="1">
      <c r="A473" s="391" t="s">
        <v>30</v>
      </c>
      <c r="B473" s="280" t="s">
        <v>47</v>
      </c>
      <c r="C473" s="95" t="s">
        <v>106</v>
      </c>
      <c r="D473" s="96">
        <f>'по комитетам'!E580</f>
        <v>28600000</v>
      </c>
      <c r="E473" s="96">
        <f>'по комитетам'!F580</f>
        <v>20564498</v>
      </c>
      <c r="F473" s="96">
        <f>'по комитетам'!G580</f>
        <v>0</v>
      </c>
      <c r="G473" s="96">
        <f>'по комитетам'!H580</f>
        <v>0</v>
      </c>
      <c r="H473" s="256"/>
      <c r="J473" s="132">
        <v>0</v>
      </c>
      <c r="K473" s="132" t="e">
        <f>#REF!-J473</f>
        <v>#REF!</v>
      </c>
      <c r="L473" s="132">
        <v>0</v>
      </c>
      <c r="M473" s="132" t="e">
        <f>#REF!-L473</f>
        <v>#REF!</v>
      </c>
    </row>
    <row r="474" spans="1:13" s="32" customFormat="1" ht="54" customHeight="1">
      <c r="A474" s="393"/>
      <c r="B474" s="280">
        <v>103</v>
      </c>
      <c r="C474" s="98" t="s">
        <v>696</v>
      </c>
      <c r="D474" s="99">
        <v>28600000</v>
      </c>
      <c r="E474" s="100">
        <v>58839906</v>
      </c>
      <c r="F474" s="99">
        <v>72055033</v>
      </c>
      <c r="G474" s="99">
        <v>121017952</v>
      </c>
      <c r="H474" s="255" t="str">
        <f>'СП МТ'!L491</f>
        <v>98 379 160,0 тыс. тенге для строительства метрополитена,из них.:
- 26 324 127,0 тыс. тенге для строительства третьего пускового комплекса второй очереди первой линии метрополитена города Алматы от станции "Б.Момышулы" до станции "Калкаман" на выполнение следующих работ: укладка верхнего строения пути; отделочные работы; инженерные сети по станциям; монтаж оборудования АСС; благоустройство и озеленение территории.
- 72 055 033,0 тыс. тенге для строительство третьей очереди первой линии метрополитена города Алматы от станции "Калкаман" до рынка "Барлык" на выполнение следующих работ: подготовительные работы, в том числе снос зданий и сооружений на площадке строительства и вынос инженерных сетей; проходка перегонных тоннелей; вентствол №127, 128, 129.</v>
      </c>
      <c r="J474" s="132"/>
      <c r="K474" s="132"/>
      <c r="L474" s="132"/>
      <c r="M474" s="132"/>
    </row>
    <row r="475" spans="1:13" s="32" customFormat="1" ht="38.25">
      <c r="A475" s="391" t="s">
        <v>18</v>
      </c>
      <c r="B475" s="280" t="s">
        <v>47</v>
      </c>
      <c r="C475" s="95" t="s">
        <v>84</v>
      </c>
      <c r="D475" s="96">
        <f t="shared" ref="D475:G475" si="10">D476</f>
        <v>175531062</v>
      </c>
      <c r="E475" s="96">
        <f t="shared" si="10"/>
        <v>263105986</v>
      </c>
      <c r="F475" s="96">
        <f t="shared" si="10"/>
        <v>236363079</v>
      </c>
      <c r="G475" s="96">
        <f t="shared" si="10"/>
        <v>238398083</v>
      </c>
      <c r="H475" s="170"/>
      <c r="J475" s="132">
        <v>179531062</v>
      </c>
      <c r="K475" s="132" t="e">
        <f>#REF!-J475</f>
        <v>#REF!</v>
      </c>
      <c r="L475" s="132">
        <v>179531062</v>
      </c>
      <c r="M475" s="132" t="e">
        <f>#REF!-L475</f>
        <v>#REF!</v>
      </c>
    </row>
    <row r="476" spans="1:13" s="32" customFormat="1" ht="18" customHeight="1">
      <c r="A476" s="392"/>
      <c r="B476" s="394" t="s">
        <v>46</v>
      </c>
      <c r="C476" s="98" t="s">
        <v>45</v>
      </c>
      <c r="D476" s="99">
        <f>'по комитетам'!E468</f>
        <v>175531062</v>
      </c>
      <c r="E476" s="99">
        <f>'по комитетам'!F469</f>
        <v>263105986</v>
      </c>
      <c r="F476" s="99">
        <f>'по комитетам'!G469</f>
        <v>236363079</v>
      </c>
      <c r="G476" s="99">
        <f>'по комитетам'!H469</f>
        <v>238398083</v>
      </c>
      <c r="H476" s="170"/>
      <c r="J476" s="132"/>
      <c r="K476" s="132"/>
      <c r="L476" s="132"/>
      <c r="M476" s="132"/>
    </row>
    <row r="477" spans="1:13" s="32" customFormat="1" ht="55.5" hidden="1" customHeight="1">
      <c r="A477" s="392"/>
      <c r="B477" s="395"/>
      <c r="C477" s="98" t="s">
        <v>371</v>
      </c>
      <c r="D477" s="99">
        <f>'СП МТ'!D401</f>
        <v>0</v>
      </c>
      <c r="E477" s="99" t="e">
        <f>'по комитетам'!#REF!</f>
        <v>#REF!</v>
      </c>
      <c r="F477" s="99">
        <f>'по комитетам'!G470</f>
        <v>0</v>
      </c>
      <c r="G477" s="99">
        <f>'по комитетам'!H470</f>
        <v>0</v>
      </c>
      <c r="H477" s="170"/>
      <c r="J477" s="132"/>
      <c r="K477" s="132"/>
      <c r="L477" s="132"/>
      <c r="M477" s="132"/>
    </row>
    <row r="478" spans="1:13" s="32" customFormat="1" ht="35.25" hidden="1">
      <c r="A478" s="392"/>
      <c r="B478" s="395"/>
      <c r="C478" s="98" t="s">
        <v>372</v>
      </c>
      <c r="D478" s="99">
        <f>'СП МТ'!D402</f>
        <v>0</v>
      </c>
      <c r="E478" s="99" t="e">
        <f>'по комитетам'!#REF!</f>
        <v>#REF!</v>
      </c>
      <c r="F478" s="99">
        <f>'по комитетам'!G471</f>
        <v>0</v>
      </c>
      <c r="G478" s="99">
        <f>'по комитетам'!H471</f>
        <v>0</v>
      </c>
      <c r="H478" s="170"/>
      <c r="J478" s="132"/>
      <c r="K478" s="132"/>
      <c r="L478" s="132"/>
      <c r="M478" s="132"/>
    </row>
    <row r="479" spans="1:13" s="32" customFormat="1" ht="38.25" hidden="1">
      <c r="A479" s="392"/>
      <c r="B479" s="395"/>
      <c r="C479" s="98" t="s">
        <v>373</v>
      </c>
      <c r="D479" s="99">
        <f>'СП МТ'!D403</f>
        <v>0</v>
      </c>
      <c r="E479" s="99" t="e">
        <f>'по комитетам'!#REF!</f>
        <v>#REF!</v>
      </c>
      <c r="F479" s="99">
        <f>'по комитетам'!G472</f>
        <v>0</v>
      </c>
      <c r="G479" s="99">
        <f>'по комитетам'!H472</f>
        <v>0</v>
      </c>
      <c r="H479" s="170"/>
      <c r="J479" s="132"/>
      <c r="K479" s="132"/>
      <c r="L479" s="132"/>
      <c r="M479" s="132"/>
    </row>
    <row r="480" spans="1:13" s="32" customFormat="1" ht="51" hidden="1">
      <c r="A480" s="392"/>
      <c r="B480" s="395"/>
      <c r="C480" s="98" t="s">
        <v>242</v>
      </c>
      <c r="D480" s="99">
        <f>'по комитетам'!E473</f>
        <v>9463932</v>
      </c>
      <c r="E480" s="99">
        <f>'по комитетам'!F473</f>
        <v>9594105</v>
      </c>
      <c r="F480" s="99">
        <f>'по комитетам'!G473</f>
        <v>10251938</v>
      </c>
      <c r="G480" s="99">
        <f>'по комитетам'!H473</f>
        <v>9841055</v>
      </c>
      <c r="H480" s="170"/>
      <c r="J480" s="132"/>
      <c r="K480" s="132"/>
      <c r="L480" s="132"/>
      <c r="M480" s="132"/>
    </row>
    <row r="481" spans="1:13" s="32" customFormat="1" ht="38.25" hidden="1">
      <c r="A481" s="392"/>
      <c r="B481" s="395"/>
      <c r="C481" s="98" t="s">
        <v>243</v>
      </c>
      <c r="D481" s="99">
        <f>'по комитетам'!E474</f>
        <v>22132213</v>
      </c>
      <c r="E481" s="99">
        <f>'по комитетам'!F474</f>
        <v>35264962</v>
      </c>
      <c r="F481" s="99">
        <f>'по комитетам'!G474</f>
        <v>38026730</v>
      </c>
      <c r="G481" s="99">
        <f>'по комитетам'!H474</f>
        <v>36111810</v>
      </c>
      <c r="H481" s="170"/>
      <c r="J481" s="132"/>
      <c r="K481" s="132"/>
      <c r="L481" s="132"/>
      <c r="M481" s="132"/>
    </row>
    <row r="482" spans="1:13" s="32" customFormat="1" ht="39.75" hidden="1" customHeight="1">
      <c r="A482" s="392"/>
      <c r="B482" s="395"/>
      <c r="C482" s="98" t="s">
        <v>244</v>
      </c>
      <c r="D482" s="99">
        <f>'по комитетам'!E475</f>
        <v>10851322</v>
      </c>
      <c r="E482" s="99">
        <f>'по комитетам'!F475</f>
        <v>11168174</v>
      </c>
      <c r="F482" s="99">
        <f>'по комитетам'!G475</f>
        <v>12028266</v>
      </c>
      <c r="G482" s="99">
        <f>'по комитетам'!H475</f>
        <v>11831843</v>
      </c>
      <c r="H482" s="170"/>
      <c r="J482" s="132"/>
      <c r="K482" s="132"/>
      <c r="L482" s="132"/>
      <c r="M482" s="132"/>
    </row>
    <row r="483" spans="1:13" s="32" customFormat="1" ht="27" hidden="1" customHeight="1">
      <c r="A483" s="392"/>
      <c r="B483" s="395"/>
      <c r="C483" s="98" t="s">
        <v>245</v>
      </c>
      <c r="D483" s="99">
        <f>'по комитетам'!E476</f>
        <v>5861539</v>
      </c>
      <c r="E483" s="99">
        <f>'по комитетам'!F476</f>
        <v>5817526</v>
      </c>
      <c r="F483" s="99">
        <f>'по комитетам'!G476</f>
        <v>8618052</v>
      </c>
      <c r="G483" s="99">
        <f>'по комитетам'!H476</f>
        <v>8478763</v>
      </c>
      <c r="H483" s="170"/>
      <c r="J483" s="132"/>
      <c r="K483" s="132"/>
      <c r="L483" s="132"/>
      <c r="M483" s="132"/>
    </row>
    <row r="484" spans="1:13" s="32" customFormat="1" ht="67.5" hidden="1" customHeight="1">
      <c r="A484" s="392"/>
      <c r="B484" s="395"/>
      <c r="C484" s="98" t="s">
        <v>246</v>
      </c>
      <c r="D484" s="99">
        <f>'по комитетам'!E477</f>
        <v>16665798</v>
      </c>
      <c r="E484" s="99">
        <f>'по комитетам'!F477</f>
        <v>16937668</v>
      </c>
      <c r="F484" s="99">
        <f>'по комитетам'!G477</f>
        <v>20783825</v>
      </c>
      <c r="G484" s="99">
        <f>'по комитетам'!H477</f>
        <v>20444231</v>
      </c>
      <c r="H484" s="170"/>
      <c r="J484" s="132"/>
      <c r="K484" s="132"/>
      <c r="L484" s="132"/>
      <c r="M484" s="132"/>
    </row>
    <row r="485" spans="1:13" s="32" customFormat="1" ht="51" hidden="1">
      <c r="A485" s="392"/>
      <c r="B485" s="395"/>
      <c r="C485" s="98" t="s">
        <v>247</v>
      </c>
      <c r="D485" s="99">
        <f>'по комитетам'!E478</f>
        <v>30592468</v>
      </c>
      <c r="E485" s="99">
        <f>'по комитетам'!F478</f>
        <v>32465070</v>
      </c>
      <c r="F485" s="99">
        <f>'по комитетам'!G478</f>
        <v>34628347</v>
      </c>
      <c r="G485" s="99">
        <f>'по комитетам'!H478</f>
        <v>34078606</v>
      </c>
      <c r="H485" s="170"/>
      <c r="J485" s="132"/>
      <c r="K485" s="132"/>
      <c r="L485" s="132"/>
      <c r="M485" s="132"/>
    </row>
    <row r="486" spans="1:13" s="32" customFormat="1" ht="38.25" hidden="1">
      <c r="A486" s="392"/>
      <c r="B486" s="395"/>
      <c r="C486" s="98" t="s">
        <v>248</v>
      </c>
      <c r="D486" s="99">
        <f>'по комитетам'!E479</f>
        <v>9948954</v>
      </c>
      <c r="E486" s="99">
        <f>'по комитетам'!F479</f>
        <v>12433338</v>
      </c>
      <c r="F486" s="99">
        <f>'по комитетам'!G479</f>
        <v>11896200</v>
      </c>
      <c r="G486" s="99">
        <f>'по комитетам'!H479</f>
        <v>11377478</v>
      </c>
      <c r="H486" s="170"/>
      <c r="J486" s="132"/>
      <c r="K486" s="132"/>
      <c r="L486" s="132"/>
      <c r="M486" s="132"/>
    </row>
    <row r="487" spans="1:13" s="32" customFormat="1" ht="38.25" hidden="1">
      <c r="A487" s="392"/>
      <c r="B487" s="395"/>
      <c r="C487" s="98" t="s">
        <v>249</v>
      </c>
      <c r="D487" s="99">
        <f>'по комитетам'!E480</f>
        <v>30129865</v>
      </c>
      <c r="E487" s="99">
        <f>'по комитетам'!F480</f>
        <v>28619170</v>
      </c>
      <c r="F487" s="99">
        <f>'по комитетам'!G480</f>
        <v>24907172</v>
      </c>
      <c r="G487" s="99">
        <f>'по комитетам'!H480</f>
        <v>22868810</v>
      </c>
      <c r="H487" s="170"/>
      <c r="J487" s="132"/>
      <c r="K487" s="132"/>
      <c r="L487" s="132"/>
      <c r="M487" s="132"/>
    </row>
    <row r="488" spans="1:13" s="32" customFormat="1" ht="51" hidden="1">
      <c r="A488" s="392"/>
      <c r="B488" s="395"/>
      <c r="C488" s="98" t="s">
        <v>250</v>
      </c>
      <c r="D488" s="99">
        <f>'по комитетам'!E481</f>
        <v>10233554</v>
      </c>
      <c r="E488" s="99">
        <f>'по комитетам'!F481</f>
        <v>9608371</v>
      </c>
      <c r="F488" s="99">
        <f>'по комитетам'!G481</f>
        <v>9227860</v>
      </c>
      <c r="G488" s="99">
        <f>'по комитетам'!H481</f>
        <v>8039770</v>
      </c>
      <c r="H488" s="170"/>
      <c r="J488" s="132"/>
      <c r="K488" s="132"/>
      <c r="L488" s="132"/>
      <c r="M488" s="132"/>
    </row>
    <row r="489" spans="1:13" s="32" customFormat="1" ht="38.25" hidden="1">
      <c r="A489" s="392"/>
      <c r="B489" s="395"/>
      <c r="C489" s="98" t="s">
        <v>251</v>
      </c>
      <c r="D489" s="99">
        <f>'по комитетам'!E483</f>
        <v>29651417</v>
      </c>
      <c r="E489" s="99">
        <f>'по комитетам'!F483</f>
        <v>32084904</v>
      </c>
      <c r="F489" s="99">
        <f>'по комитетам'!G483</f>
        <v>37867410</v>
      </c>
      <c r="G489" s="99">
        <f>'по комитетам'!H483</f>
        <v>46354635</v>
      </c>
      <c r="H489" s="170"/>
      <c r="J489" s="132"/>
      <c r="K489" s="132"/>
      <c r="L489" s="132"/>
      <c r="M489" s="132"/>
    </row>
    <row r="490" spans="1:13" s="32" customFormat="1" ht="30.75" hidden="1" customHeight="1">
      <c r="A490" s="392"/>
      <c r="B490" s="395"/>
      <c r="C490" s="102" t="s">
        <v>492</v>
      </c>
      <c r="D490" s="99">
        <f>'СП МТ'!D414</f>
        <v>0</v>
      </c>
      <c r="E490" s="99" t="e">
        <f>'по комитетам'!#REF!</f>
        <v>#REF!</v>
      </c>
      <c r="F490" s="99">
        <f>'по комитетам'!G484</f>
        <v>2963327</v>
      </c>
      <c r="G490" s="99">
        <f>'по комитетам'!H484</f>
        <v>3254042</v>
      </c>
      <c r="H490" s="170"/>
      <c r="J490" s="132"/>
      <c r="K490" s="132"/>
      <c r="L490" s="132"/>
      <c r="M490" s="132"/>
    </row>
    <row r="491" spans="1:13" s="32" customFormat="1" ht="59.25" hidden="1" customHeight="1">
      <c r="A491" s="392"/>
      <c r="B491" s="395"/>
      <c r="C491" s="102" t="s">
        <v>493</v>
      </c>
      <c r="D491" s="99">
        <f>'СП МТ'!D415</f>
        <v>0</v>
      </c>
      <c r="E491" s="99" t="e">
        <f>'по комитетам'!#REF!</f>
        <v>#REF!</v>
      </c>
      <c r="F491" s="99">
        <f>'по комитетам'!G489</f>
        <v>0</v>
      </c>
      <c r="G491" s="99">
        <f>'по комитетам'!H489</f>
        <v>0</v>
      </c>
      <c r="H491" s="170"/>
      <c r="J491" s="132"/>
      <c r="K491" s="132"/>
      <c r="L491" s="132"/>
      <c r="M491" s="132"/>
    </row>
    <row r="492" spans="1:13" s="32" customFormat="1" ht="20.25" hidden="1" customHeight="1">
      <c r="A492" s="392"/>
      <c r="B492" s="395"/>
      <c r="C492" s="102" t="s">
        <v>494</v>
      </c>
      <c r="D492" s="99">
        <f>'СП МТ'!D416</f>
        <v>0</v>
      </c>
      <c r="E492" s="99" t="e">
        <f>'по комитетам'!#REF!</f>
        <v>#REF!</v>
      </c>
      <c r="F492" s="99">
        <f>'по комитетам'!G490</f>
        <v>3196710</v>
      </c>
      <c r="G492" s="99">
        <f>'по комитетам'!H490</f>
        <v>2344347</v>
      </c>
      <c r="H492" s="170"/>
      <c r="J492" s="132"/>
      <c r="K492" s="132"/>
      <c r="L492" s="132"/>
      <c r="M492" s="132"/>
    </row>
    <row r="493" spans="1:13" s="32" customFormat="1" ht="38.25" hidden="1">
      <c r="A493" s="392"/>
      <c r="B493" s="395"/>
      <c r="C493" s="102" t="s">
        <v>495</v>
      </c>
      <c r="D493" s="99">
        <f>'СП МТ'!D417</f>
        <v>0</v>
      </c>
      <c r="E493" s="99" t="e">
        <f>'по комитетам'!#REF!</f>
        <v>#REF!</v>
      </c>
      <c r="F493" s="99">
        <f>'по комитетам'!G491</f>
        <v>2866118</v>
      </c>
      <c r="G493" s="99">
        <f>'по комитетам'!H491</f>
        <v>9000000</v>
      </c>
      <c r="H493" s="170"/>
      <c r="J493" s="132"/>
      <c r="K493" s="132"/>
      <c r="L493" s="132"/>
      <c r="M493" s="132"/>
    </row>
    <row r="494" spans="1:13" s="32" customFormat="1" ht="38.25" hidden="1">
      <c r="A494" s="392"/>
      <c r="B494" s="395"/>
      <c r="C494" s="102" t="s">
        <v>496</v>
      </c>
      <c r="D494" s="99">
        <f>'СП МТ'!D417</f>
        <v>0</v>
      </c>
      <c r="E494" s="99" t="e">
        <f>'по комитетам'!#REF!</f>
        <v>#REF!</v>
      </c>
      <c r="F494" s="99">
        <f>'по комитетам'!G492</f>
        <v>0</v>
      </c>
      <c r="G494" s="99">
        <f>'по комитетам'!H492</f>
        <v>0</v>
      </c>
      <c r="H494" s="170"/>
      <c r="J494" s="132"/>
      <c r="K494" s="132"/>
      <c r="L494" s="132"/>
      <c r="M494" s="132"/>
    </row>
    <row r="495" spans="1:13" s="32" customFormat="1" ht="30" hidden="1" customHeight="1">
      <c r="A495" s="392"/>
      <c r="B495" s="395"/>
      <c r="C495" s="102" t="s">
        <v>587</v>
      </c>
      <c r="D495" s="99">
        <f>'СП МТ'!D418</f>
        <v>0</v>
      </c>
      <c r="E495" s="99" t="e">
        <f>'по комитетам'!#REF!</f>
        <v>#REF!</v>
      </c>
      <c r="F495" s="99">
        <f>'по комитетам'!G493</f>
        <v>0</v>
      </c>
      <c r="G495" s="99">
        <f>'по комитетам'!H493</f>
        <v>0</v>
      </c>
      <c r="H495" s="170"/>
      <c r="J495" s="132"/>
      <c r="K495" s="132"/>
      <c r="L495" s="132"/>
      <c r="M495" s="132"/>
    </row>
    <row r="496" spans="1:13" s="32" customFormat="1" ht="38.25">
      <c r="A496" s="348" t="s">
        <v>19</v>
      </c>
      <c r="B496" s="280" t="s">
        <v>47</v>
      </c>
      <c r="C496" s="95" t="s">
        <v>108</v>
      </c>
      <c r="D496" s="96">
        <v>50900455</v>
      </c>
      <c r="E496" s="96">
        <f>E497+E542</f>
        <v>136081415</v>
      </c>
      <c r="F496" s="96">
        <f t="shared" ref="F496:G496" si="11">F497</f>
        <v>0</v>
      </c>
      <c r="G496" s="96">
        <f t="shared" si="11"/>
        <v>0</v>
      </c>
      <c r="H496" s="257"/>
      <c r="J496" s="132">
        <v>3807470</v>
      </c>
      <c r="K496" s="132" t="e">
        <f>#REF!-J496</f>
        <v>#REF!</v>
      </c>
      <c r="L496" s="132">
        <v>7807470</v>
      </c>
      <c r="M496" s="132" t="e">
        <f>#REF!-L496</f>
        <v>#REF!</v>
      </c>
    </row>
    <row r="497" spans="1:13" s="32" customFormat="1" ht="25.5" customHeight="1">
      <c r="A497" s="348"/>
      <c r="B497" s="349" t="s">
        <v>46</v>
      </c>
      <c r="C497" s="98" t="s">
        <v>535</v>
      </c>
      <c r="D497" s="99">
        <f>SUM(D498:D541)</f>
        <v>0</v>
      </c>
      <c r="E497" s="100">
        <f>'по комитетам'!F495</f>
        <v>136081415</v>
      </c>
      <c r="F497" s="100">
        <f>'по комитетам'!G495</f>
        <v>0</v>
      </c>
      <c r="G497" s="100">
        <f>'по комитетам'!H495</f>
        <v>0</v>
      </c>
      <c r="H497" s="257"/>
      <c r="J497" s="132"/>
      <c r="K497" s="132"/>
      <c r="L497" s="132"/>
      <c r="M497" s="132"/>
    </row>
    <row r="498" spans="1:13" s="32" customFormat="1" ht="25.5" hidden="1" customHeight="1">
      <c r="A498" s="348"/>
      <c r="B498" s="349"/>
      <c r="C498" s="98" t="s">
        <v>222</v>
      </c>
      <c r="D498" s="99">
        <f>'СП МТ'!D421</f>
        <v>0</v>
      </c>
      <c r="E498" s="99"/>
      <c r="F498" s="99"/>
      <c r="G498" s="99"/>
      <c r="H498" s="257"/>
      <c r="J498" s="132"/>
      <c r="K498" s="132"/>
      <c r="L498" s="132"/>
      <c r="M498" s="132"/>
    </row>
    <row r="499" spans="1:13" s="32" customFormat="1" ht="25.5" hidden="1" customHeight="1">
      <c r="A499" s="348"/>
      <c r="B499" s="349"/>
      <c r="C499" s="98" t="s">
        <v>223</v>
      </c>
      <c r="D499" s="99">
        <f>'СП МТ'!D422</f>
        <v>0</v>
      </c>
      <c r="E499" s="99"/>
      <c r="F499" s="99"/>
      <c r="G499" s="99"/>
      <c r="H499" s="257"/>
      <c r="J499" s="132"/>
      <c r="K499" s="132"/>
      <c r="L499" s="132"/>
      <c r="M499" s="132"/>
    </row>
    <row r="500" spans="1:13" s="32" customFormat="1" ht="25.5" hidden="1" customHeight="1">
      <c r="A500" s="348"/>
      <c r="B500" s="349"/>
      <c r="C500" s="98" t="s">
        <v>224</v>
      </c>
      <c r="D500" s="99">
        <f>'СП МТ'!D423</f>
        <v>0</v>
      </c>
      <c r="E500" s="99"/>
      <c r="F500" s="99"/>
      <c r="G500" s="99"/>
      <c r="H500" s="257"/>
      <c r="J500" s="132"/>
      <c r="K500" s="132"/>
      <c r="L500" s="132"/>
      <c r="M500" s="132"/>
    </row>
    <row r="501" spans="1:13" s="32" customFormat="1" ht="25.5" hidden="1" customHeight="1">
      <c r="A501" s="348"/>
      <c r="B501" s="349"/>
      <c r="C501" s="98" t="s">
        <v>225</v>
      </c>
      <c r="D501" s="99">
        <f>'СП МТ'!D424</f>
        <v>0</v>
      </c>
      <c r="E501" s="99"/>
      <c r="F501" s="99"/>
      <c r="G501" s="99"/>
      <c r="H501" s="257"/>
      <c r="J501" s="132"/>
      <c r="K501" s="132"/>
      <c r="L501" s="132"/>
      <c r="M501" s="132"/>
    </row>
    <row r="502" spans="1:13" s="32" customFormat="1" ht="25.5" hidden="1" customHeight="1">
      <c r="A502" s="348"/>
      <c r="B502" s="349"/>
      <c r="C502" s="98" t="s">
        <v>226</v>
      </c>
      <c r="D502" s="99">
        <f>'СП МТ'!D425</f>
        <v>0</v>
      </c>
      <c r="E502" s="99"/>
      <c r="F502" s="99"/>
      <c r="G502" s="99"/>
      <c r="H502" s="257"/>
      <c r="J502" s="132"/>
      <c r="K502" s="132"/>
      <c r="L502" s="132"/>
      <c r="M502" s="132"/>
    </row>
    <row r="503" spans="1:13" s="32" customFormat="1" ht="25.5" hidden="1" customHeight="1">
      <c r="A503" s="348"/>
      <c r="B503" s="349"/>
      <c r="C503" s="98" t="s">
        <v>227</v>
      </c>
      <c r="D503" s="99">
        <f>'СП МТ'!D426</f>
        <v>0</v>
      </c>
      <c r="E503" s="99"/>
      <c r="F503" s="99"/>
      <c r="G503" s="99"/>
      <c r="H503" s="257"/>
      <c r="J503" s="132"/>
      <c r="K503" s="132"/>
      <c r="L503" s="132"/>
      <c r="M503" s="132"/>
    </row>
    <row r="504" spans="1:13" s="32" customFormat="1" ht="25.5" hidden="1" customHeight="1">
      <c r="A504" s="348"/>
      <c r="B504" s="349"/>
      <c r="C504" s="98" t="s">
        <v>228</v>
      </c>
      <c r="D504" s="99">
        <f>'СП МТ'!D427</f>
        <v>0</v>
      </c>
      <c r="E504" s="99"/>
      <c r="F504" s="99"/>
      <c r="G504" s="99"/>
      <c r="H504" s="257"/>
      <c r="J504" s="132"/>
      <c r="K504" s="132"/>
      <c r="L504" s="132"/>
      <c r="M504" s="132"/>
    </row>
    <row r="505" spans="1:13" s="32" customFormat="1" ht="25.5" hidden="1" customHeight="1">
      <c r="A505" s="348"/>
      <c r="B505" s="349"/>
      <c r="C505" s="98" t="s">
        <v>229</v>
      </c>
      <c r="D505" s="99">
        <f>'СП МТ'!D428</f>
        <v>0</v>
      </c>
      <c r="E505" s="99"/>
      <c r="F505" s="99"/>
      <c r="G505" s="99"/>
      <c r="H505" s="257"/>
      <c r="J505" s="132"/>
      <c r="K505" s="132"/>
      <c r="L505" s="132"/>
      <c r="M505" s="132"/>
    </row>
    <row r="506" spans="1:13" s="32" customFormat="1" ht="25.5" hidden="1" customHeight="1">
      <c r="A506" s="348"/>
      <c r="B506" s="349"/>
      <c r="C506" s="98" t="s">
        <v>252</v>
      </c>
      <c r="D506" s="99">
        <f>'СП МТ'!D429</f>
        <v>0</v>
      </c>
      <c r="E506" s="99"/>
      <c r="F506" s="99"/>
      <c r="G506" s="99"/>
      <c r="H506" s="257"/>
      <c r="J506" s="132"/>
      <c r="K506" s="132"/>
      <c r="L506" s="132"/>
      <c r="M506" s="132"/>
    </row>
    <row r="507" spans="1:13" s="32" customFormat="1" ht="25.5" hidden="1" customHeight="1">
      <c r="A507" s="348"/>
      <c r="B507" s="349"/>
      <c r="C507" s="98" t="s">
        <v>253</v>
      </c>
      <c r="D507" s="99">
        <f>'СП МТ'!D430</f>
        <v>0</v>
      </c>
      <c r="E507" s="99"/>
      <c r="F507" s="99"/>
      <c r="G507" s="99"/>
      <c r="H507" s="257"/>
      <c r="J507" s="132"/>
      <c r="K507" s="132"/>
      <c r="L507" s="132"/>
      <c r="M507" s="132"/>
    </row>
    <row r="508" spans="1:13" s="32" customFormat="1" ht="25.5" hidden="1" customHeight="1">
      <c r="A508" s="348"/>
      <c r="B508" s="349"/>
      <c r="C508" s="98" t="s">
        <v>254</v>
      </c>
      <c r="D508" s="99">
        <f>'СП МТ'!D431</f>
        <v>0</v>
      </c>
      <c r="E508" s="99"/>
      <c r="F508" s="99"/>
      <c r="G508" s="99"/>
      <c r="H508" s="257"/>
      <c r="J508" s="132"/>
      <c r="K508" s="132"/>
      <c r="L508" s="132"/>
      <c r="M508" s="132"/>
    </row>
    <row r="509" spans="1:13" s="32" customFormat="1" ht="25.5" hidden="1" customHeight="1">
      <c r="A509" s="348"/>
      <c r="B509" s="349"/>
      <c r="C509" s="98" t="s">
        <v>255</v>
      </c>
      <c r="D509" s="99">
        <f>'СП МТ'!D432</f>
        <v>0</v>
      </c>
      <c r="E509" s="99"/>
      <c r="F509" s="99"/>
      <c r="G509" s="99"/>
      <c r="H509" s="257"/>
      <c r="J509" s="132"/>
      <c r="K509" s="132"/>
      <c r="L509" s="132"/>
      <c r="M509" s="132"/>
    </row>
    <row r="510" spans="1:13" s="32" customFormat="1" ht="25.5" hidden="1" customHeight="1">
      <c r="A510" s="348"/>
      <c r="B510" s="349"/>
      <c r="C510" s="98" t="s">
        <v>256</v>
      </c>
      <c r="D510" s="99">
        <f>'СП МТ'!D433</f>
        <v>0</v>
      </c>
      <c r="E510" s="99"/>
      <c r="F510" s="99"/>
      <c r="G510" s="99"/>
      <c r="H510" s="257"/>
      <c r="J510" s="132"/>
      <c r="K510" s="132"/>
      <c r="L510" s="132"/>
      <c r="M510" s="132"/>
    </row>
    <row r="511" spans="1:13" s="32" customFormat="1" ht="25.5" hidden="1" customHeight="1">
      <c r="A511" s="348"/>
      <c r="B511" s="349"/>
      <c r="C511" s="98" t="s">
        <v>257</v>
      </c>
      <c r="D511" s="99">
        <f>'СП МТ'!D434</f>
        <v>0</v>
      </c>
      <c r="E511" s="99"/>
      <c r="F511" s="99"/>
      <c r="G511" s="99"/>
      <c r="H511" s="257"/>
      <c r="J511" s="132"/>
      <c r="K511" s="132"/>
      <c r="L511" s="132"/>
      <c r="M511" s="132"/>
    </row>
    <row r="512" spans="1:13" s="32" customFormat="1" ht="25.5" hidden="1" customHeight="1">
      <c r="A512" s="348"/>
      <c r="B512" s="349"/>
      <c r="C512" s="98" t="s">
        <v>258</v>
      </c>
      <c r="D512" s="99">
        <f>'СП МТ'!D435</f>
        <v>0</v>
      </c>
      <c r="E512" s="99"/>
      <c r="F512" s="99"/>
      <c r="G512" s="99"/>
      <c r="H512" s="257"/>
      <c r="J512" s="132"/>
      <c r="K512" s="132"/>
      <c r="L512" s="132"/>
      <c r="M512" s="132"/>
    </row>
    <row r="513" spans="1:13" s="32" customFormat="1" ht="38.25" hidden="1" customHeight="1">
      <c r="A513" s="348"/>
      <c r="B513" s="349"/>
      <c r="C513" s="98" t="s">
        <v>259</v>
      </c>
      <c r="D513" s="99">
        <f>'СП МТ'!D436</f>
        <v>0</v>
      </c>
      <c r="E513" s="99"/>
      <c r="F513" s="99"/>
      <c r="G513" s="99"/>
      <c r="H513" s="257"/>
      <c r="J513" s="132"/>
      <c r="K513" s="132"/>
      <c r="L513" s="132"/>
      <c r="M513" s="132"/>
    </row>
    <row r="514" spans="1:13" s="32" customFormat="1" ht="38.25" hidden="1" customHeight="1">
      <c r="A514" s="348"/>
      <c r="B514" s="349"/>
      <c r="C514" s="98" t="s">
        <v>260</v>
      </c>
      <c r="D514" s="99">
        <f>'СП МТ'!D437</f>
        <v>0</v>
      </c>
      <c r="E514" s="99"/>
      <c r="F514" s="99"/>
      <c r="G514" s="99"/>
      <c r="H514" s="257"/>
      <c r="J514" s="132"/>
      <c r="K514" s="132"/>
      <c r="L514" s="132"/>
      <c r="M514" s="132"/>
    </row>
    <row r="515" spans="1:13" s="32" customFormat="1" ht="38.25" hidden="1" customHeight="1">
      <c r="A515" s="348"/>
      <c r="B515" s="349"/>
      <c r="C515" s="98" t="s">
        <v>261</v>
      </c>
      <c r="D515" s="99">
        <f>'СП МТ'!D438</f>
        <v>0</v>
      </c>
      <c r="E515" s="99"/>
      <c r="F515" s="99"/>
      <c r="G515" s="99"/>
      <c r="H515" s="257"/>
      <c r="J515" s="132"/>
      <c r="K515" s="132"/>
      <c r="L515" s="132"/>
      <c r="M515" s="132"/>
    </row>
    <row r="516" spans="1:13" s="32" customFormat="1" ht="51" hidden="1" customHeight="1">
      <c r="A516" s="348"/>
      <c r="B516" s="349"/>
      <c r="C516" s="98" t="s">
        <v>262</v>
      </c>
      <c r="D516" s="99">
        <f>'СП МТ'!D439</f>
        <v>0</v>
      </c>
      <c r="E516" s="99"/>
      <c r="F516" s="99"/>
      <c r="G516" s="99"/>
      <c r="H516" s="257"/>
      <c r="J516" s="132"/>
      <c r="K516" s="132"/>
      <c r="L516" s="132"/>
      <c r="M516" s="132"/>
    </row>
    <row r="517" spans="1:13" s="32" customFormat="1" ht="51" hidden="1" customHeight="1">
      <c r="A517" s="348"/>
      <c r="B517" s="349"/>
      <c r="C517" s="98" t="s">
        <v>263</v>
      </c>
      <c r="D517" s="99">
        <f>'СП МТ'!D440</f>
        <v>0</v>
      </c>
      <c r="E517" s="99"/>
      <c r="F517" s="99"/>
      <c r="G517" s="99"/>
      <c r="H517" s="257"/>
      <c r="J517" s="132"/>
      <c r="K517" s="132"/>
      <c r="L517" s="132"/>
      <c r="M517" s="132"/>
    </row>
    <row r="518" spans="1:13" s="32" customFormat="1" ht="51" hidden="1" customHeight="1">
      <c r="A518" s="348"/>
      <c r="B518" s="349"/>
      <c r="C518" s="98" t="s">
        <v>264</v>
      </c>
      <c r="D518" s="99">
        <f>'СП МТ'!D441</f>
        <v>0</v>
      </c>
      <c r="E518" s="99"/>
      <c r="F518" s="99"/>
      <c r="G518" s="99"/>
      <c r="H518" s="257"/>
      <c r="J518" s="132"/>
      <c r="K518" s="132"/>
      <c r="L518" s="132"/>
      <c r="M518" s="132"/>
    </row>
    <row r="519" spans="1:13" s="32" customFormat="1" ht="51" hidden="1" customHeight="1">
      <c r="A519" s="348"/>
      <c r="B519" s="349"/>
      <c r="C519" s="98" t="s">
        <v>265</v>
      </c>
      <c r="D519" s="99">
        <f>'СП МТ'!D442</f>
        <v>0</v>
      </c>
      <c r="E519" s="99"/>
      <c r="F519" s="99"/>
      <c r="G519" s="99"/>
      <c r="H519" s="257"/>
      <c r="J519" s="132"/>
      <c r="K519" s="132"/>
      <c r="L519" s="132"/>
      <c r="M519" s="132"/>
    </row>
    <row r="520" spans="1:13" s="32" customFormat="1" ht="51" hidden="1" customHeight="1">
      <c r="A520" s="348"/>
      <c r="B520" s="349"/>
      <c r="C520" s="98" t="s">
        <v>266</v>
      </c>
      <c r="D520" s="99">
        <f>'СП МТ'!D443</f>
        <v>0</v>
      </c>
      <c r="E520" s="99"/>
      <c r="F520" s="99"/>
      <c r="G520" s="99"/>
      <c r="H520" s="257"/>
      <c r="J520" s="132"/>
      <c r="K520" s="132"/>
      <c r="L520" s="132"/>
      <c r="M520" s="132"/>
    </row>
    <row r="521" spans="1:13" s="32" customFormat="1" ht="51" hidden="1" customHeight="1">
      <c r="A521" s="348"/>
      <c r="B521" s="349"/>
      <c r="C521" s="98" t="s">
        <v>267</v>
      </c>
      <c r="D521" s="99">
        <f>'СП МТ'!D444</f>
        <v>0</v>
      </c>
      <c r="E521" s="99"/>
      <c r="F521" s="99"/>
      <c r="G521" s="99"/>
      <c r="H521" s="257"/>
      <c r="J521" s="132"/>
      <c r="K521" s="132"/>
      <c r="L521" s="132"/>
      <c r="M521" s="132"/>
    </row>
    <row r="522" spans="1:13" s="32" customFormat="1" ht="51" hidden="1" customHeight="1">
      <c r="A522" s="348"/>
      <c r="B522" s="349"/>
      <c r="C522" s="98" t="s">
        <v>268</v>
      </c>
      <c r="D522" s="99">
        <f>'СП МТ'!D445</f>
        <v>0</v>
      </c>
      <c r="E522" s="99"/>
      <c r="F522" s="99"/>
      <c r="G522" s="99"/>
      <c r="H522" s="257"/>
      <c r="J522" s="132"/>
      <c r="K522" s="132"/>
      <c r="L522" s="132"/>
      <c r="M522" s="132"/>
    </row>
    <row r="523" spans="1:13" s="32" customFormat="1" ht="38.25" hidden="1" customHeight="1">
      <c r="A523" s="348"/>
      <c r="B523" s="349"/>
      <c r="C523" s="98" t="s">
        <v>269</v>
      </c>
      <c r="D523" s="99">
        <f>'СП МТ'!D446</f>
        <v>0</v>
      </c>
      <c r="E523" s="99"/>
      <c r="F523" s="99"/>
      <c r="G523" s="99"/>
      <c r="H523" s="257"/>
      <c r="J523" s="132"/>
      <c r="K523" s="132"/>
      <c r="L523" s="132"/>
      <c r="M523" s="132"/>
    </row>
    <row r="524" spans="1:13" s="32" customFormat="1" ht="38.25" hidden="1" customHeight="1">
      <c r="A524" s="348"/>
      <c r="B524" s="349"/>
      <c r="C524" s="98" t="s">
        <v>270</v>
      </c>
      <c r="D524" s="99">
        <f>'СП МТ'!D447</f>
        <v>0</v>
      </c>
      <c r="E524" s="99"/>
      <c r="F524" s="99"/>
      <c r="G524" s="99"/>
      <c r="H524" s="257"/>
      <c r="J524" s="132"/>
      <c r="K524" s="132"/>
      <c r="L524" s="132"/>
      <c r="M524" s="132"/>
    </row>
    <row r="525" spans="1:13" s="32" customFormat="1" ht="51" hidden="1" customHeight="1">
      <c r="A525" s="348"/>
      <c r="B525" s="349"/>
      <c r="C525" s="98" t="s">
        <v>271</v>
      </c>
      <c r="D525" s="99">
        <f>'СП МТ'!D448</f>
        <v>0</v>
      </c>
      <c r="E525" s="99"/>
      <c r="F525" s="99"/>
      <c r="G525" s="99"/>
      <c r="H525" s="257"/>
      <c r="J525" s="132"/>
      <c r="K525" s="132"/>
      <c r="L525" s="132"/>
      <c r="M525" s="132"/>
    </row>
    <row r="526" spans="1:13" s="32" customFormat="1" ht="51" hidden="1" customHeight="1">
      <c r="A526" s="348"/>
      <c r="B526" s="349"/>
      <c r="C526" s="98" t="s">
        <v>272</v>
      </c>
      <c r="D526" s="99">
        <f>'СП МТ'!D449</f>
        <v>0</v>
      </c>
      <c r="E526" s="99"/>
      <c r="F526" s="99"/>
      <c r="G526" s="99"/>
      <c r="H526" s="257"/>
      <c r="J526" s="132"/>
      <c r="K526" s="132"/>
      <c r="L526" s="132"/>
      <c r="M526" s="132"/>
    </row>
    <row r="527" spans="1:13" s="32" customFormat="1" ht="51" hidden="1" customHeight="1">
      <c r="A527" s="348"/>
      <c r="B527" s="349"/>
      <c r="C527" s="98" t="s">
        <v>273</v>
      </c>
      <c r="D527" s="99">
        <f>'СП МТ'!D450</f>
        <v>0</v>
      </c>
      <c r="E527" s="99"/>
      <c r="F527" s="99"/>
      <c r="G527" s="99"/>
      <c r="H527" s="257"/>
      <c r="J527" s="132"/>
      <c r="K527" s="132"/>
      <c r="L527" s="132"/>
      <c r="M527" s="132"/>
    </row>
    <row r="528" spans="1:13" s="32" customFormat="1" ht="51" hidden="1" customHeight="1">
      <c r="A528" s="348"/>
      <c r="B528" s="349"/>
      <c r="C528" s="98" t="s">
        <v>274</v>
      </c>
      <c r="D528" s="99">
        <f>'СП МТ'!D451</f>
        <v>0</v>
      </c>
      <c r="E528" s="99"/>
      <c r="F528" s="99"/>
      <c r="G528" s="99"/>
      <c r="H528" s="257"/>
      <c r="J528" s="132"/>
      <c r="K528" s="132"/>
      <c r="L528" s="132"/>
      <c r="M528" s="132"/>
    </row>
    <row r="529" spans="1:13" s="32" customFormat="1" ht="38.25" hidden="1" customHeight="1">
      <c r="A529" s="348"/>
      <c r="B529" s="349"/>
      <c r="C529" s="98" t="s">
        <v>374</v>
      </c>
      <c r="D529" s="99"/>
      <c r="E529" s="99"/>
      <c r="F529" s="99"/>
      <c r="G529" s="99"/>
      <c r="H529" s="257"/>
      <c r="J529" s="132"/>
      <c r="K529" s="132"/>
      <c r="L529" s="132"/>
      <c r="M529" s="132"/>
    </row>
    <row r="530" spans="1:13" s="32" customFormat="1" ht="38.25" hidden="1" customHeight="1">
      <c r="A530" s="348"/>
      <c r="B530" s="349"/>
      <c r="C530" s="98" t="s">
        <v>375</v>
      </c>
      <c r="D530" s="99"/>
      <c r="E530" s="99"/>
      <c r="F530" s="99"/>
      <c r="G530" s="99"/>
      <c r="H530" s="257"/>
      <c r="J530" s="132"/>
      <c r="K530" s="132"/>
      <c r="L530" s="132"/>
      <c r="M530" s="132"/>
    </row>
    <row r="531" spans="1:13" s="32" customFormat="1" ht="38.25" hidden="1" customHeight="1">
      <c r="A531" s="348"/>
      <c r="B531" s="349"/>
      <c r="C531" s="98" t="s">
        <v>376</v>
      </c>
      <c r="D531" s="99"/>
      <c r="E531" s="99"/>
      <c r="F531" s="99"/>
      <c r="G531" s="99"/>
      <c r="H531" s="257"/>
      <c r="J531" s="132"/>
      <c r="K531" s="132"/>
      <c r="L531" s="132"/>
      <c r="M531" s="132"/>
    </row>
    <row r="532" spans="1:13" s="32" customFormat="1" ht="38.25" hidden="1" customHeight="1">
      <c r="A532" s="348"/>
      <c r="B532" s="349"/>
      <c r="C532" s="98" t="s">
        <v>377</v>
      </c>
      <c r="D532" s="99"/>
      <c r="E532" s="99"/>
      <c r="F532" s="99"/>
      <c r="G532" s="99"/>
      <c r="H532" s="257"/>
      <c r="J532" s="132"/>
      <c r="K532" s="132"/>
      <c r="L532" s="132"/>
      <c r="M532" s="132"/>
    </row>
    <row r="533" spans="1:13" s="32" customFormat="1" ht="38.25" hidden="1" customHeight="1">
      <c r="A533" s="348"/>
      <c r="B533" s="349"/>
      <c r="C533" s="98" t="s">
        <v>378</v>
      </c>
      <c r="D533" s="99"/>
      <c r="E533" s="99"/>
      <c r="F533" s="99"/>
      <c r="G533" s="99"/>
      <c r="H533" s="257"/>
      <c r="J533" s="132"/>
      <c r="K533" s="132"/>
      <c r="L533" s="132"/>
      <c r="M533" s="132"/>
    </row>
    <row r="534" spans="1:13" s="32" customFormat="1" ht="38.25" hidden="1" customHeight="1">
      <c r="A534" s="348"/>
      <c r="B534" s="349"/>
      <c r="C534" s="98" t="s">
        <v>379</v>
      </c>
      <c r="D534" s="99"/>
      <c r="E534" s="99"/>
      <c r="F534" s="99"/>
      <c r="G534" s="99"/>
      <c r="H534" s="257"/>
      <c r="J534" s="132"/>
      <c r="K534" s="132"/>
      <c r="L534" s="132"/>
      <c r="M534" s="132"/>
    </row>
    <row r="535" spans="1:13" s="32" customFormat="1" ht="38.25" hidden="1" customHeight="1">
      <c r="A535" s="348"/>
      <c r="B535" s="349"/>
      <c r="C535" s="98" t="s">
        <v>380</v>
      </c>
      <c r="D535" s="99"/>
      <c r="E535" s="99"/>
      <c r="F535" s="99"/>
      <c r="G535" s="99"/>
      <c r="H535" s="257"/>
      <c r="J535" s="132"/>
      <c r="K535" s="132"/>
      <c r="L535" s="132"/>
      <c r="M535" s="132"/>
    </row>
    <row r="536" spans="1:13" s="32" customFormat="1" ht="38.25" hidden="1" customHeight="1">
      <c r="A536" s="348"/>
      <c r="B536" s="349"/>
      <c r="C536" s="98" t="s">
        <v>381</v>
      </c>
      <c r="D536" s="99"/>
      <c r="E536" s="99"/>
      <c r="F536" s="99"/>
      <c r="G536" s="99"/>
      <c r="H536" s="257"/>
      <c r="J536" s="132"/>
      <c r="K536" s="132"/>
      <c r="L536" s="132"/>
      <c r="M536" s="132"/>
    </row>
    <row r="537" spans="1:13" s="32" customFormat="1" ht="38.25" hidden="1" customHeight="1">
      <c r="A537" s="348"/>
      <c r="B537" s="349"/>
      <c r="C537" s="98" t="s">
        <v>382</v>
      </c>
      <c r="D537" s="99"/>
      <c r="E537" s="99"/>
      <c r="F537" s="99"/>
      <c r="G537" s="99"/>
      <c r="H537" s="257"/>
      <c r="J537" s="132"/>
      <c r="K537" s="132"/>
      <c r="L537" s="132"/>
      <c r="M537" s="132"/>
    </row>
    <row r="538" spans="1:13" s="32" customFormat="1" ht="38.25" hidden="1" customHeight="1">
      <c r="A538" s="348"/>
      <c r="B538" s="349"/>
      <c r="C538" s="98" t="s">
        <v>383</v>
      </c>
      <c r="D538" s="99"/>
      <c r="E538" s="99"/>
      <c r="F538" s="99"/>
      <c r="G538" s="99"/>
      <c r="H538" s="257"/>
      <c r="J538" s="132"/>
      <c r="K538" s="132"/>
      <c r="L538" s="132"/>
      <c r="M538" s="132"/>
    </row>
    <row r="539" spans="1:13" s="32" customFormat="1" ht="38.25" hidden="1" customHeight="1">
      <c r="A539" s="348"/>
      <c r="B539" s="349"/>
      <c r="C539" s="98" t="s">
        <v>384</v>
      </c>
      <c r="D539" s="99"/>
      <c r="E539" s="99"/>
      <c r="F539" s="99"/>
      <c r="G539" s="99"/>
      <c r="H539" s="257"/>
      <c r="J539" s="132"/>
      <c r="K539" s="132"/>
      <c r="L539" s="132"/>
      <c r="M539" s="132"/>
    </row>
    <row r="540" spans="1:13" s="32" customFormat="1" ht="38.25" hidden="1" customHeight="1">
      <c r="A540" s="348"/>
      <c r="B540" s="349"/>
      <c r="C540" s="98" t="s">
        <v>385</v>
      </c>
      <c r="D540" s="99"/>
      <c r="E540" s="99"/>
      <c r="F540" s="99"/>
      <c r="G540" s="99"/>
      <c r="H540" s="257"/>
      <c r="J540" s="132"/>
      <c r="K540" s="132"/>
      <c r="L540" s="132"/>
      <c r="M540" s="132"/>
    </row>
    <row r="541" spans="1:13" s="32" customFormat="1" ht="51" hidden="1" customHeight="1">
      <c r="A541" s="348"/>
      <c r="B541" s="349"/>
      <c r="C541" s="98" t="s">
        <v>275</v>
      </c>
      <c r="D541" s="99">
        <f>'СП МТ'!D464</f>
        <v>0</v>
      </c>
      <c r="E541" s="99"/>
      <c r="F541" s="99"/>
      <c r="G541" s="99"/>
      <c r="H541" s="257"/>
      <c r="J541" s="132"/>
      <c r="K541" s="132"/>
      <c r="L541" s="132"/>
      <c r="M541" s="132"/>
    </row>
    <row r="542" spans="1:13" ht="25.5">
      <c r="A542" s="348"/>
      <c r="B542" s="349" t="s">
        <v>34</v>
      </c>
      <c r="C542" s="98" t="s">
        <v>35</v>
      </c>
      <c r="D542" s="99">
        <f>'по комитетам'!E552</f>
        <v>50900455</v>
      </c>
      <c r="E542" s="99">
        <f>'по комитетам'!F552</f>
        <v>0</v>
      </c>
      <c r="F542" s="99"/>
      <c r="G542" s="99"/>
      <c r="H542" s="226"/>
      <c r="J542" s="131"/>
      <c r="K542" s="131"/>
      <c r="L542" s="131"/>
      <c r="M542" s="131"/>
    </row>
    <row r="543" spans="1:13" ht="25.5" hidden="1" customHeight="1">
      <c r="A543" s="348"/>
      <c r="B543" s="349"/>
      <c r="C543" s="98" t="s">
        <v>484</v>
      </c>
      <c r="D543" s="99">
        <f>'СП МТ'!D466</f>
        <v>3412779</v>
      </c>
      <c r="E543" s="99"/>
      <c r="F543" s="99"/>
      <c r="G543" s="99"/>
      <c r="H543" s="226"/>
      <c r="J543" s="131"/>
      <c r="K543" s="131"/>
      <c r="L543" s="131"/>
      <c r="M543" s="131"/>
    </row>
    <row r="544" spans="1:13" ht="38.25" hidden="1" customHeight="1">
      <c r="A544" s="348"/>
      <c r="B544" s="349"/>
      <c r="C544" s="98" t="s">
        <v>485</v>
      </c>
      <c r="D544" s="99">
        <f>'СП МТ'!D467</f>
        <v>3000000</v>
      </c>
      <c r="E544" s="99"/>
      <c r="F544" s="99"/>
      <c r="G544" s="99"/>
      <c r="H544" s="226"/>
      <c r="J544" s="131"/>
      <c r="K544" s="131"/>
      <c r="L544" s="131"/>
      <c r="M544" s="131"/>
    </row>
    <row r="545" spans="1:13" ht="38.25" hidden="1" customHeight="1">
      <c r="A545" s="348"/>
      <c r="B545" s="349"/>
      <c r="C545" s="98" t="s">
        <v>257</v>
      </c>
      <c r="D545" s="99">
        <f>'СП МТ'!D468</f>
        <v>2643008</v>
      </c>
      <c r="E545" s="99"/>
      <c r="F545" s="99"/>
      <c r="G545" s="99"/>
      <c r="H545" s="226"/>
      <c r="J545" s="131"/>
      <c r="K545" s="131"/>
      <c r="L545" s="131"/>
      <c r="M545" s="131"/>
    </row>
    <row r="546" spans="1:13" ht="38.25" hidden="1" customHeight="1">
      <c r="A546" s="348"/>
      <c r="B546" s="349"/>
      <c r="C546" s="98" t="s">
        <v>254</v>
      </c>
      <c r="D546" s="99">
        <f>'СП МТ'!D469</f>
        <v>997909</v>
      </c>
      <c r="E546" s="99"/>
      <c r="F546" s="99"/>
      <c r="G546" s="99"/>
      <c r="H546" s="226"/>
      <c r="J546" s="131"/>
      <c r="K546" s="131"/>
      <c r="L546" s="131"/>
      <c r="M546" s="131"/>
    </row>
    <row r="547" spans="1:13" ht="38.25" hidden="1" customHeight="1">
      <c r="A547" s="348"/>
      <c r="B547" s="349"/>
      <c r="C547" s="98" t="s">
        <v>255</v>
      </c>
      <c r="D547" s="99">
        <f>'СП МТ'!D470</f>
        <v>2643008</v>
      </c>
      <c r="E547" s="99"/>
      <c r="F547" s="99"/>
      <c r="G547" s="99"/>
      <c r="H547" s="226"/>
      <c r="J547" s="131"/>
      <c r="K547" s="131"/>
      <c r="L547" s="131"/>
      <c r="M547" s="131"/>
    </row>
    <row r="548" spans="1:13" ht="0.75" customHeight="1">
      <c r="A548" s="348"/>
      <c r="B548" s="349"/>
      <c r="C548" s="98" t="s">
        <v>256</v>
      </c>
      <c r="D548" s="99">
        <f>'СП МТ'!D471</f>
        <v>2643007</v>
      </c>
      <c r="E548" s="99"/>
      <c r="F548" s="99"/>
      <c r="G548" s="99"/>
      <c r="H548" s="226"/>
      <c r="J548" s="131"/>
      <c r="K548" s="131"/>
      <c r="L548" s="131"/>
      <c r="M548" s="131"/>
    </row>
    <row r="549" spans="1:13" ht="85.5" customHeight="1">
      <c r="A549" s="279" t="s">
        <v>9</v>
      </c>
      <c r="B549" s="108"/>
      <c r="C549" s="123" t="s">
        <v>586</v>
      </c>
      <c r="D549" s="124">
        <v>65480002</v>
      </c>
      <c r="E549" s="124">
        <f>'по комитетам'!F583</f>
        <v>50000000</v>
      </c>
      <c r="F549" s="124">
        <f>'по комитетам'!G583</f>
        <v>32476151</v>
      </c>
      <c r="G549" s="124">
        <f>'по комитетам'!H583</f>
        <v>59978700</v>
      </c>
      <c r="H549" s="226"/>
      <c r="J549" s="131"/>
      <c r="K549" s="131"/>
      <c r="L549" s="131"/>
      <c r="M549" s="131"/>
    </row>
    <row r="550" spans="1:13">
      <c r="A550" s="23"/>
      <c r="B550" s="23"/>
      <c r="C550" s="63"/>
      <c r="D550" s="62"/>
      <c r="E550" s="62"/>
      <c r="F550" s="62"/>
      <c r="G550" s="62"/>
      <c r="H550" s="23"/>
    </row>
    <row r="551" spans="1:13">
      <c r="A551" s="23"/>
      <c r="B551" s="23"/>
      <c r="C551" s="63"/>
      <c r="D551" s="23"/>
      <c r="E551" s="23"/>
      <c r="F551" s="23"/>
      <c r="G551" s="23"/>
      <c r="H551" s="23"/>
    </row>
    <row r="552" spans="1:13">
      <c r="A552" s="23"/>
      <c r="B552" s="23"/>
      <c r="C552" s="23"/>
      <c r="D552" s="23"/>
      <c r="E552" s="23"/>
      <c r="F552" s="23"/>
      <c r="G552" s="23"/>
      <c r="H552" s="23"/>
    </row>
    <row r="553" spans="1:13">
      <c r="A553" s="23"/>
      <c r="B553" s="23"/>
      <c r="C553" s="23"/>
      <c r="D553" s="23"/>
      <c r="E553" s="23"/>
      <c r="F553" s="23"/>
      <c r="G553" s="23"/>
      <c r="H553" s="23"/>
    </row>
    <row r="554" spans="1:13">
      <c r="A554" s="23"/>
      <c r="B554" s="23"/>
      <c r="C554" s="23"/>
      <c r="D554" s="23"/>
      <c r="E554" s="23"/>
      <c r="F554" s="23"/>
      <c r="G554" s="23"/>
      <c r="H554" s="23"/>
    </row>
    <row r="555" spans="1:13">
      <c r="A555" s="23"/>
      <c r="B555" s="23"/>
      <c r="C555" s="23"/>
      <c r="D555" s="23"/>
      <c r="E555" s="23"/>
      <c r="F555" s="23"/>
      <c r="G555" s="23"/>
      <c r="H555" s="23"/>
    </row>
    <row r="556" spans="1:13">
      <c r="A556" s="23"/>
      <c r="B556" s="23"/>
      <c r="C556" s="23"/>
      <c r="D556" s="23"/>
      <c r="E556" s="23"/>
      <c r="F556" s="23"/>
      <c r="G556" s="23"/>
      <c r="H556" s="23"/>
    </row>
    <row r="557" spans="1:13">
      <c r="A557" s="23"/>
      <c r="B557" s="23"/>
      <c r="C557" s="23"/>
      <c r="D557" s="23"/>
      <c r="E557" s="23"/>
      <c r="F557" s="23"/>
      <c r="G557" s="23"/>
      <c r="H557" s="23"/>
    </row>
    <row r="558" spans="1:13">
      <c r="A558" s="23"/>
      <c r="B558" s="23"/>
      <c r="C558" s="23"/>
      <c r="D558" s="23"/>
      <c r="E558" s="23"/>
      <c r="F558" s="23"/>
      <c r="G558" s="23"/>
      <c r="H558" s="23"/>
    </row>
    <row r="559" spans="1:13">
      <c r="A559" s="23"/>
      <c r="B559" s="23"/>
      <c r="C559" s="23"/>
      <c r="D559" s="23"/>
      <c r="E559" s="23"/>
      <c r="F559" s="23"/>
      <c r="G559" s="23"/>
      <c r="H559" s="23"/>
    </row>
    <row r="560" spans="1:13">
      <c r="A560" s="23"/>
      <c r="B560" s="23"/>
      <c r="C560" s="23"/>
      <c r="D560" s="23"/>
      <c r="E560" s="23"/>
      <c r="F560" s="23"/>
      <c r="G560" s="23"/>
      <c r="H560" s="23"/>
    </row>
    <row r="561" spans="1:8">
      <c r="A561" s="23"/>
      <c r="B561" s="23"/>
      <c r="C561" s="23"/>
      <c r="D561" s="23"/>
      <c r="E561" s="23"/>
      <c r="F561" s="23"/>
      <c r="G561" s="23"/>
      <c r="H561" s="23"/>
    </row>
    <row r="562" spans="1:8">
      <c r="A562" s="23"/>
      <c r="B562" s="23"/>
      <c r="C562" s="23"/>
      <c r="D562" s="23"/>
      <c r="E562" s="23"/>
      <c r="F562" s="23"/>
      <c r="G562" s="23"/>
      <c r="H562" s="23"/>
    </row>
    <row r="563" spans="1:8">
      <c r="A563" s="23"/>
      <c r="B563" s="23"/>
      <c r="C563" s="23"/>
      <c r="D563" s="23"/>
      <c r="E563" s="23"/>
      <c r="F563" s="23"/>
      <c r="G563" s="23"/>
      <c r="H563" s="23"/>
    </row>
    <row r="564" spans="1:8">
      <c r="A564" s="23"/>
      <c r="B564" s="23"/>
      <c r="C564" s="23"/>
      <c r="D564" s="23"/>
      <c r="E564" s="23"/>
      <c r="F564" s="23"/>
      <c r="G564" s="23"/>
      <c r="H564" s="23"/>
    </row>
    <row r="565" spans="1:8">
      <c r="A565" s="23"/>
      <c r="B565" s="23"/>
      <c r="C565" s="23"/>
      <c r="D565" s="23"/>
      <c r="E565" s="23"/>
      <c r="F565" s="23"/>
      <c r="G565" s="23"/>
      <c r="H565" s="23"/>
    </row>
    <row r="566" spans="1:8">
      <c r="A566" s="23"/>
      <c r="B566" s="23"/>
      <c r="C566" s="23"/>
      <c r="D566" s="23"/>
      <c r="E566" s="23"/>
      <c r="F566" s="23"/>
      <c r="G566" s="23"/>
      <c r="H566" s="23"/>
    </row>
    <row r="567" spans="1:8">
      <c r="A567" s="23"/>
      <c r="B567" s="23"/>
      <c r="C567" s="23"/>
      <c r="D567" s="23"/>
      <c r="E567" s="23"/>
      <c r="F567" s="23"/>
      <c r="G567" s="23"/>
      <c r="H567" s="23"/>
    </row>
    <row r="568" spans="1:8">
      <c r="A568" s="23"/>
      <c r="B568" s="23"/>
      <c r="C568" s="23"/>
      <c r="D568" s="23"/>
      <c r="E568" s="23"/>
      <c r="F568" s="23"/>
      <c r="G568" s="23"/>
      <c r="H568" s="23"/>
    </row>
    <row r="569" spans="1:8">
      <c r="A569" s="23"/>
      <c r="B569" s="23"/>
      <c r="C569" s="23"/>
      <c r="D569" s="23"/>
      <c r="E569" s="23"/>
      <c r="F569" s="23"/>
      <c r="G569" s="23"/>
      <c r="H569" s="23"/>
    </row>
    <row r="570" spans="1:8">
      <c r="A570" s="23"/>
      <c r="B570" s="23"/>
      <c r="C570" s="23"/>
      <c r="D570" s="23"/>
      <c r="E570" s="23"/>
      <c r="F570" s="23"/>
      <c r="G570" s="23"/>
      <c r="H570" s="23"/>
    </row>
    <row r="571" spans="1:8">
      <c r="A571" s="23"/>
      <c r="B571" s="23"/>
      <c r="C571" s="23"/>
      <c r="D571" s="23"/>
      <c r="E571" s="23"/>
      <c r="F571" s="23"/>
      <c r="G571" s="23"/>
      <c r="H571" s="23"/>
    </row>
    <row r="572" spans="1:8">
      <c r="A572" s="23"/>
      <c r="B572" s="23"/>
      <c r="C572" s="23"/>
      <c r="D572" s="23"/>
      <c r="E572" s="23"/>
      <c r="F572" s="23"/>
      <c r="G572" s="23"/>
      <c r="H572" s="23"/>
    </row>
    <row r="573" spans="1:8">
      <c r="A573" s="23"/>
      <c r="B573" s="23"/>
      <c r="C573" s="23"/>
      <c r="D573" s="23"/>
      <c r="E573" s="23"/>
      <c r="F573" s="23"/>
      <c r="G573" s="23"/>
      <c r="H573" s="23"/>
    </row>
    <row r="574" spans="1:8">
      <c r="A574" s="23"/>
      <c r="B574" s="23"/>
      <c r="C574" s="23"/>
      <c r="D574" s="23"/>
      <c r="E574" s="23"/>
      <c r="F574" s="23"/>
      <c r="G574" s="23"/>
      <c r="H574" s="23"/>
    </row>
    <row r="575" spans="1:8">
      <c r="A575" s="23"/>
      <c r="B575" s="23"/>
      <c r="C575" s="23"/>
      <c r="D575" s="23"/>
      <c r="E575" s="23"/>
      <c r="F575" s="23"/>
      <c r="G575" s="23"/>
      <c r="H575" s="23"/>
    </row>
    <row r="576" spans="1:8">
      <c r="A576" s="23"/>
      <c r="B576" s="23"/>
      <c r="C576" s="23"/>
      <c r="D576" s="23"/>
      <c r="E576" s="23"/>
      <c r="F576" s="23"/>
      <c r="G576" s="23"/>
      <c r="H576" s="23"/>
    </row>
    <row r="577" spans="1:8">
      <c r="A577" s="23"/>
      <c r="B577" s="23"/>
      <c r="C577" s="23"/>
      <c r="D577" s="23"/>
      <c r="E577" s="23"/>
      <c r="F577" s="23"/>
      <c r="G577" s="23"/>
      <c r="H577" s="23"/>
    </row>
    <row r="578" spans="1:8">
      <c r="A578" s="23"/>
      <c r="B578" s="23"/>
      <c r="C578" s="23"/>
      <c r="D578" s="23"/>
      <c r="E578" s="23"/>
      <c r="F578" s="23"/>
      <c r="G578" s="23"/>
      <c r="H578" s="23"/>
    </row>
    <row r="579" spans="1:8">
      <c r="A579" s="23"/>
      <c r="B579" s="23"/>
      <c r="C579" s="23"/>
      <c r="D579" s="23"/>
      <c r="E579" s="23"/>
      <c r="F579" s="23"/>
      <c r="G579" s="23"/>
      <c r="H579" s="23"/>
    </row>
    <row r="580" spans="1:8">
      <c r="A580" s="23"/>
      <c r="B580" s="23"/>
      <c r="C580" s="23"/>
      <c r="D580" s="23"/>
      <c r="E580" s="23"/>
      <c r="F580" s="23"/>
      <c r="G580" s="23"/>
      <c r="H580" s="23"/>
    </row>
    <row r="581" spans="1:8">
      <c r="A581" s="23"/>
      <c r="B581" s="23"/>
      <c r="C581" s="23"/>
      <c r="D581" s="23"/>
      <c r="E581" s="23"/>
      <c r="F581" s="23"/>
      <c r="G581" s="23"/>
      <c r="H581" s="23"/>
    </row>
    <row r="582" spans="1:8">
      <c r="A582" s="23"/>
      <c r="B582" s="23"/>
      <c r="C582" s="23"/>
      <c r="D582" s="23"/>
      <c r="E582" s="23"/>
      <c r="F582" s="23"/>
      <c r="G582" s="23"/>
      <c r="H582" s="23"/>
    </row>
    <row r="583" spans="1:8">
      <c r="A583" s="23"/>
      <c r="B583" s="23"/>
      <c r="C583" s="23"/>
      <c r="D583" s="23"/>
      <c r="E583" s="23"/>
      <c r="F583" s="23"/>
      <c r="G583" s="23"/>
      <c r="H583" s="23"/>
    </row>
    <row r="584" spans="1:8">
      <c r="A584" s="23"/>
      <c r="B584" s="23"/>
      <c r="C584" s="23"/>
      <c r="D584" s="23"/>
      <c r="E584" s="23"/>
      <c r="F584" s="23"/>
      <c r="G584" s="23"/>
      <c r="H584" s="23"/>
    </row>
    <row r="585" spans="1:8">
      <c r="A585" s="23"/>
      <c r="B585" s="23"/>
      <c r="C585" s="23"/>
      <c r="D585" s="23"/>
      <c r="E585" s="23"/>
      <c r="F585" s="23"/>
      <c r="G585" s="23"/>
      <c r="H585" s="23"/>
    </row>
    <row r="586" spans="1:8">
      <c r="A586" s="23"/>
      <c r="B586" s="23"/>
      <c r="C586" s="23"/>
      <c r="D586" s="23"/>
      <c r="E586" s="23"/>
      <c r="F586" s="23"/>
      <c r="G586" s="23"/>
      <c r="H586" s="23"/>
    </row>
    <row r="587" spans="1:8">
      <c r="A587" s="23"/>
      <c r="B587" s="23"/>
      <c r="C587" s="23"/>
      <c r="D587" s="23"/>
      <c r="E587" s="23"/>
      <c r="F587" s="23"/>
      <c r="G587" s="23"/>
      <c r="H587" s="23"/>
    </row>
    <row r="588" spans="1:8">
      <c r="A588" s="23"/>
      <c r="B588" s="23"/>
      <c r="C588" s="23"/>
      <c r="D588" s="23"/>
      <c r="E588" s="23"/>
      <c r="F588" s="23"/>
      <c r="G588" s="23"/>
      <c r="H588" s="23"/>
    </row>
    <row r="589" spans="1:8">
      <c r="A589" s="23"/>
      <c r="B589" s="23"/>
      <c r="C589" s="23"/>
      <c r="D589" s="23"/>
      <c r="E589" s="23"/>
      <c r="F589" s="23"/>
      <c r="G589" s="23"/>
      <c r="H589" s="23"/>
    </row>
    <row r="590" spans="1:8">
      <c r="A590" s="23"/>
      <c r="B590" s="23"/>
      <c r="C590" s="23"/>
      <c r="D590" s="23"/>
      <c r="E590" s="23"/>
      <c r="F590" s="23"/>
      <c r="G590" s="23"/>
      <c r="H590" s="23"/>
    </row>
    <row r="591" spans="1:8">
      <c r="A591" s="23"/>
      <c r="B591" s="23"/>
      <c r="C591" s="23"/>
      <c r="D591" s="23"/>
      <c r="E591" s="23"/>
      <c r="F591" s="23"/>
      <c r="G591" s="23"/>
      <c r="H591" s="23"/>
    </row>
    <row r="592" spans="1:8">
      <c r="A592" s="23"/>
      <c r="B592" s="23"/>
      <c r="C592" s="23"/>
      <c r="D592" s="23"/>
      <c r="E592" s="23"/>
      <c r="F592" s="23"/>
      <c r="G592" s="23"/>
      <c r="H592" s="23"/>
    </row>
    <row r="593" spans="1:8">
      <c r="A593" s="23"/>
      <c r="B593" s="23"/>
      <c r="C593" s="23"/>
      <c r="D593" s="23"/>
      <c r="E593" s="23"/>
      <c r="F593" s="23"/>
      <c r="G593" s="23"/>
      <c r="H593" s="23"/>
    </row>
    <row r="594" spans="1:8">
      <c r="A594" s="23"/>
      <c r="B594" s="23"/>
      <c r="C594" s="23"/>
      <c r="D594" s="23"/>
      <c r="E594" s="23"/>
      <c r="F594" s="23"/>
      <c r="G594" s="23"/>
      <c r="H594" s="23"/>
    </row>
    <row r="595" spans="1:8">
      <c r="A595" s="23"/>
      <c r="B595" s="23"/>
      <c r="C595" s="23"/>
      <c r="D595" s="23"/>
      <c r="E595" s="23"/>
      <c r="F595" s="23"/>
      <c r="G595" s="23"/>
      <c r="H595" s="23"/>
    </row>
    <row r="596" spans="1:8">
      <c r="A596" s="23"/>
      <c r="B596" s="23"/>
      <c r="C596" s="23"/>
      <c r="D596" s="23"/>
      <c r="E596" s="23"/>
      <c r="F596" s="23"/>
      <c r="G596" s="23"/>
      <c r="H596" s="23"/>
    </row>
    <row r="597" spans="1:8">
      <c r="A597" s="23"/>
      <c r="B597" s="23"/>
      <c r="C597" s="23"/>
      <c r="D597" s="23"/>
      <c r="E597" s="23"/>
      <c r="F597" s="23"/>
      <c r="G597" s="23"/>
      <c r="H597" s="23"/>
    </row>
    <row r="598" spans="1:8">
      <c r="A598" s="23"/>
      <c r="B598" s="23"/>
      <c r="C598" s="23"/>
      <c r="D598" s="23"/>
      <c r="E598" s="23"/>
      <c r="F598" s="23"/>
      <c r="G598" s="23"/>
      <c r="H598" s="23"/>
    </row>
    <row r="599" spans="1:8">
      <c r="A599" s="23"/>
      <c r="B599" s="23"/>
      <c r="C599" s="23"/>
      <c r="D599" s="23"/>
      <c r="E599" s="23"/>
      <c r="F599" s="23"/>
      <c r="G599" s="23"/>
      <c r="H599" s="23"/>
    </row>
    <row r="600" spans="1:8">
      <c r="A600" s="23"/>
      <c r="B600" s="23"/>
      <c r="C600" s="23"/>
      <c r="D600" s="23"/>
      <c r="E600" s="23"/>
      <c r="F600" s="23"/>
      <c r="G600" s="23"/>
      <c r="H600" s="23"/>
    </row>
    <row r="601" spans="1:8">
      <c r="A601" s="23"/>
      <c r="B601" s="23"/>
      <c r="C601" s="23"/>
      <c r="D601" s="23"/>
      <c r="E601" s="23"/>
      <c r="F601" s="23"/>
      <c r="G601" s="23"/>
      <c r="H601" s="23"/>
    </row>
    <row r="602" spans="1:8">
      <c r="A602" s="23"/>
      <c r="B602" s="23"/>
      <c r="C602" s="23"/>
      <c r="D602" s="23"/>
      <c r="E602" s="23"/>
      <c r="F602" s="23"/>
      <c r="G602" s="23"/>
      <c r="H602" s="23"/>
    </row>
    <row r="603" spans="1:8">
      <c r="A603" s="23"/>
      <c r="B603" s="23"/>
      <c r="C603" s="23"/>
      <c r="D603" s="23"/>
      <c r="E603" s="23"/>
      <c r="F603" s="23"/>
      <c r="G603" s="23"/>
      <c r="H603" s="23"/>
    </row>
    <row r="604" spans="1:8">
      <c r="A604" s="23"/>
      <c r="B604" s="23"/>
      <c r="C604" s="23"/>
      <c r="D604" s="23"/>
      <c r="E604" s="23"/>
      <c r="F604" s="23"/>
      <c r="G604" s="23"/>
      <c r="H604" s="23"/>
    </row>
    <row r="605" spans="1:8">
      <c r="A605" s="23"/>
      <c r="B605" s="23"/>
      <c r="C605" s="23"/>
      <c r="D605" s="23"/>
      <c r="E605" s="23"/>
      <c r="F605" s="23"/>
      <c r="G605" s="23"/>
      <c r="H605" s="23"/>
    </row>
    <row r="606" spans="1:8">
      <c r="A606" s="23"/>
      <c r="B606" s="23"/>
      <c r="C606" s="23"/>
      <c r="D606" s="23"/>
      <c r="E606" s="23"/>
      <c r="F606" s="23"/>
      <c r="G606" s="23"/>
      <c r="H606" s="23"/>
    </row>
    <row r="607" spans="1:8">
      <c r="A607" s="23"/>
      <c r="B607" s="23"/>
      <c r="C607" s="23"/>
      <c r="D607" s="23"/>
      <c r="E607" s="23"/>
      <c r="F607" s="23"/>
      <c r="G607" s="23"/>
      <c r="H607" s="23"/>
    </row>
    <row r="608" spans="1:8">
      <c r="A608" s="23"/>
      <c r="B608" s="23"/>
      <c r="C608" s="23"/>
      <c r="D608" s="23"/>
      <c r="E608" s="23"/>
      <c r="F608" s="23"/>
      <c r="G608" s="23"/>
      <c r="H608" s="23"/>
    </row>
    <row r="609" spans="1:8">
      <c r="A609" s="23"/>
      <c r="B609" s="23"/>
      <c r="C609" s="23"/>
      <c r="D609" s="23"/>
      <c r="E609" s="23"/>
      <c r="F609" s="23"/>
      <c r="G609" s="23"/>
      <c r="H609" s="23"/>
    </row>
    <row r="610" spans="1:8">
      <c r="A610" s="23"/>
      <c r="B610" s="23"/>
      <c r="C610" s="23"/>
      <c r="D610" s="23"/>
      <c r="E610" s="23"/>
      <c r="F610" s="23"/>
      <c r="G610" s="23"/>
      <c r="H610" s="23"/>
    </row>
    <row r="611" spans="1:8">
      <c r="A611" s="23"/>
      <c r="B611" s="23"/>
      <c r="C611" s="23"/>
      <c r="D611" s="23"/>
      <c r="E611" s="23"/>
      <c r="F611" s="23"/>
      <c r="G611" s="23"/>
      <c r="H611" s="23"/>
    </row>
    <row r="612" spans="1:8">
      <c r="A612" s="23"/>
      <c r="B612" s="23"/>
      <c r="C612" s="23"/>
      <c r="D612" s="23"/>
      <c r="E612" s="23"/>
      <c r="F612" s="23"/>
      <c r="G612" s="23"/>
      <c r="H612" s="23"/>
    </row>
    <row r="613" spans="1:8">
      <c r="A613" s="23"/>
      <c r="B613" s="23"/>
      <c r="C613" s="23"/>
      <c r="D613" s="23"/>
      <c r="E613" s="23"/>
      <c r="F613" s="23"/>
      <c r="G613" s="23"/>
      <c r="H613" s="23"/>
    </row>
    <row r="614" spans="1:8">
      <c r="A614" s="23"/>
      <c r="B614" s="23"/>
      <c r="C614" s="23"/>
      <c r="D614" s="23"/>
      <c r="E614" s="23"/>
      <c r="F614" s="23"/>
      <c r="G614" s="23"/>
      <c r="H614" s="23"/>
    </row>
    <row r="615" spans="1:8">
      <c r="A615" s="23"/>
      <c r="B615" s="23"/>
      <c r="C615" s="23"/>
      <c r="D615" s="23"/>
      <c r="E615" s="23"/>
      <c r="F615" s="23"/>
      <c r="G615" s="23"/>
      <c r="H615" s="23"/>
    </row>
    <row r="616" spans="1:8">
      <c r="A616" s="23"/>
      <c r="B616" s="23"/>
      <c r="C616" s="23"/>
      <c r="D616" s="23"/>
      <c r="E616" s="23"/>
      <c r="F616" s="23"/>
      <c r="G616" s="23"/>
      <c r="H616" s="23"/>
    </row>
    <row r="617" spans="1:8">
      <c r="A617" s="23"/>
      <c r="B617" s="23"/>
      <c r="C617" s="23"/>
      <c r="D617" s="23"/>
      <c r="E617" s="23"/>
      <c r="F617" s="23"/>
      <c r="G617" s="23"/>
      <c r="H617" s="23"/>
    </row>
    <row r="618" spans="1:8">
      <c r="A618" s="23"/>
      <c r="B618" s="23"/>
      <c r="C618" s="23"/>
      <c r="D618" s="23"/>
      <c r="E618" s="23"/>
      <c r="F618" s="23"/>
      <c r="G618" s="23"/>
      <c r="H618" s="23"/>
    </row>
    <row r="619" spans="1:8">
      <c r="A619" s="23"/>
      <c r="B619" s="23"/>
      <c r="C619" s="23"/>
      <c r="D619" s="23"/>
      <c r="E619" s="23"/>
      <c r="F619" s="23"/>
      <c r="G619" s="23"/>
      <c r="H619" s="23"/>
    </row>
    <row r="620" spans="1:8">
      <c r="A620" s="23"/>
      <c r="B620" s="23"/>
      <c r="C620" s="23"/>
      <c r="D620" s="23"/>
      <c r="E620" s="23"/>
      <c r="F620" s="23"/>
      <c r="G620" s="23"/>
      <c r="H620" s="23"/>
    </row>
    <row r="621" spans="1:8">
      <c r="A621" s="23"/>
      <c r="B621" s="23"/>
      <c r="C621" s="23"/>
      <c r="D621" s="23"/>
      <c r="E621" s="23"/>
      <c r="F621" s="23"/>
      <c r="G621" s="23"/>
      <c r="H621" s="23"/>
    </row>
    <row r="622" spans="1:8">
      <c r="A622" s="23"/>
      <c r="B622" s="23"/>
      <c r="C622" s="23"/>
      <c r="D622" s="23"/>
      <c r="E622" s="23"/>
      <c r="F622" s="23"/>
      <c r="G622" s="23"/>
      <c r="H622" s="23"/>
    </row>
    <row r="623" spans="1:8">
      <c r="A623" s="23"/>
      <c r="B623" s="23"/>
      <c r="C623" s="23"/>
      <c r="D623" s="23"/>
      <c r="E623" s="23"/>
      <c r="F623" s="23"/>
      <c r="G623" s="23"/>
      <c r="H623" s="23"/>
    </row>
    <row r="624" spans="1:8">
      <c r="A624" s="23"/>
      <c r="B624" s="23"/>
      <c r="C624" s="23"/>
      <c r="D624" s="23"/>
      <c r="E624" s="23"/>
      <c r="F624" s="23"/>
      <c r="G624" s="23"/>
      <c r="H624" s="23"/>
    </row>
    <row r="625" spans="1:8">
      <c r="A625" s="23"/>
      <c r="B625" s="23"/>
      <c r="C625" s="23"/>
      <c r="D625" s="23"/>
      <c r="E625" s="23"/>
      <c r="F625" s="23"/>
      <c r="G625" s="23"/>
      <c r="H625" s="23"/>
    </row>
    <row r="626" spans="1:8">
      <c r="A626" s="23"/>
      <c r="B626" s="23"/>
      <c r="C626" s="23"/>
      <c r="D626" s="23"/>
      <c r="E626" s="23"/>
      <c r="F626" s="23"/>
      <c r="G626" s="23"/>
      <c r="H626" s="23"/>
    </row>
    <row r="627" spans="1:8">
      <c r="A627" s="23"/>
      <c r="B627" s="23"/>
      <c r="C627" s="23"/>
      <c r="D627" s="23"/>
      <c r="E627" s="23"/>
      <c r="F627" s="23"/>
      <c r="G627" s="23"/>
      <c r="H627" s="23"/>
    </row>
    <row r="628" spans="1:8">
      <c r="A628" s="23"/>
      <c r="B628" s="23"/>
      <c r="C628" s="23"/>
      <c r="D628" s="23"/>
      <c r="E628" s="23"/>
      <c r="F628" s="23"/>
      <c r="G628" s="23"/>
      <c r="H628" s="23"/>
    </row>
    <row r="629" spans="1:8">
      <c r="A629" s="23"/>
      <c r="B629" s="23"/>
      <c r="C629" s="23"/>
      <c r="D629" s="23"/>
      <c r="E629" s="23"/>
      <c r="F629" s="23"/>
      <c r="G629" s="23"/>
      <c r="H629" s="23"/>
    </row>
    <row r="630" spans="1:8">
      <c r="A630" s="23"/>
      <c r="B630" s="23"/>
      <c r="C630" s="23"/>
      <c r="D630" s="23"/>
      <c r="E630" s="23"/>
      <c r="F630" s="23"/>
      <c r="G630" s="23"/>
      <c r="H630" s="23"/>
    </row>
    <row r="631" spans="1:8">
      <c r="A631" s="23"/>
      <c r="B631" s="23"/>
      <c r="C631" s="23"/>
      <c r="D631" s="23"/>
      <c r="E631" s="23"/>
      <c r="F631" s="23"/>
      <c r="G631" s="23"/>
      <c r="H631" s="23"/>
    </row>
    <row r="632" spans="1:8">
      <c r="A632" s="23"/>
      <c r="B632" s="23"/>
      <c r="C632" s="23"/>
      <c r="D632" s="23"/>
      <c r="E632" s="23"/>
      <c r="F632" s="23"/>
      <c r="G632" s="23"/>
      <c r="H632" s="23"/>
    </row>
    <row r="633" spans="1:8">
      <c r="A633" s="23"/>
      <c r="B633" s="23"/>
      <c r="C633" s="23"/>
      <c r="D633" s="23"/>
      <c r="E633" s="23"/>
      <c r="F633" s="23"/>
      <c r="G633" s="23"/>
      <c r="H633" s="23"/>
    </row>
    <row r="634" spans="1:8">
      <c r="A634" s="23"/>
      <c r="B634" s="23"/>
      <c r="C634" s="23"/>
      <c r="D634" s="23"/>
      <c r="E634" s="23"/>
      <c r="F634" s="23"/>
      <c r="G634" s="23"/>
      <c r="H634" s="23"/>
    </row>
    <row r="635" spans="1:8">
      <c r="A635" s="23"/>
      <c r="B635" s="23"/>
      <c r="C635" s="23"/>
      <c r="D635" s="23"/>
      <c r="E635" s="23"/>
      <c r="F635" s="23"/>
      <c r="G635" s="23"/>
      <c r="H635" s="23"/>
    </row>
    <row r="636" spans="1:8">
      <c r="A636" s="23"/>
      <c r="B636" s="23"/>
      <c r="C636" s="23"/>
      <c r="D636" s="23"/>
      <c r="E636" s="23"/>
      <c r="F636" s="23"/>
      <c r="G636" s="23"/>
      <c r="H636" s="23"/>
    </row>
    <row r="637" spans="1:8">
      <c r="A637" s="23"/>
      <c r="B637" s="23"/>
      <c r="C637" s="23"/>
      <c r="D637" s="23"/>
      <c r="E637" s="23"/>
      <c r="F637" s="23"/>
      <c r="G637" s="23"/>
      <c r="H637" s="23"/>
    </row>
    <row r="638" spans="1:8">
      <c r="A638" s="23"/>
      <c r="B638" s="23"/>
      <c r="C638" s="23"/>
      <c r="D638" s="23"/>
      <c r="E638" s="23"/>
      <c r="F638" s="23"/>
      <c r="G638" s="23"/>
      <c r="H638" s="23"/>
    </row>
    <row r="639" spans="1:8">
      <c r="A639" s="23"/>
      <c r="B639" s="23"/>
      <c r="C639" s="23"/>
      <c r="D639" s="23"/>
      <c r="E639" s="23"/>
      <c r="F639" s="23"/>
      <c r="G639" s="23"/>
      <c r="H639" s="23"/>
    </row>
    <row r="640" spans="1:8">
      <c r="A640" s="23"/>
      <c r="B640" s="23"/>
      <c r="C640" s="23"/>
      <c r="D640" s="23"/>
      <c r="E640" s="23"/>
      <c r="F640" s="23"/>
      <c r="G640" s="23"/>
      <c r="H640" s="23"/>
    </row>
    <row r="641" spans="1:8">
      <c r="A641" s="23"/>
      <c r="B641" s="23"/>
      <c r="C641" s="23"/>
      <c r="D641" s="23"/>
      <c r="E641" s="23"/>
      <c r="F641" s="23"/>
      <c r="G641" s="23"/>
      <c r="H641" s="23"/>
    </row>
    <row r="642" spans="1:8">
      <c r="A642" s="23"/>
      <c r="B642" s="23"/>
      <c r="C642" s="23"/>
      <c r="D642" s="23"/>
      <c r="E642" s="23"/>
      <c r="F642" s="23"/>
      <c r="G642" s="23"/>
      <c r="H642" s="23"/>
    </row>
    <row r="643" spans="1:8">
      <c r="A643" s="23"/>
      <c r="B643" s="23"/>
      <c r="C643" s="23"/>
      <c r="D643" s="23"/>
      <c r="E643" s="23"/>
      <c r="F643" s="23"/>
      <c r="G643" s="23"/>
      <c r="H643" s="23"/>
    </row>
    <row r="644" spans="1:8">
      <c r="A644" s="23"/>
      <c r="B644" s="23"/>
      <c r="C644" s="23"/>
      <c r="D644" s="23"/>
      <c r="E644" s="23"/>
      <c r="F644" s="23"/>
      <c r="G644" s="23"/>
      <c r="H644" s="23"/>
    </row>
    <row r="645" spans="1:8">
      <c r="A645" s="23"/>
      <c r="B645" s="23"/>
      <c r="C645" s="23"/>
      <c r="D645" s="23"/>
      <c r="E645" s="23"/>
      <c r="F645" s="23"/>
      <c r="G645" s="23"/>
      <c r="H645" s="23"/>
    </row>
    <row r="646" spans="1:8">
      <c r="A646" s="23"/>
      <c r="B646" s="23"/>
      <c r="C646" s="23"/>
      <c r="D646" s="23"/>
      <c r="E646" s="23"/>
      <c r="F646" s="23"/>
      <c r="G646" s="23"/>
      <c r="H646" s="23"/>
    </row>
    <row r="647" spans="1:8">
      <c r="A647" s="23"/>
      <c r="B647" s="23"/>
      <c r="C647" s="23"/>
      <c r="D647" s="23"/>
      <c r="E647" s="23"/>
      <c r="F647" s="23"/>
      <c r="G647" s="23"/>
      <c r="H647" s="23"/>
    </row>
    <row r="648" spans="1:8">
      <c r="A648" s="23"/>
      <c r="B648" s="23"/>
      <c r="C648" s="23"/>
      <c r="D648" s="23"/>
      <c r="E648" s="23"/>
      <c r="F648" s="23"/>
      <c r="G648" s="23"/>
      <c r="H648" s="23"/>
    </row>
    <row r="649" spans="1:8">
      <c r="A649" s="23"/>
      <c r="B649" s="23"/>
      <c r="C649" s="23"/>
      <c r="D649" s="23"/>
      <c r="E649" s="23"/>
      <c r="F649" s="23"/>
      <c r="G649" s="23"/>
      <c r="H649" s="23"/>
    </row>
    <row r="650" spans="1:8">
      <c r="A650" s="23"/>
      <c r="B650" s="23"/>
      <c r="C650" s="23"/>
      <c r="D650" s="23"/>
      <c r="E650" s="23"/>
      <c r="F650" s="23"/>
      <c r="G650" s="23"/>
      <c r="H650" s="23"/>
    </row>
    <row r="651" spans="1:8">
      <c r="A651" s="23"/>
      <c r="B651" s="23"/>
      <c r="C651" s="23"/>
      <c r="D651" s="23"/>
      <c r="E651" s="23"/>
      <c r="F651" s="23"/>
      <c r="G651" s="23"/>
      <c r="H651" s="23"/>
    </row>
    <row r="652" spans="1:8">
      <c r="A652" s="23"/>
      <c r="B652" s="23"/>
      <c r="C652" s="23"/>
      <c r="D652" s="23"/>
      <c r="E652" s="23"/>
      <c r="F652" s="23"/>
      <c r="G652" s="23"/>
      <c r="H652" s="23"/>
    </row>
    <row r="653" spans="1:8">
      <c r="A653" s="23"/>
      <c r="B653" s="23"/>
      <c r="C653" s="23"/>
      <c r="D653" s="23"/>
      <c r="E653" s="23"/>
      <c r="F653" s="23"/>
      <c r="G653" s="23"/>
      <c r="H653" s="23"/>
    </row>
    <row r="654" spans="1:8">
      <c r="A654" s="23"/>
      <c r="B654" s="23"/>
      <c r="C654" s="23"/>
      <c r="D654" s="23"/>
      <c r="E654" s="23"/>
      <c r="F654" s="23"/>
      <c r="G654" s="23"/>
      <c r="H654" s="23"/>
    </row>
    <row r="655" spans="1:8">
      <c r="A655" s="23"/>
      <c r="B655" s="23"/>
      <c r="C655" s="23"/>
      <c r="D655" s="23"/>
      <c r="E655" s="23"/>
      <c r="F655" s="23"/>
      <c r="G655" s="23"/>
      <c r="H655" s="23"/>
    </row>
    <row r="656" spans="1:8">
      <c r="A656" s="23"/>
      <c r="B656" s="23"/>
      <c r="C656" s="23"/>
      <c r="D656" s="23"/>
      <c r="E656" s="23"/>
      <c r="F656" s="23"/>
      <c r="G656" s="23"/>
      <c r="H656" s="23"/>
    </row>
    <row r="657" spans="1:8">
      <c r="A657" s="23"/>
      <c r="B657" s="23"/>
      <c r="C657" s="23"/>
      <c r="D657" s="23"/>
      <c r="E657" s="23"/>
      <c r="F657" s="23"/>
      <c r="G657" s="23"/>
      <c r="H657" s="23"/>
    </row>
    <row r="658" spans="1:8">
      <c r="A658" s="23"/>
      <c r="B658" s="23"/>
      <c r="C658" s="23"/>
      <c r="D658" s="23"/>
      <c r="E658" s="23"/>
      <c r="F658" s="23"/>
      <c r="G658" s="23"/>
      <c r="H658" s="23"/>
    </row>
    <row r="659" spans="1:8">
      <c r="A659" s="23"/>
      <c r="B659" s="23"/>
      <c r="C659" s="23"/>
      <c r="D659" s="23"/>
      <c r="E659" s="23"/>
      <c r="F659" s="23"/>
      <c r="G659" s="23"/>
      <c r="H659" s="23"/>
    </row>
    <row r="660" spans="1:8">
      <c r="A660" s="23"/>
      <c r="B660" s="23"/>
      <c r="C660" s="23"/>
      <c r="D660" s="23"/>
      <c r="E660" s="23"/>
      <c r="F660" s="23"/>
      <c r="G660" s="23"/>
      <c r="H660" s="23"/>
    </row>
    <row r="661" spans="1:8">
      <c r="A661" s="23"/>
      <c r="B661" s="23"/>
      <c r="C661" s="23"/>
      <c r="D661" s="23"/>
      <c r="E661" s="23"/>
      <c r="F661" s="23"/>
      <c r="G661" s="23"/>
      <c r="H661" s="23"/>
    </row>
    <row r="662" spans="1:8">
      <c r="A662" s="23"/>
      <c r="B662" s="23"/>
      <c r="C662" s="23"/>
      <c r="D662" s="23"/>
      <c r="E662" s="23"/>
      <c r="F662" s="23"/>
      <c r="G662" s="23"/>
      <c r="H662" s="23"/>
    </row>
    <row r="663" spans="1:8">
      <c r="A663" s="23"/>
      <c r="B663" s="23"/>
      <c r="C663" s="23"/>
      <c r="D663" s="23"/>
      <c r="E663" s="23"/>
      <c r="F663" s="23"/>
      <c r="G663" s="23"/>
      <c r="H663" s="23"/>
    </row>
    <row r="664" spans="1:8">
      <c r="A664" s="23"/>
      <c r="B664" s="23"/>
      <c r="C664" s="23"/>
      <c r="D664" s="23"/>
      <c r="E664" s="23"/>
      <c r="F664" s="23"/>
      <c r="G664" s="23"/>
      <c r="H664" s="23"/>
    </row>
    <row r="665" spans="1:8">
      <c r="A665" s="23"/>
      <c r="B665" s="23"/>
      <c r="C665" s="23"/>
      <c r="D665" s="23"/>
      <c r="E665" s="23"/>
      <c r="F665" s="23"/>
      <c r="G665" s="23"/>
      <c r="H665" s="23"/>
    </row>
    <row r="666" spans="1:8" ht="20.25">
      <c r="A666" s="33"/>
      <c r="B666" s="33"/>
      <c r="C666" s="33"/>
      <c r="D666" s="33"/>
      <c r="E666" s="33"/>
    </row>
    <row r="667" spans="1:8" ht="20.25">
      <c r="A667" s="33"/>
      <c r="B667" s="33"/>
      <c r="C667" s="33"/>
      <c r="D667" s="33"/>
      <c r="E667" s="33"/>
    </row>
    <row r="668" spans="1:8" ht="20.25">
      <c r="A668" s="33"/>
      <c r="B668" s="33"/>
      <c r="C668" s="33"/>
      <c r="D668" s="33"/>
      <c r="E668" s="33"/>
    </row>
    <row r="669" spans="1:8" ht="20.25">
      <c r="A669" s="33"/>
      <c r="B669" s="33"/>
      <c r="C669" s="33"/>
      <c r="D669" s="33"/>
      <c r="E669" s="33"/>
    </row>
    <row r="670" spans="1:8" ht="20.25">
      <c r="A670" s="33"/>
      <c r="B670" s="33"/>
      <c r="C670" s="33"/>
      <c r="D670" s="33"/>
      <c r="E670" s="33"/>
    </row>
    <row r="671" spans="1:8" ht="20.25">
      <c r="A671" s="33"/>
      <c r="B671" s="33"/>
      <c r="C671" s="33"/>
      <c r="D671" s="33"/>
      <c r="E671" s="33"/>
    </row>
    <row r="672" spans="1:8" ht="20.25">
      <c r="A672" s="33"/>
      <c r="B672" s="33"/>
      <c r="C672" s="33"/>
      <c r="D672" s="33"/>
      <c r="E672" s="33"/>
    </row>
    <row r="673" spans="1:5" ht="20.25">
      <c r="A673" s="33"/>
      <c r="B673" s="33"/>
      <c r="C673" s="33"/>
      <c r="D673" s="33"/>
      <c r="E673" s="33"/>
    </row>
    <row r="674" spans="1:5" ht="20.25">
      <c r="A674" s="33"/>
      <c r="B674" s="33"/>
      <c r="C674" s="33"/>
      <c r="D674" s="33"/>
      <c r="E674" s="33"/>
    </row>
    <row r="675" spans="1:5" ht="20.25">
      <c r="A675" s="33"/>
      <c r="B675" s="33"/>
      <c r="C675" s="33"/>
      <c r="D675" s="33"/>
      <c r="E675" s="33"/>
    </row>
    <row r="676" spans="1:5" ht="20.25">
      <c r="A676" s="33"/>
      <c r="B676" s="33"/>
      <c r="C676" s="33"/>
      <c r="D676" s="33"/>
      <c r="E676" s="33"/>
    </row>
    <row r="677" spans="1:5" ht="20.25">
      <c r="A677" s="33"/>
      <c r="B677" s="33"/>
      <c r="C677" s="33"/>
      <c r="D677" s="33"/>
      <c r="E677" s="33"/>
    </row>
    <row r="678" spans="1:5" ht="20.25">
      <c r="A678" s="33"/>
      <c r="B678" s="33"/>
      <c r="C678" s="33"/>
      <c r="D678" s="33"/>
      <c r="E678" s="33"/>
    </row>
    <row r="679" spans="1:5" ht="20.25">
      <c r="A679" s="33"/>
      <c r="B679" s="33"/>
      <c r="C679" s="33"/>
      <c r="D679" s="33"/>
      <c r="E679" s="33"/>
    </row>
    <row r="680" spans="1:5" ht="20.25">
      <c r="A680" s="33"/>
      <c r="B680" s="33"/>
      <c r="C680" s="33"/>
      <c r="D680" s="33"/>
      <c r="E680" s="33"/>
    </row>
    <row r="681" spans="1:5" ht="20.25">
      <c r="A681" s="33"/>
      <c r="B681" s="33"/>
      <c r="C681" s="33"/>
      <c r="D681" s="33"/>
      <c r="E681" s="33"/>
    </row>
    <row r="682" spans="1:5" ht="20.25">
      <c r="A682" s="33"/>
      <c r="B682" s="33"/>
      <c r="C682" s="33"/>
      <c r="D682" s="33"/>
      <c r="E682" s="33"/>
    </row>
    <row r="683" spans="1:5" ht="20.25">
      <c r="A683" s="33"/>
      <c r="B683" s="33"/>
      <c r="C683" s="33"/>
      <c r="D683" s="33"/>
      <c r="E683" s="33"/>
    </row>
    <row r="684" spans="1:5" ht="20.25">
      <c r="A684" s="33"/>
      <c r="B684" s="33"/>
      <c r="C684" s="33"/>
      <c r="D684" s="33"/>
      <c r="E684" s="33"/>
    </row>
    <row r="685" spans="1:5" ht="20.25">
      <c r="A685" s="33"/>
      <c r="B685" s="33"/>
      <c r="C685" s="33"/>
      <c r="D685" s="33"/>
      <c r="E685" s="33"/>
    </row>
    <row r="686" spans="1:5" ht="20.25">
      <c r="A686" s="33"/>
      <c r="B686" s="33"/>
      <c r="C686" s="33"/>
      <c r="D686" s="33"/>
      <c r="E686" s="33"/>
    </row>
    <row r="687" spans="1:5" ht="20.25">
      <c r="A687" s="33"/>
      <c r="B687" s="33"/>
      <c r="C687" s="33"/>
      <c r="D687" s="33"/>
      <c r="E687" s="33"/>
    </row>
    <row r="688" spans="1:5" ht="20.25">
      <c r="A688" s="33"/>
      <c r="B688" s="33"/>
      <c r="C688" s="33"/>
      <c r="D688" s="33"/>
      <c r="E688" s="33"/>
    </row>
    <row r="689" spans="1:5" ht="20.25">
      <c r="A689" s="33"/>
      <c r="B689" s="33"/>
      <c r="C689" s="33"/>
      <c r="D689" s="33"/>
      <c r="E689" s="33"/>
    </row>
    <row r="690" spans="1:5" ht="20.25">
      <c r="A690" s="33"/>
      <c r="B690" s="33"/>
      <c r="C690" s="33"/>
      <c r="D690" s="33"/>
      <c r="E690" s="33"/>
    </row>
    <row r="691" spans="1:5" ht="20.25">
      <c r="A691" s="33"/>
      <c r="B691" s="33"/>
      <c r="C691" s="33"/>
      <c r="D691" s="33"/>
      <c r="E691" s="33"/>
    </row>
    <row r="692" spans="1:5" ht="20.25">
      <c r="A692" s="33"/>
      <c r="B692" s="33"/>
      <c r="C692" s="33"/>
      <c r="D692" s="33"/>
      <c r="E692" s="33"/>
    </row>
    <row r="693" spans="1:5" ht="20.25">
      <c r="A693" s="33"/>
      <c r="B693" s="33"/>
      <c r="C693" s="33"/>
      <c r="D693" s="33"/>
      <c r="E693" s="33"/>
    </row>
    <row r="694" spans="1:5" ht="20.25">
      <c r="A694" s="33"/>
      <c r="B694" s="33"/>
      <c r="C694" s="33"/>
      <c r="D694" s="33"/>
      <c r="E694" s="33"/>
    </row>
    <row r="695" spans="1:5" ht="20.25">
      <c r="A695" s="33"/>
      <c r="B695" s="33"/>
      <c r="C695" s="33"/>
      <c r="D695" s="33"/>
      <c r="E695" s="33"/>
    </row>
    <row r="696" spans="1:5" ht="20.25">
      <c r="A696" s="33"/>
      <c r="B696" s="33"/>
      <c r="C696" s="33"/>
      <c r="D696" s="33"/>
      <c r="E696" s="33"/>
    </row>
    <row r="697" spans="1:5" ht="20.25">
      <c r="A697" s="33"/>
      <c r="B697" s="33"/>
      <c r="C697" s="33"/>
      <c r="D697" s="33"/>
      <c r="E697" s="33"/>
    </row>
    <row r="698" spans="1:5" ht="20.25">
      <c r="A698" s="33"/>
      <c r="B698" s="33"/>
      <c r="C698" s="33"/>
      <c r="D698" s="33"/>
      <c r="E698" s="33"/>
    </row>
    <row r="699" spans="1:5" ht="20.25">
      <c r="A699" s="33"/>
      <c r="B699" s="33"/>
      <c r="C699" s="33"/>
      <c r="D699" s="33"/>
      <c r="E699" s="33"/>
    </row>
    <row r="700" spans="1:5" ht="20.25">
      <c r="A700" s="33"/>
      <c r="B700" s="33"/>
      <c r="C700" s="33"/>
      <c r="D700" s="33"/>
      <c r="E700" s="33"/>
    </row>
    <row r="701" spans="1:5" ht="20.25">
      <c r="A701" s="33"/>
      <c r="B701" s="33"/>
      <c r="C701" s="33"/>
      <c r="D701" s="33"/>
      <c r="E701" s="33"/>
    </row>
    <row r="702" spans="1:5" ht="20.25">
      <c r="A702" s="33"/>
      <c r="B702" s="33"/>
      <c r="C702" s="33"/>
      <c r="D702" s="33"/>
      <c r="E702" s="33"/>
    </row>
    <row r="703" spans="1:5" ht="20.25">
      <c r="A703" s="33"/>
      <c r="B703" s="33"/>
      <c r="C703" s="33"/>
      <c r="D703" s="33"/>
      <c r="E703" s="33"/>
    </row>
    <row r="704" spans="1:5" ht="20.25">
      <c r="A704" s="33"/>
      <c r="B704" s="33"/>
      <c r="C704" s="33"/>
      <c r="D704" s="33"/>
      <c r="E704" s="33"/>
    </row>
    <row r="705" spans="1:5" ht="20.25">
      <c r="A705" s="33"/>
      <c r="B705" s="33"/>
      <c r="C705" s="33"/>
      <c r="D705" s="33"/>
      <c r="E705" s="33"/>
    </row>
    <row r="706" spans="1:5" ht="20.25">
      <c r="A706" s="33"/>
      <c r="B706" s="33"/>
      <c r="C706" s="33"/>
      <c r="D706" s="33"/>
      <c r="E706" s="33"/>
    </row>
  </sheetData>
  <mergeCells count="32">
    <mergeCell ref="A475:A495"/>
    <mergeCell ref="B476:B495"/>
    <mergeCell ref="A496:A548"/>
    <mergeCell ref="B497:B541"/>
    <mergeCell ref="B542:B548"/>
    <mergeCell ref="A473:A474"/>
    <mergeCell ref="A70:A71"/>
    <mergeCell ref="A73:A78"/>
    <mergeCell ref="A79:A379"/>
    <mergeCell ref="B82:B88"/>
    <mergeCell ref="B89:B93"/>
    <mergeCell ref="B94:B234"/>
    <mergeCell ref="B235:B378"/>
    <mergeCell ref="A380:A382"/>
    <mergeCell ref="A383:A385"/>
    <mergeCell ref="A388:A446"/>
    <mergeCell ref="B389:B446"/>
    <mergeCell ref="B447:B471"/>
    <mergeCell ref="A9:C9"/>
    <mergeCell ref="A10:A15"/>
    <mergeCell ref="A16:A69"/>
    <mergeCell ref="B17:B23"/>
    <mergeCell ref="B24:B43"/>
    <mergeCell ref="B44:B50"/>
    <mergeCell ref="B51:B69"/>
    <mergeCell ref="A2:H2"/>
    <mergeCell ref="A4:A5"/>
    <mergeCell ref="B4:B5"/>
    <mergeCell ref="C4:C5"/>
    <mergeCell ref="D4:D5"/>
    <mergeCell ref="E4:G4"/>
    <mergeCell ref="H4:H5"/>
  </mergeCells>
  <printOptions horizontalCentered="1"/>
  <pageMargins left="0" right="0" top="0" bottom="0" header="0.31496062992125984" footer="0.31496062992125984"/>
  <pageSetup paperSize="9" scale="86" fitToHeight="12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59999389629810485"/>
    <outlinePr summaryBelow="0"/>
    <pageSetUpPr fitToPage="1"/>
  </sheetPr>
  <dimension ref="A1:P529"/>
  <sheetViews>
    <sheetView view="pageBreakPreview" zoomScale="81" zoomScaleNormal="100" zoomScaleSheetLayoutView="81" workbookViewId="0">
      <selection activeCell="F314" sqref="F314"/>
    </sheetView>
  </sheetViews>
  <sheetFormatPr defaultRowHeight="14.25"/>
  <cols>
    <col min="1" max="1" width="5.140625" style="18" customWidth="1"/>
    <col min="2" max="2" width="5.7109375" style="18" customWidth="1"/>
    <col min="3" max="3" width="65.140625" style="1" customWidth="1"/>
    <col min="4" max="4" width="15.5703125" style="19" customWidth="1"/>
    <col min="5" max="5" width="17.85546875" style="19" bestFit="1" customWidth="1"/>
    <col min="6" max="7" width="17.85546875" style="19" customWidth="1"/>
    <col min="8" max="9" width="17.42578125" style="19" customWidth="1"/>
    <col min="10" max="10" width="16.42578125" style="19" customWidth="1"/>
    <col min="11" max="11" width="17" style="19" customWidth="1"/>
    <col min="12" max="12" width="0.140625" style="1" customWidth="1"/>
    <col min="13" max="13" width="9.140625" style="1"/>
    <col min="14" max="14" width="13.85546875" style="1" bestFit="1" customWidth="1"/>
    <col min="15" max="15" width="11.42578125" style="1" bestFit="1" customWidth="1"/>
    <col min="16" max="16" width="9.85546875" style="1" customWidth="1"/>
    <col min="17" max="16384" width="9.140625" style="1"/>
  </cols>
  <sheetData>
    <row r="1" spans="1:16" ht="18">
      <c r="A1" s="410" t="s">
        <v>355</v>
      </c>
      <c r="B1" s="410"/>
      <c r="C1" s="410"/>
      <c r="D1" s="410"/>
      <c r="E1" s="410"/>
      <c r="F1" s="410"/>
      <c r="G1" s="410"/>
      <c r="H1" s="410"/>
      <c r="I1" s="410"/>
      <c r="J1" s="410"/>
      <c r="K1" s="410"/>
      <c r="L1" s="410"/>
    </row>
    <row r="2" spans="1:16" ht="14.25" customHeight="1">
      <c r="A2" s="411" t="s">
        <v>0</v>
      </c>
      <c r="B2" s="411"/>
      <c r="C2" s="411"/>
      <c r="D2" s="411"/>
      <c r="E2" s="412"/>
      <c r="F2" s="412"/>
      <c r="G2" s="412"/>
      <c r="H2" s="412"/>
      <c r="I2" s="412"/>
      <c r="J2" s="412"/>
      <c r="K2" s="412"/>
      <c r="L2" s="412"/>
    </row>
    <row r="3" spans="1:16" s="2" customFormat="1" ht="28.5" customHeight="1">
      <c r="A3" s="413" t="s">
        <v>1</v>
      </c>
      <c r="B3" s="413" t="s">
        <v>2</v>
      </c>
      <c r="C3" s="415" t="s">
        <v>3</v>
      </c>
      <c r="D3" s="358" t="s">
        <v>545</v>
      </c>
      <c r="E3" s="358" t="s">
        <v>33</v>
      </c>
      <c r="F3" s="358"/>
      <c r="G3" s="358"/>
      <c r="H3" s="358" t="s">
        <v>91</v>
      </c>
      <c r="I3" s="358"/>
      <c r="J3" s="358" t="s">
        <v>356</v>
      </c>
      <c r="K3" s="358"/>
      <c r="L3" s="416" t="s">
        <v>4</v>
      </c>
      <c r="M3" s="161"/>
    </row>
    <row r="4" spans="1:16" s="2" customFormat="1" ht="53.25" customHeight="1">
      <c r="A4" s="414"/>
      <c r="B4" s="414"/>
      <c r="C4" s="415"/>
      <c r="D4" s="358"/>
      <c r="E4" s="142" t="s">
        <v>537</v>
      </c>
      <c r="F4" s="142" t="s">
        <v>544</v>
      </c>
      <c r="G4" s="142" t="s">
        <v>543</v>
      </c>
      <c r="H4" s="142" t="s">
        <v>537</v>
      </c>
      <c r="I4" s="142" t="s">
        <v>536</v>
      </c>
      <c r="J4" s="142" t="s">
        <v>537</v>
      </c>
      <c r="K4" s="142" t="s">
        <v>536</v>
      </c>
      <c r="L4" s="416"/>
      <c r="M4" s="161"/>
    </row>
    <row r="5" spans="1:16" s="5" customFormat="1" ht="19.5" customHeight="1">
      <c r="A5" s="420" t="s">
        <v>5</v>
      </c>
      <c r="B5" s="421"/>
      <c r="C5" s="422"/>
      <c r="D5" s="3">
        <f>D6+D14+D474+D493++D506+D509+D512</f>
        <v>758920289</v>
      </c>
      <c r="E5" s="159">
        <f>E6+E14+E474+E493++E506+E509+E512</f>
        <v>1938555643.5406001</v>
      </c>
      <c r="F5" s="159">
        <f>F6+F14+F474+F493+F506+F509+F512</f>
        <v>408044515</v>
      </c>
      <c r="G5" s="159">
        <f>G6+G14+G474+G493+G506+G509+G512</f>
        <v>408044515.15000004</v>
      </c>
      <c r="H5" s="159">
        <f>H6+H14+H474+H493++H506+H509+H512</f>
        <v>1717660533.7189999</v>
      </c>
      <c r="I5" s="159">
        <f>I6+I14+I474+I493++I506+I509+I512</f>
        <v>397823630.66983181</v>
      </c>
      <c r="J5" s="159">
        <f>J6+J14+J474+J493++J506+J509+J512</f>
        <v>1705972749.4271898</v>
      </c>
      <c r="K5" s="159">
        <f>K6+K14+K474+K493++K506+K509+K512</f>
        <v>397823630.52990484</v>
      </c>
      <c r="L5" s="160"/>
      <c r="N5" s="137">
        <f>G5-408044515</f>
        <v>0.15000003576278687</v>
      </c>
      <c r="O5" s="137"/>
      <c r="P5" s="6"/>
    </row>
    <row r="6" spans="1:16" s="5" customFormat="1" ht="33.75" customHeight="1">
      <c r="A6" s="369" t="s">
        <v>20</v>
      </c>
      <c r="B6" s="59" t="s">
        <v>47</v>
      </c>
      <c r="C6" s="48" t="s">
        <v>357</v>
      </c>
      <c r="D6" s="36">
        <f t="shared" ref="D6:K6" si="0">SUM(D7:D11)</f>
        <v>10800252</v>
      </c>
      <c r="E6" s="36">
        <f t="shared" si="0"/>
        <v>15878818</v>
      </c>
      <c r="F6" s="36">
        <f>SUM(F7:F11)</f>
        <v>9286805</v>
      </c>
      <c r="G6" s="36">
        <f>SUM(G7:G11)</f>
        <v>13905934</v>
      </c>
      <c r="H6" s="36">
        <f t="shared" si="0"/>
        <v>11635140</v>
      </c>
      <c r="I6" s="36">
        <f t="shared" si="0"/>
        <v>7461189.2494000001</v>
      </c>
      <c r="J6" s="36">
        <f t="shared" si="0"/>
        <v>11947972</v>
      </c>
      <c r="K6" s="36">
        <f t="shared" si="0"/>
        <v>7559667.3758000005</v>
      </c>
      <c r="L6" s="70"/>
      <c r="N6" s="6"/>
      <c r="O6" s="6"/>
      <c r="P6" s="6"/>
    </row>
    <row r="7" spans="1:16" s="5" customFormat="1" ht="25.5">
      <c r="A7" s="369"/>
      <c r="B7" s="59" t="s">
        <v>13</v>
      </c>
      <c r="C7" s="30" t="s">
        <v>358</v>
      </c>
      <c r="D7" s="37">
        <v>881606</v>
      </c>
      <c r="E7" s="61">
        <v>994768</v>
      </c>
      <c r="F7" s="150">
        <v>905319</v>
      </c>
      <c r="G7" s="100">
        <v>997572</v>
      </c>
      <c r="H7" s="61">
        <v>1006358</v>
      </c>
      <c r="I7" s="100">
        <f>H7*15.22%</f>
        <v>153167.6876</v>
      </c>
      <c r="J7" s="61">
        <v>1015972</v>
      </c>
      <c r="K7" s="100">
        <f>J7*17.23%</f>
        <v>175051.97560000001</v>
      </c>
      <c r="L7" s="70"/>
      <c r="N7" s="6"/>
      <c r="O7" s="6"/>
      <c r="P7" s="6"/>
    </row>
    <row r="8" spans="1:16" s="5" customFormat="1" ht="25.5">
      <c r="A8" s="369"/>
      <c r="B8" s="59" t="s">
        <v>16</v>
      </c>
      <c r="C8" s="30" t="s">
        <v>21</v>
      </c>
      <c r="D8" s="37">
        <v>1002160</v>
      </c>
      <c r="E8" s="61">
        <v>1649322</v>
      </c>
      <c r="F8" s="150">
        <v>978204</v>
      </c>
      <c r="G8" s="100">
        <v>1175716</v>
      </c>
      <c r="H8" s="61">
        <v>1391481</v>
      </c>
      <c r="I8" s="100">
        <f>H8*15.22%</f>
        <v>211783.40820000001</v>
      </c>
      <c r="J8" s="61">
        <v>1454948</v>
      </c>
      <c r="K8" s="100">
        <f>J8*17.23%</f>
        <v>250687.54040000003</v>
      </c>
      <c r="L8" s="70"/>
      <c r="N8" s="6"/>
      <c r="O8" s="6"/>
      <c r="P8" s="6"/>
    </row>
    <row r="9" spans="1:16" s="5" customFormat="1" ht="25.5">
      <c r="A9" s="369"/>
      <c r="B9" s="59" t="s">
        <v>17</v>
      </c>
      <c r="C9" s="30" t="s">
        <v>22</v>
      </c>
      <c r="D9" s="37">
        <v>1668673</v>
      </c>
      <c r="E9" s="61">
        <v>4814642</v>
      </c>
      <c r="F9" s="150">
        <v>591334</v>
      </c>
      <c r="G9" s="100">
        <v>4814642</v>
      </c>
      <c r="H9" s="61">
        <v>776410</v>
      </c>
      <c r="I9" s="100">
        <f>H9*15.22%</f>
        <v>118169.602</v>
      </c>
      <c r="J9" s="61">
        <v>815230</v>
      </c>
      <c r="K9" s="100">
        <f>J9*17.23%</f>
        <v>140464.12900000002</v>
      </c>
      <c r="L9" s="70"/>
      <c r="N9" s="6"/>
      <c r="O9" s="6"/>
      <c r="P9" s="6"/>
    </row>
    <row r="10" spans="1:16" s="5" customFormat="1" ht="12.75">
      <c r="A10" s="369"/>
      <c r="B10" s="59" t="s">
        <v>44</v>
      </c>
      <c r="C10" s="30" t="s">
        <v>538</v>
      </c>
      <c r="D10" s="37">
        <v>450529</v>
      </c>
      <c r="E10" s="61">
        <v>747205</v>
      </c>
      <c r="F10" s="150">
        <v>21940</v>
      </c>
      <c r="G10" s="100">
        <v>373602</v>
      </c>
      <c r="H10" s="61">
        <v>629478</v>
      </c>
      <c r="I10" s="100">
        <f>H10*15.22%</f>
        <v>95806.551600000006</v>
      </c>
      <c r="J10" s="61">
        <v>645396</v>
      </c>
      <c r="K10" s="100">
        <f>J10*17.23%</f>
        <v>111201.7308</v>
      </c>
      <c r="L10" s="70"/>
      <c r="N10" s="6"/>
      <c r="O10" s="6"/>
      <c r="P10" s="6"/>
    </row>
    <row r="11" spans="1:16" s="5" customFormat="1" ht="13.5" customHeight="1">
      <c r="A11" s="369"/>
      <c r="B11" s="59" t="s">
        <v>50</v>
      </c>
      <c r="C11" s="30" t="s">
        <v>51</v>
      </c>
      <c r="D11" s="148">
        <v>6797284</v>
      </c>
      <c r="E11" s="149">
        <v>7672881</v>
      </c>
      <c r="F11" s="149">
        <f>6544402+245606</f>
        <v>6790008</v>
      </c>
      <c r="G11" s="149">
        <v>6544402</v>
      </c>
      <c r="H11" s="61">
        <v>7831413</v>
      </c>
      <c r="I11" s="61">
        <v>6882262</v>
      </c>
      <c r="J11" s="61">
        <v>8016426</v>
      </c>
      <c r="K11" s="61">
        <v>6882262</v>
      </c>
      <c r="L11" s="70"/>
      <c r="N11" s="6"/>
      <c r="O11" s="6"/>
      <c r="P11" s="6"/>
    </row>
    <row r="12" spans="1:16" s="5" customFormat="1" ht="12.75" hidden="1">
      <c r="A12" s="67"/>
      <c r="B12" s="68"/>
      <c r="C12" s="66"/>
      <c r="D12" s="37"/>
      <c r="E12" s="61">
        <f>E14-E13</f>
        <v>102903054.54060006</v>
      </c>
      <c r="F12" s="61">
        <f>F14-F13</f>
        <v>-830667549</v>
      </c>
      <c r="G12" s="61">
        <f>G14-G13</f>
        <v>-827958706.8499999</v>
      </c>
      <c r="H12" s="61">
        <f t="shared" ref="H12:J12" si="1">H14-H13</f>
        <v>110413980.71899986</v>
      </c>
      <c r="I12" s="61"/>
      <c r="J12" s="61">
        <f t="shared" si="1"/>
        <v>66647229.427189827</v>
      </c>
      <c r="K12" s="61"/>
      <c r="L12" s="70"/>
      <c r="N12" s="6"/>
      <c r="O12" s="6"/>
      <c r="P12" s="6"/>
    </row>
    <row r="13" spans="1:16" s="5" customFormat="1" ht="12.75" hidden="1">
      <c r="A13" s="67"/>
      <c r="B13" s="68"/>
      <c r="C13" s="66"/>
      <c r="D13" s="37"/>
      <c r="E13" s="69">
        <v>1133967317</v>
      </c>
      <c r="F13" s="69">
        <v>1133967317</v>
      </c>
      <c r="G13" s="69">
        <v>1133967317</v>
      </c>
      <c r="H13" s="69">
        <v>1211419318</v>
      </c>
      <c r="I13" s="69"/>
      <c r="J13" s="69">
        <v>1241575003</v>
      </c>
      <c r="K13" s="69"/>
      <c r="L13" s="70"/>
      <c r="N13" s="6"/>
      <c r="O13" s="6"/>
      <c r="P13" s="6"/>
    </row>
    <row r="14" spans="1:16" s="5" customFormat="1" ht="30" customHeight="1">
      <c r="A14" s="420" t="s">
        <v>6</v>
      </c>
      <c r="B14" s="421"/>
      <c r="C14" s="422"/>
      <c r="D14" s="7">
        <f t="shared" ref="D14:K14" si="2">D15+D21+D71+D314+D315+D399+D419</f>
        <v>591846904</v>
      </c>
      <c r="E14" s="7">
        <f t="shared" si="2"/>
        <v>1236870371.5406001</v>
      </c>
      <c r="F14" s="7">
        <f>F15+F21+F71+F314+F315+F399+F419</f>
        <v>303299768</v>
      </c>
      <c r="G14" s="7">
        <f>G15+G21+G71+G314+G315+G399+G419</f>
        <v>306008610.15000004</v>
      </c>
      <c r="H14" s="7">
        <f t="shared" si="2"/>
        <v>1321833298.7189999</v>
      </c>
      <c r="I14" s="7">
        <f t="shared" si="2"/>
        <v>354749060.83763182</v>
      </c>
      <c r="J14" s="7">
        <f t="shared" si="2"/>
        <v>1308222232.4271898</v>
      </c>
      <c r="K14" s="7">
        <f t="shared" si="2"/>
        <v>348886030.97780484</v>
      </c>
      <c r="L14" s="4"/>
      <c r="N14" s="6"/>
      <c r="O14" s="137"/>
      <c r="P14" s="6"/>
    </row>
    <row r="15" spans="1:16" s="5" customFormat="1" ht="25.5" hidden="1">
      <c r="A15" s="423" t="s">
        <v>20</v>
      </c>
      <c r="B15" s="27"/>
      <c r="C15" s="28" t="s">
        <v>357</v>
      </c>
      <c r="D15" s="8">
        <f>D16+D17+D18+D19+D20</f>
        <v>0</v>
      </c>
      <c r="E15" s="8"/>
      <c r="F15" s="8"/>
      <c r="G15" s="8"/>
      <c r="H15" s="8"/>
      <c r="I15" s="8"/>
      <c r="J15" s="8"/>
      <c r="K15" s="8"/>
      <c r="L15" s="9"/>
      <c r="N15" s="6"/>
      <c r="O15" s="6"/>
      <c r="P15" s="6"/>
    </row>
    <row r="16" spans="1:16" s="5" customFormat="1" ht="25.5" hidden="1">
      <c r="A16" s="424"/>
      <c r="B16" s="40">
        <v>100</v>
      </c>
      <c r="C16" s="28" t="s">
        <v>358</v>
      </c>
      <c r="D16" s="8"/>
      <c r="E16" s="8"/>
      <c r="F16" s="8"/>
      <c r="G16" s="8"/>
      <c r="H16" s="8"/>
      <c r="I16" s="8"/>
      <c r="J16" s="8"/>
      <c r="K16" s="8"/>
      <c r="L16" s="9"/>
      <c r="N16" s="6"/>
      <c r="O16" s="6"/>
      <c r="P16" s="6"/>
    </row>
    <row r="17" spans="1:16" s="5" customFormat="1" ht="25.5" hidden="1">
      <c r="A17" s="424"/>
      <c r="B17" s="39">
        <v>104</v>
      </c>
      <c r="C17" s="29" t="s">
        <v>21</v>
      </c>
      <c r="D17" s="8"/>
      <c r="E17" s="8"/>
      <c r="F17" s="8"/>
      <c r="G17" s="8"/>
      <c r="H17" s="8"/>
      <c r="I17" s="8"/>
      <c r="J17" s="8"/>
      <c r="K17" s="8"/>
      <c r="L17" s="9"/>
      <c r="N17" s="6"/>
      <c r="O17" s="6"/>
      <c r="P17" s="6"/>
    </row>
    <row r="18" spans="1:16" s="5" customFormat="1" ht="25.5" hidden="1">
      <c r="A18" s="424"/>
      <c r="B18" s="39" t="s">
        <v>17</v>
      </c>
      <c r="C18" s="29" t="s">
        <v>22</v>
      </c>
      <c r="D18" s="8"/>
      <c r="E18" s="8"/>
      <c r="F18" s="8"/>
      <c r="G18" s="8"/>
      <c r="H18" s="8"/>
      <c r="I18" s="8"/>
      <c r="J18" s="8"/>
      <c r="K18" s="8"/>
      <c r="L18" s="9"/>
      <c r="N18" s="6"/>
      <c r="O18" s="6"/>
      <c r="P18" s="6"/>
    </row>
    <row r="19" spans="1:16" s="5" customFormat="1" ht="12.75" hidden="1">
      <c r="A19" s="424"/>
      <c r="B19" s="39">
        <v>111</v>
      </c>
      <c r="C19" s="29" t="s">
        <v>538</v>
      </c>
      <c r="D19" s="8"/>
      <c r="E19" s="8"/>
      <c r="F19" s="8"/>
      <c r="G19" s="8"/>
      <c r="H19" s="8"/>
      <c r="I19" s="8"/>
      <c r="J19" s="8"/>
      <c r="K19" s="8"/>
      <c r="L19" s="9"/>
      <c r="N19" s="6"/>
      <c r="O19" s="6"/>
      <c r="P19" s="6"/>
    </row>
    <row r="20" spans="1:16" s="5" customFormat="1" ht="15" hidden="1" customHeight="1">
      <c r="A20" s="425"/>
      <c r="B20" s="39" t="s">
        <v>50</v>
      </c>
      <c r="C20" s="29" t="s">
        <v>51</v>
      </c>
      <c r="D20" s="8"/>
      <c r="E20" s="8"/>
      <c r="F20" s="8"/>
      <c r="G20" s="8"/>
      <c r="H20" s="8"/>
      <c r="I20" s="8"/>
      <c r="J20" s="8"/>
      <c r="K20" s="8"/>
      <c r="L20" s="9"/>
      <c r="N20" s="6"/>
      <c r="O20" s="6"/>
      <c r="P20" s="6"/>
    </row>
    <row r="21" spans="1:16" s="5" customFormat="1" ht="21.75" customHeight="1">
      <c r="A21" s="369" t="s">
        <v>7</v>
      </c>
      <c r="B21" s="59" t="s">
        <v>47</v>
      </c>
      <c r="C21" s="48" t="s">
        <v>8</v>
      </c>
      <c r="D21" s="36">
        <f t="shared" ref="D21:K21" si="3">D22+D29+D49+D56</f>
        <v>149938659</v>
      </c>
      <c r="E21" s="36">
        <f t="shared" si="3"/>
        <v>241890065</v>
      </c>
      <c r="F21" s="36">
        <f>F22+F29+F49+F56</f>
        <v>45743344</v>
      </c>
      <c r="G21" s="36">
        <f t="shared" si="3"/>
        <v>45743343.649999999</v>
      </c>
      <c r="H21" s="36">
        <f t="shared" si="3"/>
        <v>144136907</v>
      </c>
      <c r="I21" s="36">
        <f t="shared" si="3"/>
        <v>21911122.2454</v>
      </c>
      <c r="J21" s="36">
        <f t="shared" si="3"/>
        <v>183518233</v>
      </c>
      <c r="K21" s="36">
        <f t="shared" si="3"/>
        <v>31620191.545900002</v>
      </c>
      <c r="L21" s="70"/>
      <c r="N21" s="137">
        <f>G21-F21</f>
        <v>-0.35000000149011612</v>
      </c>
      <c r="O21" s="6"/>
      <c r="P21" s="6"/>
    </row>
    <row r="22" spans="1:16" s="5" customFormat="1" ht="15" customHeight="1">
      <c r="A22" s="369"/>
      <c r="B22" s="409" t="s">
        <v>9</v>
      </c>
      <c r="C22" s="30" t="s">
        <v>92</v>
      </c>
      <c r="D22" s="37">
        <f>SUM(D23:D28)</f>
        <v>45785174</v>
      </c>
      <c r="E22" s="37">
        <f t="shared" ref="E22:J22" si="4">SUM(E23:E28)</f>
        <v>72250000</v>
      </c>
      <c r="F22" s="150">
        <v>6238031</v>
      </c>
      <c r="G22" s="150">
        <v>12289623.9</v>
      </c>
      <c r="H22" s="37">
        <f t="shared" si="4"/>
        <v>0</v>
      </c>
      <c r="I22" s="100">
        <f>H22*15.22%</f>
        <v>0</v>
      </c>
      <c r="J22" s="37">
        <f t="shared" si="4"/>
        <v>0</v>
      </c>
      <c r="K22" s="37"/>
      <c r="L22" s="70"/>
      <c r="N22" s="6"/>
      <c r="O22" s="6"/>
      <c r="P22" s="6"/>
    </row>
    <row r="23" spans="1:16" s="5" customFormat="1" ht="25.5" hidden="1">
      <c r="A23" s="369"/>
      <c r="B23" s="409"/>
      <c r="C23" s="30" t="s">
        <v>113</v>
      </c>
      <c r="D23" s="37">
        <v>5100000</v>
      </c>
      <c r="E23" s="61">
        <v>21250000</v>
      </c>
      <c r="F23" s="61"/>
      <c r="G23" s="61"/>
      <c r="H23" s="61"/>
      <c r="I23" s="61"/>
      <c r="J23" s="61"/>
      <c r="K23" s="61"/>
      <c r="L23" s="70"/>
      <c r="N23" s="6"/>
      <c r="O23" s="6"/>
      <c r="P23" s="6"/>
    </row>
    <row r="24" spans="1:16" s="5" customFormat="1" ht="38.25" hidden="1">
      <c r="A24" s="369"/>
      <c r="B24" s="409"/>
      <c r="C24" s="30" t="s">
        <v>114</v>
      </c>
      <c r="D24" s="37">
        <v>2911464</v>
      </c>
      <c r="E24" s="61">
        <v>24650000</v>
      </c>
      <c r="F24" s="61"/>
      <c r="G24" s="61"/>
      <c r="H24" s="61"/>
      <c r="I24" s="61"/>
      <c r="J24" s="61"/>
      <c r="K24" s="61"/>
      <c r="L24" s="70"/>
      <c r="N24" s="6"/>
      <c r="O24" s="6"/>
      <c r="P24" s="6"/>
    </row>
    <row r="25" spans="1:16" s="5" customFormat="1" ht="38.25" hidden="1">
      <c r="A25" s="369"/>
      <c r="B25" s="409"/>
      <c r="C25" s="30" t="s">
        <v>115</v>
      </c>
      <c r="D25" s="37">
        <v>22970750</v>
      </c>
      <c r="E25" s="61">
        <v>26350000</v>
      </c>
      <c r="F25" s="61"/>
      <c r="G25" s="61"/>
      <c r="H25" s="61"/>
      <c r="I25" s="61"/>
      <c r="J25" s="61"/>
      <c r="K25" s="61"/>
      <c r="L25" s="70"/>
      <c r="N25" s="6"/>
      <c r="O25" s="6"/>
      <c r="P25" s="6"/>
    </row>
    <row r="26" spans="1:16" s="5" customFormat="1" ht="38.25" hidden="1">
      <c r="A26" s="369"/>
      <c r="B26" s="409"/>
      <c r="C26" s="30" t="s">
        <v>116</v>
      </c>
      <c r="D26" s="37">
        <v>909546</v>
      </c>
      <c r="E26" s="61"/>
      <c r="F26" s="61"/>
      <c r="G26" s="61"/>
      <c r="H26" s="61"/>
      <c r="I26" s="61"/>
      <c r="J26" s="61"/>
      <c r="K26" s="61"/>
      <c r="L26" s="70"/>
      <c r="N26" s="6"/>
      <c r="O26" s="6"/>
      <c r="P26" s="6"/>
    </row>
    <row r="27" spans="1:16" s="5" customFormat="1" ht="25.5" hidden="1">
      <c r="A27" s="369"/>
      <c r="B27" s="409"/>
      <c r="C27" s="30" t="s">
        <v>117</v>
      </c>
      <c r="D27" s="37">
        <v>1530000</v>
      </c>
      <c r="E27" s="61"/>
      <c r="F27" s="61"/>
      <c r="G27" s="61"/>
      <c r="H27" s="61"/>
      <c r="I27" s="61"/>
      <c r="J27" s="61"/>
      <c r="K27" s="61"/>
      <c r="L27" s="70"/>
      <c r="N27" s="6"/>
      <c r="O27" s="6"/>
      <c r="P27" s="6"/>
    </row>
    <row r="28" spans="1:16" s="5" customFormat="1" ht="12.75" hidden="1">
      <c r="A28" s="369"/>
      <c r="B28" s="409"/>
      <c r="C28" s="30" t="s">
        <v>52</v>
      </c>
      <c r="D28" s="37">
        <v>12363414</v>
      </c>
      <c r="E28" s="61"/>
      <c r="F28" s="61"/>
      <c r="G28" s="61"/>
      <c r="H28" s="61"/>
      <c r="I28" s="61"/>
      <c r="J28" s="61"/>
      <c r="K28" s="61"/>
      <c r="L28" s="70"/>
      <c r="N28" s="6"/>
      <c r="O28" s="6"/>
      <c r="P28" s="6"/>
    </row>
    <row r="29" spans="1:16" s="5" customFormat="1" ht="15" customHeight="1">
      <c r="A29" s="369"/>
      <c r="B29" s="409" t="s">
        <v>10</v>
      </c>
      <c r="C29" s="30" t="s">
        <v>93</v>
      </c>
      <c r="D29" s="37">
        <f>SUM(D30:D48)</f>
        <v>0</v>
      </c>
      <c r="E29" s="37">
        <f>SUM(E30:E48)</f>
        <v>156890065</v>
      </c>
      <c r="F29" s="150">
        <v>1088485</v>
      </c>
      <c r="G29" s="150">
        <v>30641184.149999999</v>
      </c>
      <c r="H29" s="37">
        <f>SUM(H30:H48)</f>
        <v>144136907</v>
      </c>
      <c r="I29" s="100">
        <f>H29*15.22%-26515</f>
        <v>21911122.2454</v>
      </c>
      <c r="J29" s="37">
        <f>SUM(J30:J48)</f>
        <v>183518233</v>
      </c>
      <c r="K29" s="100">
        <f>J29*17.23%</f>
        <v>31620191.545900002</v>
      </c>
      <c r="L29" s="70"/>
      <c r="N29" s="6"/>
      <c r="O29" s="6"/>
      <c r="P29" s="6"/>
    </row>
    <row r="30" spans="1:16" s="5" customFormat="1" ht="76.5" hidden="1">
      <c r="A30" s="369"/>
      <c r="B30" s="409"/>
      <c r="C30" s="30" t="s">
        <v>121</v>
      </c>
      <c r="D30" s="37"/>
      <c r="E30" s="61"/>
      <c r="F30" s="61"/>
      <c r="G30" s="61"/>
      <c r="H30" s="61"/>
      <c r="I30" s="61"/>
      <c r="J30" s="61"/>
      <c r="K30" s="61"/>
      <c r="L30" s="70"/>
      <c r="N30" s="6"/>
      <c r="O30" s="6"/>
      <c r="P30" s="6"/>
    </row>
    <row r="31" spans="1:16" s="5" customFormat="1" ht="38.25" hidden="1">
      <c r="A31" s="369"/>
      <c r="B31" s="409"/>
      <c r="C31" s="30" t="s">
        <v>230</v>
      </c>
      <c r="D31" s="37"/>
      <c r="E31" s="61"/>
      <c r="F31" s="61"/>
      <c r="G31" s="61"/>
      <c r="H31" s="61"/>
      <c r="I31" s="61"/>
      <c r="J31" s="61"/>
      <c r="K31" s="61"/>
      <c r="L31" s="70"/>
      <c r="N31" s="6"/>
      <c r="O31" s="6"/>
      <c r="P31" s="6"/>
    </row>
    <row r="32" spans="1:16" s="5" customFormat="1" ht="38.25" hidden="1">
      <c r="A32" s="369"/>
      <c r="B32" s="409"/>
      <c r="C32" s="30" t="s">
        <v>231</v>
      </c>
      <c r="D32" s="37"/>
      <c r="E32" s="61"/>
      <c r="F32" s="61"/>
      <c r="G32" s="61"/>
      <c r="H32" s="61"/>
      <c r="I32" s="61"/>
      <c r="J32" s="61"/>
      <c r="K32" s="61"/>
      <c r="L32" s="70"/>
      <c r="N32" s="6"/>
      <c r="O32" s="6"/>
      <c r="P32" s="6"/>
    </row>
    <row r="33" spans="1:16" s="5" customFormat="1" ht="38.25" hidden="1">
      <c r="A33" s="369"/>
      <c r="B33" s="409"/>
      <c r="C33" s="30" t="s">
        <v>232</v>
      </c>
      <c r="D33" s="37"/>
      <c r="E33" s="61">
        <v>17642741</v>
      </c>
      <c r="F33" s="61"/>
      <c r="G33" s="61"/>
      <c r="H33" s="61"/>
      <c r="I33" s="61"/>
      <c r="J33" s="61"/>
      <c r="K33" s="61"/>
      <c r="L33" s="70"/>
      <c r="N33" s="6"/>
      <c r="O33" s="6"/>
      <c r="P33" s="6"/>
    </row>
    <row r="34" spans="1:16" s="5" customFormat="1" ht="25.5" hidden="1">
      <c r="A34" s="369"/>
      <c r="B34" s="409"/>
      <c r="C34" s="30" t="s">
        <v>354</v>
      </c>
      <c r="D34" s="37"/>
      <c r="E34" s="61"/>
      <c r="F34" s="61"/>
      <c r="G34" s="61"/>
      <c r="H34" s="61"/>
      <c r="I34" s="61"/>
      <c r="J34" s="61"/>
      <c r="K34" s="61"/>
      <c r="L34" s="70"/>
      <c r="N34" s="6"/>
      <c r="O34" s="6"/>
      <c r="P34" s="6"/>
    </row>
    <row r="35" spans="1:16" s="5" customFormat="1" ht="38.25" hidden="1">
      <c r="A35" s="369"/>
      <c r="B35" s="409"/>
      <c r="C35" s="30" t="s">
        <v>234</v>
      </c>
      <c r="D35" s="37"/>
      <c r="E35" s="61">
        <v>12918630</v>
      </c>
      <c r="F35" s="61"/>
      <c r="G35" s="61"/>
      <c r="H35" s="61"/>
      <c r="I35" s="61"/>
      <c r="J35" s="61"/>
      <c r="K35" s="61"/>
      <c r="L35" s="70"/>
      <c r="N35" s="6"/>
      <c r="O35" s="6"/>
      <c r="P35" s="6"/>
    </row>
    <row r="36" spans="1:16" s="5" customFormat="1" ht="38.25" hidden="1">
      <c r="A36" s="369"/>
      <c r="B36" s="409"/>
      <c r="C36" s="30" t="s">
        <v>235</v>
      </c>
      <c r="D36" s="37"/>
      <c r="E36" s="61"/>
      <c r="F36" s="61"/>
      <c r="G36" s="61"/>
      <c r="H36" s="61"/>
      <c r="I36" s="61"/>
      <c r="J36" s="61"/>
      <c r="K36" s="61"/>
      <c r="L36" s="70"/>
      <c r="N36" s="6"/>
      <c r="O36" s="6"/>
      <c r="P36" s="6"/>
    </row>
    <row r="37" spans="1:16" s="5" customFormat="1" ht="25.5" hidden="1">
      <c r="A37" s="369"/>
      <c r="B37" s="409"/>
      <c r="C37" s="30" t="s">
        <v>236</v>
      </c>
      <c r="D37" s="37"/>
      <c r="E37" s="61">
        <v>4495552</v>
      </c>
      <c r="F37" s="61"/>
      <c r="G37" s="61"/>
      <c r="H37" s="61"/>
      <c r="I37" s="61"/>
      <c r="J37" s="61"/>
      <c r="K37" s="61"/>
      <c r="L37" s="70"/>
      <c r="N37" s="6"/>
      <c r="O37" s="6"/>
      <c r="P37" s="6"/>
    </row>
    <row r="38" spans="1:16" s="5" customFormat="1" ht="38.25" hidden="1">
      <c r="A38" s="369"/>
      <c r="B38" s="409"/>
      <c r="C38" s="30" t="s">
        <v>237</v>
      </c>
      <c r="D38" s="37"/>
      <c r="E38" s="61"/>
      <c r="F38" s="61"/>
      <c r="G38" s="61"/>
      <c r="H38" s="61"/>
      <c r="I38" s="61"/>
      <c r="J38" s="61"/>
      <c r="K38" s="61"/>
      <c r="L38" s="70"/>
      <c r="N38" s="6"/>
      <c r="O38" s="6"/>
      <c r="P38" s="6"/>
    </row>
    <row r="39" spans="1:16" s="5" customFormat="1" ht="25.5" hidden="1">
      <c r="A39" s="369"/>
      <c r="B39" s="409"/>
      <c r="C39" s="30" t="s">
        <v>90</v>
      </c>
      <c r="D39" s="37"/>
      <c r="E39" s="61">
        <v>270000</v>
      </c>
      <c r="F39" s="61"/>
      <c r="G39" s="61"/>
      <c r="H39" s="61">
        <v>566584</v>
      </c>
      <c r="I39" s="61"/>
      <c r="J39" s="61">
        <v>70000000</v>
      </c>
      <c r="K39" s="61"/>
      <c r="L39" s="70"/>
      <c r="N39" s="6"/>
      <c r="O39" s="6"/>
      <c r="P39" s="6"/>
    </row>
    <row r="40" spans="1:16" s="5" customFormat="1" ht="38.25" hidden="1">
      <c r="A40" s="369"/>
      <c r="B40" s="409"/>
      <c r="C40" s="30" t="s">
        <v>238</v>
      </c>
      <c r="D40" s="37"/>
      <c r="E40" s="61"/>
      <c r="F40" s="61"/>
      <c r="G40" s="61"/>
      <c r="H40" s="61"/>
      <c r="I40" s="61"/>
      <c r="J40" s="61"/>
      <c r="K40" s="61"/>
      <c r="L40" s="70"/>
      <c r="N40" s="6"/>
      <c r="O40" s="6"/>
      <c r="P40" s="6"/>
    </row>
    <row r="41" spans="1:16" s="5" customFormat="1" ht="38.25" hidden="1">
      <c r="A41" s="369"/>
      <c r="B41" s="409"/>
      <c r="C41" s="30" t="s">
        <v>239</v>
      </c>
      <c r="D41" s="37"/>
      <c r="E41" s="61">
        <v>9244302</v>
      </c>
      <c r="F41" s="61"/>
      <c r="G41" s="61"/>
      <c r="H41" s="61"/>
      <c r="I41" s="61"/>
      <c r="J41" s="61"/>
      <c r="K41" s="61"/>
      <c r="L41" s="70"/>
      <c r="N41" s="6"/>
      <c r="O41" s="6"/>
      <c r="P41" s="6"/>
    </row>
    <row r="42" spans="1:16" s="5" customFormat="1" ht="38.25" hidden="1">
      <c r="A42" s="369"/>
      <c r="B42" s="409"/>
      <c r="C42" s="30" t="s">
        <v>240</v>
      </c>
      <c r="D42" s="37"/>
      <c r="E42" s="61"/>
      <c r="F42" s="61"/>
      <c r="G42" s="61"/>
      <c r="H42" s="61"/>
      <c r="I42" s="61"/>
      <c r="J42" s="61"/>
      <c r="K42" s="61"/>
      <c r="L42" s="70"/>
      <c r="N42" s="6"/>
      <c r="O42" s="6"/>
      <c r="P42" s="6"/>
    </row>
    <row r="43" spans="1:16" s="5" customFormat="1" ht="25.5" hidden="1">
      <c r="A43" s="369"/>
      <c r="B43" s="409"/>
      <c r="C43" s="30" t="s">
        <v>366</v>
      </c>
      <c r="D43" s="37"/>
      <c r="E43" s="61">
        <v>30000000</v>
      </c>
      <c r="F43" s="61"/>
      <c r="G43" s="61"/>
      <c r="H43" s="61">
        <v>30000000</v>
      </c>
      <c r="I43" s="61"/>
      <c r="J43" s="61">
        <v>30000000</v>
      </c>
      <c r="K43" s="61"/>
      <c r="L43" s="70"/>
      <c r="N43" s="6"/>
      <c r="O43" s="6"/>
      <c r="P43" s="6"/>
    </row>
    <row r="44" spans="1:16" s="5" customFormat="1" ht="38.25" hidden="1">
      <c r="A44" s="369"/>
      <c r="B44" s="409"/>
      <c r="C44" s="30" t="s">
        <v>367</v>
      </c>
      <c r="D44" s="37"/>
      <c r="E44" s="61"/>
      <c r="F44" s="61"/>
      <c r="G44" s="61"/>
      <c r="H44" s="61">
        <v>40000000</v>
      </c>
      <c r="I44" s="61"/>
      <c r="J44" s="61">
        <v>40000000</v>
      </c>
      <c r="K44" s="61"/>
      <c r="L44" s="70"/>
      <c r="N44" s="6"/>
      <c r="O44" s="6"/>
      <c r="P44" s="6"/>
    </row>
    <row r="45" spans="1:16" s="5" customFormat="1" ht="25.5" hidden="1">
      <c r="A45" s="369"/>
      <c r="B45" s="409"/>
      <c r="C45" s="30" t="s">
        <v>368</v>
      </c>
      <c r="D45" s="37"/>
      <c r="E45" s="61">
        <v>4000000</v>
      </c>
      <c r="F45" s="61"/>
      <c r="G45" s="61"/>
      <c r="H45" s="61"/>
      <c r="I45" s="61"/>
      <c r="J45" s="61"/>
      <c r="K45" s="61"/>
      <c r="L45" s="70"/>
      <c r="N45" s="6"/>
      <c r="O45" s="6"/>
      <c r="P45" s="6"/>
    </row>
    <row r="46" spans="1:16" s="5" customFormat="1" ht="38.25" hidden="1">
      <c r="A46" s="369"/>
      <c r="B46" s="409"/>
      <c r="C46" s="30" t="s">
        <v>369</v>
      </c>
      <c r="D46" s="37"/>
      <c r="E46" s="61">
        <v>24131802</v>
      </c>
      <c r="F46" s="61"/>
      <c r="G46" s="61"/>
      <c r="H46" s="61">
        <v>23570323</v>
      </c>
      <c r="I46" s="61"/>
      <c r="J46" s="61">
        <v>23570323</v>
      </c>
      <c r="K46" s="61"/>
      <c r="L46" s="70"/>
      <c r="N46" s="6"/>
      <c r="O46" s="6"/>
      <c r="P46" s="6"/>
    </row>
    <row r="47" spans="1:16" s="5" customFormat="1" ht="12.75" hidden="1">
      <c r="A47" s="369"/>
      <c r="B47" s="409"/>
      <c r="C47" s="30" t="s">
        <v>370</v>
      </c>
      <c r="D47" s="37"/>
      <c r="E47" s="61">
        <v>4000000</v>
      </c>
      <c r="F47" s="61"/>
      <c r="G47" s="61"/>
      <c r="H47" s="61"/>
      <c r="I47" s="61"/>
      <c r="J47" s="61"/>
      <c r="K47" s="61"/>
      <c r="L47" s="70"/>
      <c r="N47" s="6"/>
      <c r="O47" s="6"/>
      <c r="P47" s="6"/>
    </row>
    <row r="48" spans="1:16" s="5" customFormat="1" ht="25.5" hidden="1">
      <c r="A48" s="369"/>
      <c r="B48" s="409"/>
      <c r="C48" s="30" t="s">
        <v>241</v>
      </c>
      <c r="D48" s="37"/>
      <c r="E48" s="61">
        <v>50187038</v>
      </c>
      <c r="F48" s="61"/>
      <c r="G48" s="61"/>
      <c r="H48" s="61">
        <v>50000000</v>
      </c>
      <c r="I48" s="61"/>
      <c r="J48" s="61">
        <v>19947910</v>
      </c>
      <c r="K48" s="61"/>
      <c r="L48" s="70"/>
      <c r="N48" s="6"/>
      <c r="O48" s="6"/>
      <c r="P48" s="6"/>
    </row>
    <row r="49" spans="1:16" s="5" customFormat="1" ht="25.5">
      <c r="A49" s="369"/>
      <c r="B49" s="409" t="s">
        <v>11</v>
      </c>
      <c r="C49" s="30" t="s">
        <v>94</v>
      </c>
      <c r="D49" s="37">
        <f>SUM(D50:D55)</f>
        <v>8035816</v>
      </c>
      <c r="E49" s="37">
        <f t="shared" ref="E49:J49" si="5">SUM(E50:E55)</f>
        <v>12750000</v>
      </c>
      <c r="F49" s="150">
        <v>38416828</v>
      </c>
      <c r="G49" s="150">
        <f>D49*35%</f>
        <v>2812535.5999999996</v>
      </c>
      <c r="H49" s="37">
        <f t="shared" si="5"/>
        <v>0</v>
      </c>
      <c r="I49" s="100">
        <f>H49*15.22%</f>
        <v>0</v>
      </c>
      <c r="J49" s="37">
        <f t="shared" si="5"/>
        <v>0</v>
      </c>
      <c r="K49" s="37"/>
      <c r="L49" s="70"/>
      <c r="N49" s="6"/>
      <c r="O49" s="6"/>
      <c r="P49" s="6"/>
    </row>
    <row r="50" spans="1:16" s="5" customFormat="1" ht="25.5" hidden="1">
      <c r="A50" s="369"/>
      <c r="B50" s="409"/>
      <c r="C50" s="30" t="s">
        <v>113</v>
      </c>
      <c r="D50" s="37">
        <v>900000</v>
      </c>
      <c r="E50" s="61">
        <v>3750000</v>
      </c>
      <c r="F50" s="61"/>
      <c r="G50" s="61"/>
      <c r="H50" s="61"/>
      <c r="I50" s="61"/>
      <c r="J50" s="61"/>
      <c r="K50" s="61"/>
      <c r="L50" s="70"/>
      <c r="N50" s="6"/>
      <c r="O50" s="6"/>
      <c r="P50" s="6"/>
    </row>
    <row r="51" spans="1:16" s="5" customFormat="1" ht="38.25" hidden="1">
      <c r="A51" s="369"/>
      <c r="B51" s="409"/>
      <c r="C51" s="30" t="s">
        <v>114</v>
      </c>
      <c r="D51" s="37">
        <v>469867</v>
      </c>
      <c r="E51" s="61">
        <v>4350000</v>
      </c>
      <c r="F51" s="61"/>
      <c r="G51" s="61"/>
      <c r="H51" s="61"/>
      <c r="I51" s="61"/>
      <c r="J51" s="61"/>
      <c r="K51" s="61"/>
      <c r="L51" s="70"/>
      <c r="N51" s="6"/>
      <c r="O51" s="6"/>
      <c r="P51" s="6"/>
    </row>
    <row r="52" spans="1:16" s="5" customFormat="1" ht="38.25" hidden="1">
      <c r="A52" s="369"/>
      <c r="B52" s="409"/>
      <c r="C52" s="30" t="s">
        <v>115</v>
      </c>
      <c r="D52" s="37">
        <v>4110581</v>
      </c>
      <c r="E52" s="61">
        <v>4650000</v>
      </c>
      <c r="F52" s="61"/>
      <c r="G52" s="61"/>
      <c r="H52" s="61"/>
      <c r="I52" s="61"/>
      <c r="J52" s="61"/>
      <c r="K52" s="61"/>
      <c r="L52" s="70"/>
      <c r="N52" s="6"/>
      <c r="O52" s="6"/>
      <c r="P52" s="6"/>
    </row>
    <row r="53" spans="1:16" s="5" customFormat="1" ht="38.25" hidden="1">
      <c r="A53" s="369"/>
      <c r="B53" s="409"/>
      <c r="C53" s="30" t="s">
        <v>116</v>
      </c>
      <c r="D53" s="37">
        <v>214286</v>
      </c>
      <c r="E53" s="61"/>
      <c r="F53" s="61"/>
      <c r="G53" s="61"/>
      <c r="H53" s="61"/>
      <c r="I53" s="61"/>
      <c r="J53" s="61"/>
      <c r="K53" s="61"/>
      <c r="L53" s="70"/>
      <c r="N53" s="6"/>
      <c r="O53" s="6"/>
      <c r="P53" s="6"/>
    </row>
    <row r="54" spans="1:16" s="5" customFormat="1" ht="25.5" hidden="1">
      <c r="A54" s="369"/>
      <c r="B54" s="409"/>
      <c r="C54" s="30" t="s">
        <v>117</v>
      </c>
      <c r="D54" s="37">
        <v>270000</v>
      </c>
      <c r="E54" s="61"/>
      <c r="F54" s="61"/>
      <c r="G54" s="61"/>
      <c r="H54" s="61"/>
      <c r="I54" s="61"/>
      <c r="J54" s="61"/>
      <c r="K54" s="61"/>
      <c r="L54" s="70"/>
      <c r="N54" s="6"/>
      <c r="O54" s="6"/>
      <c r="P54" s="6"/>
    </row>
    <row r="55" spans="1:16" s="5" customFormat="1" ht="12.75" hidden="1">
      <c r="A55" s="369"/>
      <c r="B55" s="409"/>
      <c r="C55" s="30" t="s">
        <v>52</v>
      </c>
      <c r="D55" s="37">
        <v>2071082</v>
      </c>
      <c r="E55" s="61"/>
      <c r="F55" s="61"/>
      <c r="G55" s="61"/>
      <c r="H55" s="61"/>
      <c r="I55" s="61"/>
      <c r="J55" s="61"/>
      <c r="K55" s="61"/>
      <c r="L55" s="70"/>
      <c r="N55" s="6"/>
      <c r="O55" s="6"/>
      <c r="P55" s="6"/>
    </row>
    <row r="56" spans="1:16" s="5" customFormat="1" ht="25.5">
      <c r="A56" s="369"/>
      <c r="B56" s="409" t="s">
        <v>34</v>
      </c>
      <c r="C56" s="30" t="s">
        <v>35</v>
      </c>
      <c r="D56" s="37">
        <f>SUM(D57:D70)</f>
        <v>96117669</v>
      </c>
      <c r="E56" s="37">
        <f t="shared" ref="E56:J56" si="6">SUM(E57:E70)</f>
        <v>0</v>
      </c>
      <c r="F56" s="150">
        <v>0</v>
      </c>
      <c r="G56" s="150"/>
      <c r="H56" s="37">
        <f t="shared" si="6"/>
        <v>0</v>
      </c>
      <c r="I56" s="100">
        <f>H56*15.22%</f>
        <v>0</v>
      </c>
      <c r="J56" s="37">
        <f t="shared" si="6"/>
        <v>0</v>
      </c>
      <c r="K56" s="37"/>
      <c r="L56" s="70"/>
      <c r="N56" s="6"/>
      <c r="O56" s="6"/>
      <c r="P56" s="6"/>
    </row>
    <row r="57" spans="1:16" s="5" customFormat="1" ht="25.5" hidden="1">
      <c r="A57" s="369"/>
      <c r="B57" s="409"/>
      <c r="C57" s="30" t="s">
        <v>122</v>
      </c>
      <c r="D57" s="37">
        <v>3183796</v>
      </c>
      <c r="E57" s="61"/>
      <c r="F57" s="61"/>
      <c r="G57" s="61"/>
      <c r="H57" s="61"/>
      <c r="I57" s="61"/>
      <c r="J57" s="61"/>
      <c r="K57" s="61"/>
      <c r="L57" s="70"/>
      <c r="N57" s="6"/>
      <c r="O57" s="6"/>
      <c r="P57" s="6"/>
    </row>
    <row r="58" spans="1:16" s="5" customFormat="1" ht="38.25" hidden="1">
      <c r="A58" s="369"/>
      <c r="B58" s="409"/>
      <c r="C58" s="30" t="s">
        <v>54</v>
      </c>
      <c r="D58" s="37">
        <v>10000</v>
      </c>
      <c r="E58" s="61"/>
      <c r="F58" s="61"/>
      <c r="G58" s="61"/>
      <c r="H58" s="61"/>
      <c r="I58" s="61"/>
      <c r="J58" s="61"/>
      <c r="K58" s="61"/>
      <c r="L58" s="70"/>
      <c r="N58" s="6"/>
      <c r="O58" s="6"/>
      <c r="P58" s="6"/>
    </row>
    <row r="59" spans="1:16" s="5" customFormat="1" ht="38.25" hidden="1">
      <c r="A59" s="369"/>
      <c r="B59" s="409"/>
      <c r="C59" s="30" t="s">
        <v>118</v>
      </c>
      <c r="D59" s="37">
        <v>16000000</v>
      </c>
      <c r="E59" s="61"/>
      <c r="F59" s="61"/>
      <c r="G59" s="61"/>
      <c r="H59" s="61"/>
      <c r="I59" s="61"/>
      <c r="J59" s="61"/>
      <c r="K59" s="61"/>
      <c r="L59" s="70"/>
      <c r="N59" s="6"/>
      <c r="O59" s="6"/>
      <c r="P59" s="6"/>
    </row>
    <row r="60" spans="1:16" s="5" customFormat="1" ht="25.5" hidden="1">
      <c r="A60" s="369"/>
      <c r="B60" s="409"/>
      <c r="C60" s="30" t="s">
        <v>90</v>
      </c>
      <c r="D60" s="37"/>
      <c r="E60" s="61"/>
      <c r="F60" s="61"/>
      <c r="G60" s="61"/>
      <c r="H60" s="61"/>
      <c r="I60" s="61"/>
      <c r="J60" s="61"/>
      <c r="K60" s="61"/>
      <c r="L60" s="70"/>
      <c r="N60" s="6"/>
      <c r="O60" s="6"/>
      <c r="P60" s="6"/>
    </row>
    <row r="61" spans="1:16" s="5" customFormat="1" ht="25.5" hidden="1">
      <c r="A61" s="369"/>
      <c r="B61" s="409"/>
      <c r="C61" s="30" t="s">
        <v>119</v>
      </c>
      <c r="D61" s="37">
        <v>16000000</v>
      </c>
      <c r="E61" s="61"/>
      <c r="F61" s="61"/>
      <c r="G61" s="61"/>
      <c r="H61" s="61"/>
      <c r="I61" s="61"/>
      <c r="J61" s="61"/>
      <c r="K61" s="61"/>
      <c r="L61" s="70"/>
      <c r="N61" s="6"/>
      <c r="O61" s="6"/>
      <c r="P61" s="6"/>
    </row>
    <row r="62" spans="1:16" s="5" customFormat="1" ht="38.25" hidden="1">
      <c r="A62" s="369"/>
      <c r="B62" s="409"/>
      <c r="C62" s="30" t="s">
        <v>120</v>
      </c>
      <c r="D62" s="37">
        <v>20000000</v>
      </c>
      <c r="E62" s="61"/>
      <c r="F62" s="61"/>
      <c r="G62" s="61"/>
      <c r="H62" s="61"/>
      <c r="I62" s="61"/>
      <c r="J62" s="61"/>
      <c r="K62" s="61"/>
      <c r="L62" s="70"/>
      <c r="N62" s="6"/>
      <c r="O62" s="6"/>
      <c r="P62" s="6"/>
    </row>
    <row r="63" spans="1:16" s="5" customFormat="1" ht="25.5" hidden="1">
      <c r="A63" s="369"/>
      <c r="B63" s="409"/>
      <c r="C63" s="30" t="s">
        <v>53</v>
      </c>
      <c r="D63" s="37">
        <v>4431117</v>
      </c>
      <c r="E63" s="61"/>
      <c r="F63" s="61"/>
      <c r="G63" s="61"/>
      <c r="H63" s="61"/>
      <c r="I63" s="61"/>
      <c r="J63" s="61"/>
      <c r="K63" s="61"/>
      <c r="L63" s="70"/>
      <c r="N63" s="6"/>
      <c r="O63" s="6"/>
      <c r="P63" s="6"/>
    </row>
    <row r="64" spans="1:16" s="5" customFormat="1" ht="63.75" hidden="1">
      <c r="A64" s="369"/>
      <c r="B64" s="409"/>
      <c r="C64" s="30" t="s">
        <v>123</v>
      </c>
      <c r="D64" s="37">
        <v>5177846</v>
      </c>
      <c r="E64" s="61"/>
      <c r="F64" s="61"/>
      <c r="G64" s="61"/>
      <c r="H64" s="61"/>
      <c r="I64" s="61"/>
      <c r="J64" s="61"/>
      <c r="K64" s="61"/>
      <c r="L64" s="70"/>
      <c r="N64" s="6"/>
      <c r="O64" s="6"/>
      <c r="P64" s="6"/>
    </row>
    <row r="65" spans="1:16" s="5" customFormat="1" ht="38.25" hidden="1">
      <c r="A65" s="369"/>
      <c r="B65" s="409"/>
      <c r="C65" s="30" t="s">
        <v>124</v>
      </c>
      <c r="D65" s="37">
        <v>21741831</v>
      </c>
      <c r="E65" s="61"/>
      <c r="F65" s="61"/>
      <c r="G65" s="61"/>
      <c r="H65" s="61"/>
      <c r="I65" s="61"/>
      <c r="J65" s="61"/>
      <c r="K65" s="61"/>
      <c r="L65" s="70"/>
      <c r="N65" s="6"/>
      <c r="O65" s="6"/>
      <c r="P65" s="6"/>
    </row>
    <row r="66" spans="1:16" s="5" customFormat="1" ht="38.25" hidden="1">
      <c r="A66" s="369"/>
      <c r="B66" s="409"/>
      <c r="C66" s="30" t="s">
        <v>55</v>
      </c>
      <c r="D66" s="37">
        <v>3462010</v>
      </c>
      <c r="E66" s="61"/>
      <c r="F66" s="61"/>
      <c r="G66" s="61"/>
      <c r="H66" s="61"/>
      <c r="I66" s="61"/>
      <c r="J66" s="61"/>
      <c r="K66" s="61"/>
      <c r="L66" s="70"/>
      <c r="N66" s="6"/>
      <c r="O66" s="6"/>
      <c r="P66" s="6"/>
    </row>
    <row r="67" spans="1:16" s="5" customFormat="1" ht="38.25" hidden="1">
      <c r="A67" s="369"/>
      <c r="B67" s="409"/>
      <c r="C67" s="30" t="s">
        <v>481</v>
      </c>
      <c r="D67" s="37">
        <v>1101497</v>
      </c>
      <c r="E67" s="61"/>
      <c r="F67" s="61"/>
      <c r="G67" s="61"/>
      <c r="H67" s="61"/>
      <c r="I67" s="61"/>
      <c r="J67" s="61"/>
      <c r="K67" s="61"/>
      <c r="L67" s="70"/>
      <c r="N67" s="6"/>
      <c r="O67" s="6"/>
      <c r="P67" s="6"/>
    </row>
    <row r="68" spans="1:16" s="5" customFormat="1" ht="38.25" hidden="1">
      <c r="A68" s="369"/>
      <c r="B68" s="409"/>
      <c r="C68" s="30" t="s">
        <v>482</v>
      </c>
      <c r="D68" s="37">
        <v>5000000</v>
      </c>
      <c r="E68" s="61"/>
      <c r="F68" s="61"/>
      <c r="G68" s="61"/>
      <c r="H68" s="61"/>
      <c r="I68" s="61"/>
      <c r="J68" s="61"/>
      <c r="K68" s="61"/>
      <c r="L68" s="70"/>
      <c r="N68" s="6"/>
      <c r="O68" s="6"/>
      <c r="P68" s="6"/>
    </row>
    <row r="69" spans="1:16" s="5" customFormat="1" ht="25.5" hidden="1">
      <c r="A69" s="369"/>
      <c r="B69" s="409"/>
      <c r="C69" s="30" t="s">
        <v>483</v>
      </c>
      <c r="D69" s="37">
        <v>9572</v>
      </c>
      <c r="E69" s="61"/>
      <c r="F69" s="61"/>
      <c r="G69" s="61"/>
      <c r="H69" s="61"/>
      <c r="I69" s="61"/>
      <c r="J69" s="61"/>
      <c r="K69" s="61"/>
      <c r="L69" s="70"/>
      <c r="N69" s="6"/>
      <c r="O69" s="6"/>
      <c r="P69" s="6"/>
    </row>
    <row r="70" spans="1:16" s="5" customFormat="1" ht="25.5" hidden="1">
      <c r="A70" s="369"/>
      <c r="B70" s="409"/>
      <c r="C70" s="30" t="s">
        <v>125</v>
      </c>
      <c r="D70" s="37"/>
      <c r="E70" s="61"/>
      <c r="F70" s="61"/>
      <c r="G70" s="61"/>
      <c r="H70" s="61"/>
      <c r="I70" s="61"/>
      <c r="J70" s="61"/>
      <c r="K70" s="61"/>
      <c r="L70" s="70"/>
      <c r="N70" s="6"/>
      <c r="O70" s="6"/>
      <c r="P70" s="6"/>
    </row>
    <row r="71" spans="1:16" s="5" customFormat="1" ht="25.5">
      <c r="A71" s="369" t="s">
        <v>12</v>
      </c>
      <c r="B71" s="59" t="s">
        <v>47</v>
      </c>
      <c r="C71" s="48" t="s">
        <v>100</v>
      </c>
      <c r="D71" s="36">
        <f t="shared" ref="D71:K71" si="7">D72+D73+D74+D81+D86+D202+D313</f>
        <v>211963576</v>
      </c>
      <c r="E71" s="36">
        <f t="shared" si="7"/>
        <v>558864977.54060006</v>
      </c>
      <c r="F71" s="36">
        <f>F72+F73+F74+F81+F86+F202+F313</f>
        <v>20164492</v>
      </c>
      <c r="G71" s="36">
        <f>G72+G73+G74+G81+G86+G202+G313</f>
        <v>28843079.899999999</v>
      </c>
      <c r="H71" s="36">
        <f t="shared" si="7"/>
        <v>480860866.71899998</v>
      </c>
      <c r="I71" s="36">
        <f t="shared" si="7"/>
        <v>73187023.914631799</v>
      </c>
      <c r="J71" s="36">
        <f t="shared" si="7"/>
        <v>382533821.42718995</v>
      </c>
      <c r="K71" s="36">
        <f t="shared" si="7"/>
        <v>65910577.431904837</v>
      </c>
      <c r="L71" s="70"/>
      <c r="N71" s="6"/>
      <c r="O71" s="6"/>
      <c r="P71" s="6"/>
    </row>
    <row r="72" spans="1:16" s="5" customFormat="1" ht="25.5">
      <c r="A72" s="369"/>
      <c r="B72" s="59" t="s">
        <v>40</v>
      </c>
      <c r="C72" s="30" t="s">
        <v>14</v>
      </c>
      <c r="D72" s="37">
        <v>2807186</v>
      </c>
      <c r="E72" s="61">
        <v>8884555</v>
      </c>
      <c r="F72" s="150">
        <v>2596743</v>
      </c>
      <c r="G72" s="150">
        <f>D72*35%</f>
        <v>982515.1</v>
      </c>
      <c r="H72" s="61">
        <v>8119385</v>
      </c>
      <c r="I72" s="100">
        <f>H72*15.22%</f>
        <v>1235770.3970000001</v>
      </c>
      <c r="J72" s="61">
        <v>8398783</v>
      </c>
      <c r="K72" s="100">
        <f>J72*17.23%</f>
        <v>1447110.3109000002</v>
      </c>
      <c r="L72" s="70"/>
      <c r="N72" s="6"/>
      <c r="O72" s="6"/>
      <c r="P72" s="6"/>
    </row>
    <row r="73" spans="1:16" s="5" customFormat="1" ht="25.5">
      <c r="A73" s="369"/>
      <c r="B73" s="59" t="s">
        <v>41</v>
      </c>
      <c r="C73" s="30" t="s">
        <v>36</v>
      </c>
      <c r="D73" s="37">
        <v>3144876</v>
      </c>
      <c r="E73" s="61">
        <v>3905306</v>
      </c>
      <c r="F73" s="150">
        <v>2580021</v>
      </c>
      <c r="G73" s="150">
        <f>D73*35%</f>
        <v>1100706.5999999999</v>
      </c>
      <c r="H73" s="61">
        <v>3983334</v>
      </c>
      <c r="I73" s="100">
        <f>H73*15.22%</f>
        <v>606263.43480000005</v>
      </c>
      <c r="J73" s="61">
        <v>4066419</v>
      </c>
      <c r="K73" s="100">
        <f>J73*17.23%</f>
        <v>700643.99369999999</v>
      </c>
      <c r="L73" s="70"/>
      <c r="N73" s="6"/>
      <c r="O73" s="6"/>
      <c r="P73" s="6"/>
    </row>
    <row r="74" spans="1:16" s="5" customFormat="1" ht="38.25">
      <c r="A74" s="369"/>
      <c r="B74" s="365" t="s">
        <v>86</v>
      </c>
      <c r="C74" s="30" t="s">
        <v>101</v>
      </c>
      <c r="D74" s="37">
        <f>SUM(D75:D80)</f>
        <v>124351</v>
      </c>
      <c r="E74" s="37">
        <f t="shared" ref="E74:J74" si="8">SUM(E75:E80)</f>
        <v>8982489</v>
      </c>
      <c r="F74" s="37">
        <f t="shared" ref="F74" si="9">SUM(F75:F80)</f>
        <v>0</v>
      </c>
      <c r="G74" s="37">
        <f t="shared" si="8"/>
        <v>0</v>
      </c>
      <c r="H74" s="37">
        <f>SUM(H75:H80)</f>
        <v>0</v>
      </c>
      <c r="I74" s="37">
        <f>SUM(I75:I80)</f>
        <v>0</v>
      </c>
      <c r="J74" s="37">
        <f t="shared" si="8"/>
        <v>0</v>
      </c>
      <c r="K74" s="37">
        <f>SUM(K75:K80)</f>
        <v>0</v>
      </c>
      <c r="L74" s="70"/>
      <c r="N74" s="6"/>
      <c r="O74" s="6"/>
      <c r="P74" s="6"/>
    </row>
    <row r="75" spans="1:16" s="5" customFormat="1" ht="15" customHeight="1">
      <c r="A75" s="369"/>
      <c r="B75" s="366"/>
      <c r="C75" s="30" t="s">
        <v>58</v>
      </c>
      <c r="D75" s="37">
        <v>124351</v>
      </c>
      <c r="E75" s="61"/>
      <c r="F75" s="150"/>
      <c r="G75" s="150"/>
      <c r="H75" s="61"/>
      <c r="I75" s="61"/>
      <c r="J75" s="61"/>
      <c r="K75" s="61"/>
      <c r="L75" s="70"/>
      <c r="N75" s="6"/>
      <c r="O75" s="6"/>
      <c r="P75" s="6"/>
    </row>
    <row r="76" spans="1:16" s="5" customFormat="1" ht="15" customHeight="1">
      <c r="A76" s="369"/>
      <c r="B76" s="366"/>
      <c r="C76" s="30" t="s">
        <v>59</v>
      </c>
      <c r="D76" s="37"/>
      <c r="E76" s="61"/>
      <c r="F76" s="61"/>
      <c r="G76" s="150">
        <f>D76*38.5%</f>
        <v>0</v>
      </c>
      <c r="H76" s="61"/>
      <c r="I76" s="61"/>
      <c r="J76" s="61"/>
      <c r="K76" s="61"/>
      <c r="L76" s="70"/>
      <c r="N76" s="6"/>
      <c r="O76" s="6"/>
      <c r="P76" s="6"/>
    </row>
    <row r="77" spans="1:16" s="5" customFormat="1" ht="15" customHeight="1">
      <c r="A77" s="369"/>
      <c r="B77" s="366"/>
      <c r="C77" s="30" t="s">
        <v>60</v>
      </c>
      <c r="D77" s="37"/>
      <c r="E77" s="61"/>
      <c r="F77" s="61"/>
      <c r="G77" s="61"/>
      <c r="H77" s="61"/>
      <c r="I77" s="61"/>
      <c r="J77" s="61"/>
      <c r="K77" s="61"/>
      <c r="L77" s="70"/>
      <c r="N77" s="6"/>
      <c r="O77" s="6"/>
      <c r="P77" s="6"/>
    </row>
    <row r="78" spans="1:16" s="5" customFormat="1" ht="15" customHeight="1">
      <c r="A78" s="369"/>
      <c r="B78" s="366"/>
      <c r="C78" s="30" t="s">
        <v>68</v>
      </c>
      <c r="D78" s="37"/>
      <c r="E78" s="61"/>
      <c r="F78" s="61"/>
      <c r="G78" s="61"/>
      <c r="H78" s="61"/>
      <c r="I78" s="61"/>
      <c r="J78" s="61"/>
      <c r="K78" s="61"/>
      <c r="L78" s="70"/>
      <c r="N78" s="6"/>
      <c r="O78" s="6"/>
      <c r="P78" s="6"/>
    </row>
    <row r="79" spans="1:16" s="5" customFormat="1" ht="15" customHeight="1">
      <c r="A79" s="369"/>
      <c r="B79" s="366"/>
      <c r="C79" s="30" t="s">
        <v>126</v>
      </c>
      <c r="D79" s="37"/>
      <c r="E79" s="61">
        <v>6061472</v>
      </c>
      <c r="F79" s="150">
        <f>D79*38.5%</f>
        <v>0</v>
      </c>
      <c r="G79" s="150"/>
      <c r="H79" s="61"/>
      <c r="I79" s="61"/>
      <c r="J79" s="61"/>
      <c r="K79" s="61"/>
      <c r="L79" s="70"/>
      <c r="N79" s="6"/>
      <c r="O79" s="6"/>
      <c r="P79" s="6"/>
    </row>
    <row r="80" spans="1:16" s="5" customFormat="1" ht="15" customHeight="1">
      <c r="A80" s="369"/>
      <c r="B80" s="367"/>
      <c r="C80" s="30" t="s">
        <v>67</v>
      </c>
      <c r="D80" s="37"/>
      <c r="E80" s="61">
        <v>2921017</v>
      </c>
      <c r="F80" s="150">
        <f>D80*38.5%</f>
        <v>0</v>
      </c>
      <c r="G80" s="150">
        <f>D80*38.5%</f>
        <v>0</v>
      </c>
      <c r="H80" s="61"/>
      <c r="I80" s="61"/>
      <c r="J80" s="61"/>
      <c r="K80" s="61"/>
      <c r="L80" s="70"/>
      <c r="N80" s="6"/>
      <c r="O80" s="6"/>
      <c r="P80" s="6"/>
    </row>
    <row r="81" spans="1:16" s="5" customFormat="1" ht="53.25" customHeight="1">
      <c r="A81" s="369"/>
      <c r="B81" s="365" t="s">
        <v>42</v>
      </c>
      <c r="C81" s="30" t="s">
        <v>37</v>
      </c>
      <c r="D81" s="37">
        <f>SUM(D82:D85)</f>
        <v>123954452</v>
      </c>
      <c r="E81" s="37">
        <f t="shared" ref="E81:K81" si="10">SUM(E82:E85)</f>
        <v>257932000.0406</v>
      </c>
      <c r="F81" s="36">
        <f>SUM(F82:F85)</f>
        <v>10178785</v>
      </c>
      <c r="G81" s="36">
        <f t="shared" si="10"/>
        <v>26759858.199999999</v>
      </c>
      <c r="H81" s="37">
        <f t="shared" si="10"/>
        <v>270331278.31900001</v>
      </c>
      <c r="I81" s="37">
        <f t="shared" si="10"/>
        <v>41144420.560151801</v>
      </c>
      <c r="J81" s="37">
        <f t="shared" si="10"/>
        <v>259761242.42718998</v>
      </c>
      <c r="K81" s="37">
        <f t="shared" si="10"/>
        <v>44756862.070204839</v>
      </c>
      <c r="L81" s="70"/>
      <c r="N81" s="6"/>
      <c r="O81" s="6"/>
      <c r="P81" s="6"/>
    </row>
    <row r="82" spans="1:16" s="5" customFormat="1" ht="12.75">
      <c r="A82" s="369"/>
      <c r="B82" s="366"/>
      <c r="C82" s="30" t="s">
        <v>276</v>
      </c>
      <c r="D82" s="37">
        <v>40000000</v>
      </c>
      <c r="E82" s="61">
        <v>51383405.041000001</v>
      </c>
      <c r="F82" s="150">
        <v>3000000</v>
      </c>
      <c r="G82" s="150">
        <f>D82*35%-3000000</f>
        <v>11000000</v>
      </c>
      <c r="H82" s="61">
        <v>57556234.318999998</v>
      </c>
      <c r="I82" s="100">
        <f>H82*15.22%</f>
        <v>8760058.8633517995</v>
      </c>
      <c r="J82" s="61">
        <v>41959555.971000001</v>
      </c>
      <c r="K82" s="100">
        <f>J82*17.23%</f>
        <v>7229631.4938033009</v>
      </c>
      <c r="L82" s="70"/>
      <c r="N82" s="6"/>
      <c r="O82" s="6"/>
      <c r="P82" s="6"/>
    </row>
    <row r="83" spans="1:16" s="5" customFormat="1" ht="12.75">
      <c r="A83" s="369"/>
      <c r="B83" s="366"/>
      <c r="C83" s="30" t="s">
        <v>277</v>
      </c>
      <c r="D83" s="37">
        <v>48692160</v>
      </c>
      <c r="E83" s="61">
        <v>149999999.99959999</v>
      </c>
      <c r="F83" s="150">
        <v>5048976</v>
      </c>
      <c r="G83" s="150">
        <f>D83*35%-3036599</f>
        <v>14005657</v>
      </c>
      <c r="H83" s="61">
        <v>150000000</v>
      </c>
      <c r="I83" s="100">
        <f>H83*15.22%</f>
        <v>22830000</v>
      </c>
      <c r="J83" s="61">
        <v>150000000.00018999</v>
      </c>
      <c r="K83" s="100">
        <f>J83*17.23%</f>
        <v>25845000.000032738</v>
      </c>
      <c r="L83" s="70"/>
      <c r="N83" s="6"/>
      <c r="O83" s="6"/>
      <c r="P83" s="6"/>
    </row>
    <row r="84" spans="1:16" s="5" customFormat="1" ht="12.75">
      <c r="A84" s="369"/>
      <c r="B84" s="366"/>
      <c r="C84" s="30" t="s">
        <v>278</v>
      </c>
      <c r="D84" s="37">
        <v>34000000</v>
      </c>
      <c r="E84" s="61">
        <v>55000000</v>
      </c>
      <c r="F84" s="150">
        <v>867517</v>
      </c>
      <c r="G84" s="150">
        <f>867517+444882</f>
        <v>1312399</v>
      </c>
      <c r="H84" s="61">
        <v>60000000</v>
      </c>
      <c r="I84" s="100">
        <f>H84*15.22%</f>
        <v>9132000</v>
      </c>
      <c r="J84" s="61">
        <v>67000000</v>
      </c>
      <c r="K84" s="100">
        <f>J84*17.23%</f>
        <v>11544100</v>
      </c>
      <c r="L84" s="70"/>
      <c r="N84" s="6"/>
      <c r="O84" s="6"/>
      <c r="P84" s="6"/>
    </row>
    <row r="85" spans="1:16" s="5" customFormat="1" ht="31.5" customHeight="1">
      <c r="A85" s="369"/>
      <c r="B85" s="367"/>
      <c r="C85" s="98" t="s">
        <v>386</v>
      </c>
      <c r="D85" s="37">
        <v>1262292</v>
      </c>
      <c r="E85" s="61">
        <v>1548595</v>
      </c>
      <c r="F85" s="150">
        <v>1262292</v>
      </c>
      <c r="G85" s="150">
        <f>D85*35%</f>
        <v>441802.19999999995</v>
      </c>
      <c r="H85" s="61">
        <v>2775044</v>
      </c>
      <c r="I85" s="100">
        <f>H85*15.22%</f>
        <v>422361.69680000003</v>
      </c>
      <c r="J85" s="61">
        <v>801686.45600000001</v>
      </c>
      <c r="K85" s="100">
        <f>J85*17.23%</f>
        <v>138130.57636880002</v>
      </c>
      <c r="L85" s="70"/>
      <c r="N85" s="6"/>
      <c r="O85" s="6"/>
      <c r="P85" s="6"/>
    </row>
    <row r="86" spans="1:16" s="5" customFormat="1" ht="52.5" customHeight="1">
      <c r="A86" s="369"/>
      <c r="B86" s="409" t="s">
        <v>43</v>
      </c>
      <c r="C86" s="30" t="s">
        <v>38</v>
      </c>
      <c r="D86" s="36">
        <f>D87+D92+D103+D105+D109+D113+D118+D123+D133+D136+D145+D149+D152+D158+D170+D173+D178+D182+D195</f>
        <v>5905133</v>
      </c>
      <c r="E86" s="36">
        <f>E87+E92+E103+E105+E109+E113+E118+E123+E133+E136+E145+E149+E152+E158+E170+E173+E178+E182+E195</f>
        <v>279160627.5</v>
      </c>
      <c r="F86" s="151">
        <v>4808943</v>
      </c>
      <c r="G86" s="151"/>
      <c r="H86" s="36">
        <f>H87+H92+H103+H105+H109+H113+H118+H123+H133+H136+H145+H149+H152+H158+H170+H173+H178+H182+H195</f>
        <v>198426869.40000001</v>
      </c>
      <c r="I86" s="119">
        <f>H86*15.22%</f>
        <v>30200569.522679999</v>
      </c>
      <c r="J86" s="36">
        <f>J87+J92+J103+J105+J109+J113+J118+J123+J133+J136+J145+J149+J152+J158+J170+J173+J178+J182+J195</f>
        <v>110307377</v>
      </c>
      <c r="K86" s="119">
        <f>J86*17.23%</f>
        <v>19005961.057100002</v>
      </c>
      <c r="L86" s="70"/>
      <c r="N86" s="6"/>
      <c r="O86" s="6"/>
      <c r="P86" s="6"/>
    </row>
    <row r="87" spans="1:16" s="93" customFormat="1" ht="12.75" hidden="1">
      <c r="A87" s="369"/>
      <c r="B87" s="409"/>
      <c r="C87" s="48" t="s">
        <v>56</v>
      </c>
      <c r="D87" s="36">
        <f>SUM(D88:D91)</f>
        <v>0</v>
      </c>
      <c r="E87" s="36">
        <f>SUM(E88:E91)</f>
        <v>6964278</v>
      </c>
      <c r="F87" s="36">
        <f>SUM(F88:F91)</f>
        <v>0</v>
      </c>
      <c r="G87" s="36">
        <f>SUM(G88:G91)</f>
        <v>0</v>
      </c>
      <c r="H87" s="36">
        <f t="shared" ref="H87:J87" si="11">SUM(H88:H91)</f>
        <v>3500000</v>
      </c>
      <c r="I87" s="36"/>
      <c r="J87" s="36">
        <f t="shared" si="11"/>
        <v>2000000</v>
      </c>
      <c r="K87" s="36"/>
      <c r="L87" s="92"/>
      <c r="N87" s="6"/>
      <c r="O87" s="6"/>
      <c r="P87" s="6"/>
    </row>
    <row r="88" spans="1:16" s="5" customFormat="1" ht="51" hidden="1">
      <c r="A88" s="369"/>
      <c r="B88" s="409"/>
      <c r="C88" s="30" t="s">
        <v>71</v>
      </c>
      <c r="D88" s="37"/>
      <c r="E88" s="37">
        <v>685132</v>
      </c>
      <c r="F88" s="37"/>
      <c r="G88" s="37"/>
      <c r="H88" s="37"/>
      <c r="I88" s="37"/>
      <c r="J88" s="37"/>
      <c r="K88" s="37"/>
      <c r="L88" s="70"/>
      <c r="N88" s="6"/>
      <c r="O88" s="6"/>
      <c r="P88" s="6"/>
    </row>
    <row r="89" spans="1:16" s="5" customFormat="1" ht="38.25" hidden="1">
      <c r="A89" s="369"/>
      <c r="B89" s="409"/>
      <c r="C89" s="30" t="s">
        <v>387</v>
      </c>
      <c r="D89" s="37"/>
      <c r="E89" s="37">
        <v>1962326</v>
      </c>
      <c r="F89" s="37"/>
      <c r="G89" s="37"/>
      <c r="H89" s="37"/>
      <c r="I89" s="37"/>
      <c r="J89" s="37"/>
      <c r="K89" s="37"/>
      <c r="L89" s="70"/>
      <c r="N89" s="6"/>
      <c r="O89" s="6"/>
      <c r="P89" s="6"/>
    </row>
    <row r="90" spans="1:16" s="5" customFormat="1" ht="25.5" hidden="1">
      <c r="A90" s="369"/>
      <c r="B90" s="409"/>
      <c r="C90" s="30" t="s">
        <v>388</v>
      </c>
      <c r="D90" s="37"/>
      <c r="E90" s="37">
        <v>316820</v>
      </c>
      <c r="F90" s="37"/>
      <c r="G90" s="37"/>
      <c r="H90" s="37"/>
      <c r="I90" s="37"/>
      <c r="J90" s="37"/>
      <c r="K90" s="37"/>
      <c r="L90" s="70"/>
      <c r="N90" s="6"/>
      <c r="O90" s="6"/>
      <c r="P90" s="6"/>
    </row>
    <row r="91" spans="1:16" s="5" customFormat="1" ht="38.25" hidden="1">
      <c r="A91" s="369"/>
      <c r="B91" s="409"/>
      <c r="C91" s="30" t="s">
        <v>389</v>
      </c>
      <c r="D91" s="37"/>
      <c r="E91" s="37">
        <v>4000000</v>
      </c>
      <c r="F91" s="37"/>
      <c r="G91" s="37"/>
      <c r="H91" s="37">
        <v>3500000</v>
      </c>
      <c r="I91" s="37"/>
      <c r="J91" s="37">
        <v>2000000</v>
      </c>
      <c r="K91" s="37"/>
      <c r="L91" s="70"/>
      <c r="N91" s="6"/>
      <c r="O91" s="6"/>
      <c r="P91" s="6"/>
    </row>
    <row r="92" spans="1:16" s="93" customFormat="1" ht="15" hidden="1" customHeight="1">
      <c r="A92" s="369"/>
      <c r="B92" s="409"/>
      <c r="C92" s="48" t="s">
        <v>57</v>
      </c>
      <c r="D92" s="36">
        <f>SUM(D93:D102)</f>
        <v>505133</v>
      </c>
      <c r="E92" s="36">
        <f t="shared" ref="E92:J92" si="12">SUM(E93:E102)</f>
        <v>22597305</v>
      </c>
      <c r="F92" s="36">
        <f t="shared" ref="F92" si="13">SUM(F93:F102)</f>
        <v>0</v>
      </c>
      <c r="G92" s="36">
        <f t="shared" si="12"/>
        <v>0</v>
      </c>
      <c r="H92" s="36">
        <f t="shared" si="12"/>
        <v>16183873</v>
      </c>
      <c r="I92" s="36"/>
      <c r="J92" s="36">
        <f t="shared" si="12"/>
        <v>6500000</v>
      </c>
      <c r="K92" s="36"/>
      <c r="L92" s="92"/>
      <c r="N92" s="6"/>
      <c r="O92" s="6"/>
      <c r="P92" s="6"/>
    </row>
    <row r="93" spans="1:16" s="5" customFormat="1" ht="25.5" hidden="1">
      <c r="A93" s="369"/>
      <c r="B93" s="409"/>
      <c r="C93" s="30" t="s">
        <v>390</v>
      </c>
      <c r="D93" s="37"/>
      <c r="E93" s="37">
        <v>5000000</v>
      </c>
      <c r="F93" s="37"/>
      <c r="G93" s="37"/>
      <c r="H93" s="37">
        <v>5000000</v>
      </c>
      <c r="I93" s="37"/>
      <c r="J93" s="37">
        <v>5000000</v>
      </c>
      <c r="K93" s="37"/>
      <c r="L93" s="70"/>
      <c r="N93" s="6"/>
      <c r="O93" s="6"/>
      <c r="P93" s="6"/>
    </row>
    <row r="94" spans="1:16" s="5" customFormat="1" ht="38.25" hidden="1">
      <c r="A94" s="369"/>
      <c r="B94" s="409"/>
      <c r="C94" s="30" t="s">
        <v>391</v>
      </c>
      <c r="D94" s="37"/>
      <c r="E94" s="37">
        <v>2312280</v>
      </c>
      <c r="F94" s="37"/>
      <c r="G94" s="37"/>
      <c r="H94" s="37">
        <v>0</v>
      </c>
      <c r="I94" s="37"/>
      <c r="J94" s="37">
        <v>0</v>
      </c>
      <c r="K94" s="37"/>
      <c r="L94" s="70"/>
      <c r="N94" s="6"/>
      <c r="O94" s="6"/>
      <c r="P94" s="6"/>
    </row>
    <row r="95" spans="1:16" s="5" customFormat="1" ht="25.5" hidden="1">
      <c r="A95" s="369"/>
      <c r="B95" s="409"/>
      <c r="C95" s="30" t="s">
        <v>392</v>
      </c>
      <c r="D95" s="37"/>
      <c r="E95" s="37">
        <v>4500000</v>
      </c>
      <c r="F95" s="37"/>
      <c r="G95" s="37"/>
      <c r="H95" s="37">
        <v>4358236</v>
      </c>
      <c r="I95" s="37"/>
      <c r="J95" s="37">
        <v>0</v>
      </c>
      <c r="K95" s="37"/>
      <c r="L95" s="70"/>
      <c r="N95" s="6"/>
      <c r="O95" s="6"/>
      <c r="P95" s="6"/>
    </row>
    <row r="96" spans="1:16" s="5" customFormat="1" ht="25.5" hidden="1">
      <c r="A96" s="369"/>
      <c r="B96" s="409"/>
      <c r="C96" s="30" t="s">
        <v>393</v>
      </c>
      <c r="D96" s="37"/>
      <c r="E96" s="37">
        <v>4500000</v>
      </c>
      <c r="F96" s="37"/>
      <c r="G96" s="37"/>
      <c r="H96" s="37">
        <v>5325637</v>
      </c>
      <c r="I96" s="37"/>
      <c r="J96" s="37">
        <v>0</v>
      </c>
      <c r="K96" s="37"/>
      <c r="L96" s="70"/>
      <c r="N96" s="6"/>
      <c r="O96" s="6"/>
      <c r="P96" s="6"/>
    </row>
    <row r="97" spans="1:16" s="5" customFormat="1" ht="25.5" hidden="1">
      <c r="A97" s="369"/>
      <c r="B97" s="409"/>
      <c r="C97" s="30" t="s">
        <v>394</v>
      </c>
      <c r="D97" s="37"/>
      <c r="E97" s="37">
        <v>1778374</v>
      </c>
      <c r="F97" s="37"/>
      <c r="G97" s="37"/>
      <c r="H97" s="37">
        <v>0</v>
      </c>
      <c r="I97" s="37"/>
      <c r="J97" s="37">
        <v>0</v>
      </c>
      <c r="K97" s="37"/>
      <c r="L97" s="70"/>
      <c r="N97" s="6"/>
      <c r="O97" s="6"/>
      <c r="P97" s="6"/>
    </row>
    <row r="98" spans="1:16" s="5" customFormat="1" ht="38.25" hidden="1">
      <c r="A98" s="369"/>
      <c r="B98" s="409"/>
      <c r="C98" s="30" t="s">
        <v>395</v>
      </c>
      <c r="D98" s="37"/>
      <c r="E98" s="37">
        <v>2215652</v>
      </c>
      <c r="F98" s="37"/>
      <c r="G98" s="37"/>
      <c r="H98" s="37">
        <v>0</v>
      </c>
      <c r="I98" s="37"/>
      <c r="J98" s="37">
        <v>0</v>
      </c>
      <c r="K98" s="37"/>
      <c r="L98" s="70"/>
      <c r="N98" s="6"/>
      <c r="O98" s="6"/>
      <c r="P98" s="6"/>
    </row>
    <row r="99" spans="1:16" s="5" customFormat="1" ht="25.5" hidden="1">
      <c r="A99" s="369"/>
      <c r="B99" s="409"/>
      <c r="C99" s="30" t="s">
        <v>396</v>
      </c>
      <c r="D99" s="37"/>
      <c r="E99" s="37">
        <v>652949</v>
      </c>
      <c r="F99" s="37"/>
      <c r="G99" s="37"/>
      <c r="H99" s="37">
        <v>0</v>
      </c>
      <c r="I99" s="37"/>
      <c r="J99" s="37">
        <v>0</v>
      </c>
      <c r="K99" s="37"/>
      <c r="L99" s="70"/>
      <c r="N99" s="6"/>
      <c r="O99" s="6"/>
      <c r="P99" s="6"/>
    </row>
    <row r="100" spans="1:16" s="5" customFormat="1" ht="25.5" hidden="1">
      <c r="A100" s="369"/>
      <c r="B100" s="409"/>
      <c r="C100" s="30" t="s">
        <v>397</v>
      </c>
      <c r="D100" s="37"/>
      <c r="E100" s="37">
        <v>837122</v>
      </c>
      <c r="F100" s="37"/>
      <c r="G100" s="37"/>
      <c r="H100" s="37">
        <v>0</v>
      </c>
      <c r="I100" s="37"/>
      <c r="J100" s="37">
        <v>0</v>
      </c>
      <c r="K100" s="37"/>
      <c r="L100" s="70"/>
      <c r="N100" s="6"/>
      <c r="O100" s="6"/>
      <c r="P100" s="6"/>
    </row>
    <row r="101" spans="1:16" s="5" customFormat="1" ht="25.5" hidden="1">
      <c r="A101" s="369"/>
      <c r="B101" s="409"/>
      <c r="C101" s="30" t="s">
        <v>398</v>
      </c>
      <c r="D101" s="37"/>
      <c r="E101" s="37">
        <v>800928</v>
      </c>
      <c r="F101" s="37"/>
      <c r="G101" s="37"/>
      <c r="H101" s="37">
        <v>0</v>
      </c>
      <c r="I101" s="37"/>
      <c r="J101" s="37">
        <v>0</v>
      </c>
      <c r="K101" s="37"/>
      <c r="L101" s="70"/>
      <c r="N101" s="6"/>
      <c r="O101" s="6"/>
      <c r="P101" s="6"/>
    </row>
    <row r="102" spans="1:16" s="5" customFormat="1" ht="25.5" hidden="1">
      <c r="A102" s="369"/>
      <c r="B102" s="409"/>
      <c r="C102" s="30" t="s">
        <v>399</v>
      </c>
      <c r="D102" s="37">
        <v>505133</v>
      </c>
      <c r="E102" s="61">
        <v>0</v>
      </c>
      <c r="F102" s="61"/>
      <c r="G102" s="61"/>
      <c r="H102" s="61">
        <v>1500000</v>
      </c>
      <c r="I102" s="61"/>
      <c r="J102" s="61">
        <v>1500000</v>
      </c>
      <c r="K102" s="61"/>
      <c r="L102" s="70"/>
      <c r="N102" s="6"/>
      <c r="O102" s="6"/>
      <c r="P102" s="6"/>
    </row>
    <row r="103" spans="1:16" s="93" customFormat="1" ht="15" hidden="1" customHeight="1">
      <c r="A103" s="369"/>
      <c r="B103" s="409"/>
      <c r="C103" s="48" t="s">
        <v>58</v>
      </c>
      <c r="D103" s="36">
        <f>D104</f>
        <v>0</v>
      </c>
      <c r="E103" s="36">
        <f t="shared" ref="E103:J103" si="14">E104</f>
        <v>2600000</v>
      </c>
      <c r="F103" s="36">
        <f t="shared" si="14"/>
        <v>0</v>
      </c>
      <c r="G103" s="36">
        <f t="shared" si="14"/>
        <v>0</v>
      </c>
      <c r="H103" s="36">
        <f t="shared" si="14"/>
        <v>6295270</v>
      </c>
      <c r="I103" s="36"/>
      <c r="J103" s="36">
        <f t="shared" si="14"/>
        <v>6347333</v>
      </c>
      <c r="K103" s="36"/>
      <c r="L103" s="92"/>
      <c r="N103" s="6"/>
      <c r="O103" s="6"/>
      <c r="P103" s="6"/>
    </row>
    <row r="104" spans="1:16" s="5" customFormat="1" ht="25.5" hidden="1">
      <c r="A104" s="369"/>
      <c r="B104" s="409"/>
      <c r="C104" s="30" t="s">
        <v>400</v>
      </c>
      <c r="D104" s="37"/>
      <c r="E104" s="61">
        <v>2600000</v>
      </c>
      <c r="F104" s="61"/>
      <c r="G104" s="61"/>
      <c r="H104" s="61">
        <v>6295270</v>
      </c>
      <c r="I104" s="61"/>
      <c r="J104" s="61">
        <v>6347333</v>
      </c>
      <c r="K104" s="61"/>
      <c r="L104" s="70"/>
      <c r="N104" s="6"/>
      <c r="O104" s="6"/>
      <c r="P104" s="6"/>
    </row>
    <row r="105" spans="1:16" s="93" customFormat="1" ht="12.75" hidden="1">
      <c r="A105" s="369"/>
      <c r="B105" s="409"/>
      <c r="C105" s="48" t="s">
        <v>59</v>
      </c>
      <c r="D105" s="64">
        <f>SUM(D106:D108)</f>
        <v>0</v>
      </c>
      <c r="E105" s="64">
        <f>SUM(E106:E108)</f>
        <v>38000000</v>
      </c>
      <c r="F105" s="64">
        <f>SUM(F106:F108)</f>
        <v>0</v>
      </c>
      <c r="G105" s="64">
        <f>SUM(G106:G108)</f>
        <v>0</v>
      </c>
      <c r="H105" s="64">
        <f t="shared" ref="H105:J105" si="15">SUM(H106:H108)</f>
        <v>24083021</v>
      </c>
      <c r="I105" s="64"/>
      <c r="J105" s="64">
        <f t="shared" si="15"/>
        <v>9120336</v>
      </c>
      <c r="K105" s="64"/>
      <c r="L105" s="92"/>
      <c r="N105" s="6"/>
      <c r="O105" s="6"/>
      <c r="P105" s="6"/>
    </row>
    <row r="106" spans="1:16" s="5" customFormat="1" ht="38.25" hidden="1">
      <c r="A106" s="369"/>
      <c r="B106" s="409"/>
      <c r="C106" s="98" t="s">
        <v>410</v>
      </c>
      <c r="D106" s="37"/>
      <c r="E106" s="61">
        <v>3000000</v>
      </c>
      <c r="F106" s="61"/>
      <c r="G106" s="61"/>
      <c r="H106" s="61">
        <v>2583021</v>
      </c>
      <c r="I106" s="61"/>
      <c r="J106" s="61">
        <v>620336</v>
      </c>
      <c r="K106" s="61"/>
      <c r="L106" s="70"/>
      <c r="N106" s="6"/>
      <c r="O106" s="6"/>
      <c r="P106" s="6"/>
    </row>
    <row r="107" spans="1:16" s="5" customFormat="1" ht="25.5" hidden="1">
      <c r="A107" s="369"/>
      <c r="B107" s="409"/>
      <c r="C107" s="98" t="s">
        <v>412</v>
      </c>
      <c r="D107" s="37"/>
      <c r="E107" s="61">
        <v>20000000</v>
      </c>
      <c r="F107" s="61"/>
      <c r="G107" s="61"/>
      <c r="H107" s="61">
        <v>11500000</v>
      </c>
      <c r="I107" s="61"/>
      <c r="J107" s="61">
        <v>3500000</v>
      </c>
      <c r="K107" s="61"/>
      <c r="L107" s="70"/>
      <c r="N107" s="6"/>
      <c r="O107" s="6"/>
      <c r="P107" s="6"/>
    </row>
    <row r="108" spans="1:16" s="5" customFormat="1" ht="51" hidden="1">
      <c r="A108" s="369"/>
      <c r="B108" s="409"/>
      <c r="C108" s="98" t="s">
        <v>411</v>
      </c>
      <c r="D108" s="37"/>
      <c r="E108" s="61">
        <v>15000000</v>
      </c>
      <c r="F108" s="61"/>
      <c r="G108" s="61"/>
      <c r="H108" s="61">
        <v>10000000</v>
      </c>
      <c r="I108" s="61"/>
      <c r="J108" s="61">
        <v>5000000</v>
      </c>
      <c r="K108" s="61"/>
      <c r="L108" s="70"/>
      <c r="N108" s="6"/>
      <c r="O108" s="6"/>
      <c r="P108" s="6"/>
    </row>
    <row r="109" spans="1:16" s="93" customFormat="1" ht="15" hidden="1" customHeight="1">
      <c r="A109" s="369"/>
      <c r="B109" s="409"/>
      <c r="C109" s="48" t="s">
        <v>72</v>
      </c>
      <c r="D109" s="36">
        <f>SUM(D110:D112)</f>
        <v>0</v>
      </c>
      <c r="E109" s="36">
        <f>SUM(E110:E112)</f>
        <v>26143589</v>
      </c>
      <c r="F109" s="36">
        <f>SUM(F110:F112)</f>
        <v>0</v>
      </c>
      <c r="G109" s="36">
        <f>SUM(G110:G112)</f>
        <v>0</v>
      </c>
      <c r="H109" s="36">
        <f t="shared" ref="H109:J109" si="16">SUM(H110:H112)</f>
        <v>12789708</v>
      </c>
      <c r="I109" s="36"/>
      <c r="J109" s="36">
        <f t="shared" si="16"/>
        <v>12789708</v>
      </c>
      <c r="K109" s="36"/>
      <c r="L109" s="92"/>
      <c r="N109" s="6"/>
      <c r="O109" s="6"/>
      <c r="P109" s="6"/>
    </row>
    <row r="110" spans="1:16" s="5" customFormat="1" ht="25.5" hidden="1">
      <c r="A110" s="369"/>
      <c r="B110" s="409"/>
      <c r="C110" s="30" t="s">
        <v>404</v>
      </c>
      <c r="D110" s="37"/>
      <c r="E110" s="61">
        <v>12789708</v>
      </c>
      <c r="F110" s="61"/>
      <c r="G110" s="61"/>
      <c r="H110" s="61">
        <v>12789708</v>
      </c>
      <c r="I110" s="61"/>
      <c r="J110" s="61">
        <v>12789708</v>
      </c>
      <c r="K110" s="61"/>
      <c r="L110" s="70"/>
      <c r="N110" s="6"/>
      <c r="O110" s="6"/>
      <c r="P110" s="6"/>
    </row>
    <row r="111" spans="1:16" s="5" customFormat="1" ht="12.75" hidden="1">
      <c r="A111" s="369"/>
      <c r="B111" s="409"/>
      <c r="C111" s="30" t="s">
        <v>405</v>
      </c>
      <c r="D111" s="37"/>
      <c r="E111" s="61">
        <v>3353881</v>
      </c>
      <c r="F111" s="61"/>
      <c r="G111" s="61"/>
      <c r="H111" s="61"/>
      <c r="I111" s="61"/>
      <c r="J111" s="61"/>
      <c r="K111" s="61"/>
      <c r="L111" s="70"/>
      <c r="N111" s="6"/>
      <c r="O111" s="6"/>
      <c r="P111" s="6"/>
    </row>
    <row r="112" spans="1:16" s="5" customFormat="1" ht="38.25" hidden="1">
      <c r="A112" s="369"/>
      <c r="B112" s="409"/>
      <c r="C112" s="30" t="s">
        <v>406</v>
      </c>
      <c r="D112" s="37"/>
      <c r="E112" s="37">
        <v>10000000</v>
      </c>
      <c r="F112" s="37"/>
      <c r="G112" s="37"/>
      <c r="H112" s="37"/>
      <c r="I112" s="37"/>
      <c r="J112" s="37"/>
      <c r="K112" s="37"/>
      <c r="L112" s="70"/>
      <c r="N112" s="6"/>
      <c r="O112" s="6"/>
      <c r="P112" s="6"/>
    </row>
    <row r="113" spans="1:16" s="93" customFormat="1" ht="12.75" hidden="1">
      <c r="A113" s="369"/>
      <c r="B113" s="409"/>
      <c r="C113" s="48" t="s">
        <v>60</v>
      </c>
      <c r="D113" s="36">
        <f>SUM(D114:D117)</f>
        <v>100000</v>
      </c>
      <c r="E113" s="36">
        <f>SUM(E114:E117)</f>
        <v>1653669</v>
      </c>
      <c r="F113" s="36">
        <f>SUM(F114:F117)</f>
        <v>0</v>
      </c>
      <c r="G113" s="36">
        <f>SUM(G114:G117)</f>
        <v>0</v>
      </c>
      <c r="H113" s="36">
        <f t="shared" ref="H113:J113" si="17">SUM(H114:H117)</f>
        <v>1041656</v>
      </c>
      <c r="I113" s="36"/>
      <c r="J113" s="36">
        <f t="shared" si="17"/>
        <v>0</v>
      </c>
      <c r="K113" s="36"/>
      <c r="L113" s="92"/>
      <c r="N113" s="6"/>
      <c r="O113" s="6"/>
      <c r="P113" s="6"/>
    </row>
    <row r="114" spans="1:16" s="5" customFormat="1" ht="25.5" hidden="1">
      <c r="A114" s="369"/>
      <c r="B114" s="409"/>
      <c r="C114" s="30" t="s">
        <v>407</v>
      </c>
      <c r="D114" s="37"/>
      <c r="E114" s="37">
        <v>325959</v>
      </c>
      <c r="F114" s="37"/>
      <c r="G114" s="37"/>
      <c r="H114" s="37"/>
      <c r="I114" s="37"/>
      <c r="J114" s="37"/>
      <c r="K114" s="37"/>
      <c r="L114" s="70"/>
      <c r="N114" s="6"/>
      <c r="O114" s="6"/>
      <c r="P114" s="6"/>
    </row>
    <row r="115" spans="1:16" s="5" customFormat="1" ht="38.25" hidden="1">
      <c r="A115" s="369"/>
      <c r="B115" s="409"/>
      <c r="C115" s="30" t="s">
        <v>408</v>
      </c>
      <c r="D115" s="37"/>
      <c r="E115" s="37">
        <v>1000000</v>
      </c>
      <c r="F115" s="37"/>
      <c r="G115" s="37"/>
      <c r="H115" s="37">
        <v>1041656</v>
      </c>
      <c r="I115" s="37"/>
      <c r="J115" s="37"/>
      <c r="K115" s="37"/>
      <c r="L115" s="70"/>
      <c r="N115" s="6"/>
      <c r="O115" s="6"/>
      <c r="P115" s="6"/>
    </row>
    <row r="116" spans="1:16" s="5" customFormat="1" ht="25.5" hidden="1">
      <c r="A116" s="369"/>
      <c r="B116" s="409"/>
      <c r="C116" s="30" t="s">
        <v>486</v>
      </c>
      <c r="D116" s="37">
        <v>100000</v>
      </c>
      <c r="E116" s="37"/>
      <c r="F116" s="37"/>
      <c r="G116" s="37"/>
      <c r="H116" s="37"/>
      <c r="I116" s="37"/>
      <c r="J116" s="37"/>
      <c r="K116" s="37"/>
      <c r="L116" s="70"/>
      <c r="N116" s="6"/>
      <c r="O116" s="6"/>
      <c r="P116" s="6"/>
    </row>
    <row r="117" spans="1:16" s="5" customFormat="1" ht="38.25" hidden="1">
      <c r="A117" s="369"/>
      <c r="B117" s="409"/>
      <c r="C117" s="30" t="s">
        <v>409</v>
      </c>
      <c r="D117" s="37"/>
      <c r="E117" s="37">
        <v>327710</v>
      </c>
      <c r="F117" s="37"/>
      <c r="G117" s="37"/>
      <c r="H117" s="37"/>
      <c r="I117" s="37"/>
      <c r="J117" s="37"/>
      <c r="K117" s="37"/>
      <c r="L117" s="70"/>
      <c r="N117" s="6"/>
      <c r="O117" s="6"/>
      <c r="P117" s="6"/>
    </row>
    <row r="118" spans="1:16" s="93" customFormat="1" ht="15" hidden="1" customHeight="1">
      <c r="A118" s="369"/>
      <c r="B118" s="409"/>
      <c r="C118" s="48" t="s">
        <v>61</v>
      </c>
      <c r="D118" s="36">
        <f>SUM(D119:D122)</f>
        <v>0</v>
      </c>
      <c r="E118" s="36">
        <f t="shared" ref="E118:J118" si="18">SUM(E119:E122)</f>
        <v>21599760.099999998</v>
      </c>
      <c r="F118" s="36">
        <f t="shared" ref="F118" si="19">SUM(F119:F122)</f>
        <v>0</v>
      </c>
      <c r="G118" s="36">
        <f t="shared" si="18"/>
        <v>0</v>
      </c>
      <c r="H118" s="36">
        <f t="shared" si="18"/>
        <v>0</v>
      </c>
      <c r="I118" s="36"/>
      <c r="J118" s="36">
        <f t="shared" si="18"/>
        <v>0</v>
      </c>
      <c r="K118" s="36"/>
      <c r="L118" s="92"/>
      <c r="N118" s="6"/>
      <c r="O118" s="6"/>
      <c r="P118" s="6"/>
    </row>
    <row r="119" spans="1:16" s="5" customFormat="1" ht="25.5" hidden="1">
      <c r="A119" s="369"/>
      <c r="B119" s="409"/>
      <c r="C119" s="30" t="s">
        <v>413</v>
      </c>
      <c r="D119" s="37"/>
      <c r="E119" s="61">
        <v>7572715</v>
      </c>
      <c r="F119" s="61"/>
      <c r="G119" s="61"/>
      <c r="H119" s="61"/>
      <c r="I119" s="61"/>
      <c r="J119" s="61"/>
      <c r="K119" s="61"/>
      <c r="L119" s="70"/>
      <c r="N119" s="6"/>
      <c r="O119" s="6"/>
      <c r="P119" s="6"/>
    </row>
    <row r="120" spans="1:16" s="5" customFormat="1" ht="12.75" hidden="1">
      <c r="A120" s="369"/>
      <c r="B120" s="409"/>
      <c r="C120" s="30" t="s">
        <v>414</v>
      </c>
      <c r="D120" s="37"/>
      <c r="E120" s="61">
        <v>13147395</v>
      </c>
      <c r="F120" s="61"/>
      <c r="G120" s="61"/>
      <c r="H120" s="61"/>
      <c r="I120" s="61"/>
      <c r="J120" s="61"/>
      <c r="K120" s="61"/>
      <c r="L120" s="70"/>
      <c r="N120" s="6"/>
      <c r="O120" s="6"/>
      <c r="P120" s="6"/>
    </row>
    <row r="121" spans="1:16" s="5" customFormat="1" ht="25.5" hidden="1">
      <c r="A121" s="369"/>
      <c r="B121" s="409"/>
      <c r="C121" s="30" t="s">
        <v>415</v>
      </c>
      <c r="D121" s="37"/>
      <c r="E121" s="61">
        <v>437657.4</v>
      </c>
      <c r="F121" s="61"/>
      <c r="G121" s="61"/>
      <c r="H121" s="61"/>
      <c r="I121" s="61"/>
      <c r="J121" s="61"/>
      <c r="K121" s="61"/>
      <c r="L121" s="70"/>
      <c r="N121" s="6"/>
      <c r="O121" s="6"/>
      <c r="P121" s="6"/>
    </row>
    <row r="122" spans="1:16" s="5" customFormat="1" ht="25.5" hidden="1">
      <c r="A122" s="369"/>
      <c r="B122" s="409"/>
      <c r="C122" s="30" t="s">
        <v>416</v>
      </c>
      <c r="D122" s="37"/>
      <c r="E122" s="61">
        <v>441992.7</v>
      </c>
      <c r="F122" s="61"/>
      <c r="G122" s="61"/>
      <c r="H122" s="61"/>
      <c r="I122" s="61"/>
      <c r="J122" s="61"/>
      <c r="K122" s="61"/>
      <c r="L122" s="70"/>
      <c r="N122" s="6"/>
      <c r="O122" s="6"/>
      <c r="P122" s="6"/>
    </row>
    <row r="123" spans="1:16" s="93" customFormat="1" ht="15" hidden="1" customHeight="1">
      <c r="A123" s="369"/>
      <c r="B123" s="409"/>
      <c r="C123" s="48" t="s">
        <v>62</v>
      </c>
      <c r="D123" s="36">
        <f>SUM(D124:D132)</f>
        <v>1100000</v>
      </c>
      <c r="E123" s="36">
        <f t="shared" ref="E123:J123" si="20">SUM(E124:E132)</f>
        <v>12417255</v>
      </c>
      <c r="F123" s="36">
        <f t="shared" ref="F123" si="21">SUM(F124:F132)</f>
        <v>0</v>
      </c>
      <c r="G123" s="36">
        <f t="shared" si="20"/>
        <v>0</v>
      </c>
      <c r="H123" s="36">
        <f t="shared" si="20"/>
        <v>0</v>
      </c>
      <c r="I123" s="36"/>
      <c r="J123" s="36">
        <f t="shared" si="20"/>
        <v>0</v>
      </c>
      <c r="K123" s="36"/>
      <c r="L123" s="92"/>
      <c r="N123" s="6"/>
      <c r="O123" s="6"/>
      <c r="P123" s="6"/>
    </row>
    <row r="124" spans="1:16" s="5" customFormat="1" ht="12.75" hidden="1">
      <c r="A124" s="369"/>
      <c r="B124" s="409"/>
      <c r="C124" s="30" t="s">
        <v>417</v>
      </c>
      <c r="D124" s="37">
        <v>700000</v>
      </c>
      <c r="E124" s="61">
        <v>1250635</v>
      </c>
      <c r="F124" s="61"/>
      <c r="G124" s="61"/>
      <c r="H124" s="61"/>
      <c r="I124" s="61"/>
      <c r="J124" s="61"/>
      <c r="K124" s="61"/>
      <c r="L124" s="70"/>
      <c r="N124" s="6"/>
      <c r="O124" s="6"/>
      <c r="P124" s="6"/>
    </row>
    <row r="125" spans="1:16" s="5" customFormat="1" ht="25.5" hidden="1">
      <c r="A125" s="369"/>
      <c r="B125" s="409"/>
      <c r="C125" s="30" t="s">
        <v>418</v>
      </c>
      <c r="D125" s="37">
        <v>200000</v>
      </c>
      <c r="E125" s="61">
        <v>410615</v>
      </c>
      <c r="F125" s="61"/>
      <c r="G125" s="61"/>
      <c r="H125" s="61"/>
      <c r="I125" s="61"/>
      <c r="J125" s="61"/>
      <c r="K125" s="61"/>
      <c r="L125" s="70"/>
      <c r="N125" s="6"/>
      <c r="O125" s="6"/>
      <c r="P125" s="6"/>
    </row>
    <row r="126" spans="1:16" s="5" customFormat="1" ht="25.5" hidden="1">
      <c r="A126" s="369"/>
      <c r="B126" s="409"/>
      <c r="C126" s="30" t="s">
        <v>419</v>
      </c>
      <c r="D126" s="37"/>
      <c r="E126" s="61">
        <v>1178860</v>
      </c>
      <c r="F126" s="61"/>
      <c r="G126" s="61"/>
      <c r="H126" s="61"/>
      <c r="I126" s="61"/>
      <c r="J126" s="61"/>
      <c r="K126" s="61"/>
      <c r="L126" s="70"/>
      <c r="N126" s="6"/>
      <c r="O126" s="6"/>
      <c r="P126" s="6"/>
    </row>
    <row r="127" spans="1:16" s="5" customFormat="1" ht="12.75" hidden="1">
      <c r="A127" s="369"/>
      <c r="B127" s="409"/>
      <c r="C127" s="30" t="s">
        <v>420</v>
      </c>
      <c r="D127" s="37"/>
      <c r="E127" s="61">
        <v>1762000</v>
      </c>
      <c r="F127" s="61"/>
      <c r="G127" s="61"/>
      <c r="H127" s="61"/>
      <c r="I127" s="61"/>
      <c r="J127" s="61"/>
      <c r="K127" s="61"/>
      <c r="L127" s="70"/>
      <c r="N127" s="6"/>
      <c r="O127" s="6"/>
      <c r="P127" s="6"/>
    </row>
    <row r="128" spans="1:16" s="5" customFormat="1" ht="25.5" hidden="1">
      <c r="A128" s="369"/>
      <c r="B128" s="409"/>
      <c r="C128" s="30" t="s">
        <v>421</v>
      </c>
      <c r="D128" s="37"/>
      <c r="E128" s="61">
        <v>2758765</v>
      </c>
      <c r="F128" s="61"/>
      <c r="G128" s="61"/>
      <c r="H128" s="61"/>
      <c r="I128" s="61"/>
      <c r="J128" s="61"/>
      <c r="K128" s="61"/>
      <c r="L128" s="70"/>
      <c r="N128" s="6"/>
      <c r="O128" s="6"/>
      <c r="P128" s="6"/>
    </row>
    <row r="129" spans="1:16" s="5" customFormat="1" ht="25.5" hidden="1">
      <c r="A129" s="369"/>
      <c r="B129" s="409"/>
      <c r="C129" s="30" t="s">
        <v>422</v>
      </c>
      <c r="D129" s="37"/>
      <c r="E129" s="61">
        <v>2200000</v>
      </c>
      <c r="F129" s="61"/>
      <c r="G129" s="61"/>
      <c r="H129" s="61"/>
      <c r="I129" s="61"/>
      <c r="J129" s="61"/>
      <c r="K129" s="61"/>
      <c r="L129" s="70"/>
      <c r="N129" s="6"/>
      <c r="O129" s="6"/>
      <c r="P129" s="6"/>
    </row>
    <row r="130" spans="1:16" s="5" customFormat="1" ht="38.25" hidden="1">
      <c r="A130" s="369"/>
      <c r="B130" s="409"/>
      <c r="C130" s="30" t="s">
        <v>423</v>
      </c>
      <c r="D130" s="37"/>
      <c r="E130" s="61">
        <v>980870</v>
      </c>
      <c r="F130" s="61"/>
      <c r="G130" s="61"/>
      <c r="H130" s="61"/>
      <c r="I130" s="61"/>
      <c r="J130" s="61"/>
      <c r="K130" s="61"/>
      <c r="L130" s="70"/>
      <c r="N130" s="6"/>
      <c r="O130" s="6"/>
      <c r="P130" s="6"/>
    </row>
    <row r="131" spans="1:16" s="5" customFormat="1" ht="38.25" hidden="1">
      <c r="A131" s="369"/>
      <c r="B131" s="409"/>
      <c r="C131" s="30" t="s">
        <v>129</v>
      </c>
      <c r="D131" s="37">
        <v>200000</v>
      </c>
      <c r="E131" s="61"/>
      <c r="F131" s="61"/>
      <c r="G131" s="61"/>
      <c r="H131" s="61"/>
      <c r="I131" s="61"/>
      <c r="J131" s="61"/>
      <c r="K131" s="61"/>
      <c r="L131" s="70"/>
      <c r="N131" s="6"/>
      <c r="O131" s="6"/>
      <c r="P131" s="6"/>
    </row>
    <row r="132" spans="1:16" s="5" customFormat="1" ht="25.5" hidden="1">
      <c r="A132" s="369"/>
      <c r="B132" s="409"/>
      <c r="C132" s="30" t="s">
        <v>424</v>
      </c>
      <c r="D132" s="37"/>
      <c r="E132" s="61">
        <v>1875510</v>
      </c>
      <c r="F132" s="61"/>
      <c r="G132" s="61"/>
      <c r="H132" s="61"/>
      <c r="I132" s="61"/>
      <c r="J132" s="61"/>
      <c r="K132" s="61"/>
      <c r="L132" s="70"/>
      <c r="N132" s="6"/>
      <c r="O132" s="6"/>
      <c r="P132" s="6"/>
    </row>
    <row r="133" spans="1:16" s="93" customFormat="1" ht="12.75" hidden="1">
      <c r="A133" s="369"/>
      <c r="B133" s="409"/>
      <c r="C133" s="48" t="s">
        <v>74</v>
      </c>
      <c r="D133" s="64">
        <f t="shared" ref="D133:H133" si="22">SUM(D134:D135)</f>
        <v>0</v>
      </c>
      <c r="E133" s="64">
        <f t="shared" si="22"/>
        <v>2900000</v>
      </c>
      <c r="F133" s="64">
        <f t="shared" si="22"/>
        <v>0</v>
      </c>
      <c r="G133" s="64">
        <f t="shared" si="22"/>
        <v>0</v>
      </c>
      <c r="H133" s="64">
        <f t="shared" si="22"/>
        <v>2900000</v>
      </c>
      <c r="I133" s="64"/>
      <c r="J133" s="64">
        <f>SUM(J134:J135)</f>
        <v>0</v>
      </c>
      <c r="K133" s="64"/>
      <c r="L133" s="92"/>
      <c r="N133" s="6"/>
      <c r="O133" s="6"/>
      <c r="P133" s="6"/>
    </row>
    <row r="134" spans="1:16" s="5" customFormat="1" ht="38.25" hidden="1">
      <c r="A134" s="369"/>
      <c r="B134" s="409"/>
      <c r="C134" s="30" t="s">
        <v>425</v>
      </c>
      <c r="D134" s="37"/>
      <c r="E134" s="61">
        <v>1700000</v>
      </c>
      <c r="F134" s="61"/>
      <c r="G134" s="61"/>
      <c r="H134" s="61">
        <v>1700000</v>
      </c>
      <c r="I134" s="61"/>
      <c r="J134" s="61"/>
      <c r="K134" s="61"/>
      <c r="L134" s="70"/>
      <c r="N134" s="6"/>
      <c r="O134" s="6"/>
      <c r="P134" s="6"/>
    </row>
    <row r="135" spans="1:16" s="5" customFormat="1" ht="25.5" hidden="1">
      <c r="A135" s="369"/>
      <c r="B135" s="409"/>
      <c r="C135" s="30" t="s">
        <v>426</v>
      </c>
      <c r="D135" s="37"/>
      <c r="E135" s="61">
        <v>1200000</v>
      </c>
      <c r="F135" s="61"/>
      <c r="G135" s="61"/>
      <c r="H135" s="61">
        <v>1200000</v>
      </c>
      <c r="I135" s="61"/>
      <c r="J135" s="61"/>
      <c r="K135" s="61"/>
      <c r="L135" s="70"/>
      <c r="N135" s="6"/>
      <c r="O135" s="6"/>
      <c r="P135" s="6"/>
    </row>
    <row r="136" spans="1:16" s="93" customFormat="1" ht="15" hidden="1" customHeight="1">
      <c r="A136" s="369"/>
      <c r="B136" s="409"/>
      <c r="C136" s="48" t="s">
        <v>63</v>
      </c>
      <c r="D136" s="36">
        <f>SUM(D137:D144)</f>
        <v>100000</v>
      </c>
      <c r="E136" s="36">
        <f t="shared" ref="E136:J136" si="23">SUM(E137:E144)</f>
        <v>4239466.4000000004</v>
      </c>
      <c r="F136" s="36">
        <f t="shared" ref="F136" si="24">SUM(F137:F144)</f>
        <v>0</v>
      </c>
      <c r="G136" s="36">
        <f t="shared" si="23"/>
        <v>0</v>
      </c>
      <c r="H136" s="36">
        <f t="shared" si="23"/>
        <v>2818981.4000000004</v>
      </c>
      <c r="I136" s="36"/>
      <c r="J136" s="36">
        <f t="shared" si="23"/>
        <v>0</v>
      </c>
      <c r="K136" s="36"/>
      <c r="L136" s="92"/>
      <c r="N136" s="6"/>
      <c r="O136" s="6"/>
      <c r="P136" s="6"/>
    </row>
    <row r="137" spans="1:16" s="5" customFormat="1" ht="25.5" hidden="1">
      <c r="A137" s="369"/>
      <c r="B137" s="409"/>
      <c r="C137" s="30" t="s">
        <v>428</v>
      </c>
      <c r="D137" s="37"/>
      <c r="E137" s="61">
        <v>448088.4</v>
      </c>
      <c r="F137" s="61"/>
      <c r="G137" s="61"/>
      <c r="H137" s="61"/>
      <c r="I137" s="61"/>
      <c r="J137" s="61"/>
      <c r="K137" s="61"/>
      <c r="L137" s="70"/>
      <c r="N137" s="6"/>
      <c r="O137" s="6"/>
      <c r="P137" s="6"/>
    </row>
    <row r="138" spans="1:16" s="5" customFormat="1" ht="25.5" hidden="1">
      <c r="A138" s="369"/>
      <c r="B138" s="409"/>
      <c r="C138" s="30" t="s">
        <v>429</v>
      </c>
      <c r="D138" s="37">
        <v>50000</v>
      </c>
      <c r="E138" s="61">
        <v>842306.2</v>
      </c>
      <c r="F138" s="61"/>
      <c r="G138" s="61"/>
      <c r="H138" s="61">
        <v>842306.2</v>
      </c>
      <c r="I138" s="61"/>
      <c r="J138" s="61"/>
      <c r="K138" s="61"/>
      <c r="L138" s="70"/>
      <c r="N138" s="6"/>
      <c r="O138" s="6"/>
      <c r="P138" s="6"/>
    </row>
    <row r="139" spans="1:16" s="5" customFormat="1" ht="25.5" hidden="1">
      <c r="A139" s="369"/>
      <c r="B139" s="409"/>
      <c r="C139" s="30" t="s">
        <v>430</v>
      </c>
      <c r="D139" s="37"/>
      <c r="E139" s="61">
        <v>648019.80000000005</v>
      </c>
      <c r="F139" s="61"/>
      <c r="G139" s="61"/>
      <c r="H139" s="61">
        <v>648019.80000000005</v>
      </c>
      <c r="I139" s="61"/>
      <c r="J139" s="61"/>
      <c r="K139" s="61"/>
      <c r="L139" s="70"/>
      <c r="N139" s="6"/>
      <c r="O139" s="6"/>
      <c r="P139" s="6"/>
    </row>
    <row r="140" spans="1:16" s="5" customFormat="1" ht="25.5" hidden="1">
      <c r="A140" s="369"/>
      <c r="B140" s="409"/>
      <c r="C140" s="30" t="s">
        <v>431</v>
      </c>
      <c r="D140" s="37"/>
      <c r="E140" s="61">
        <v>315522.90000000002</v>
      </c>
      <c r="F140" s="61"/>
      <c r="G140" s="61"/>
      <c r="H140" s="61"/>
      <c r="I140" s="61"/>
      <c r="J140" s="61"/>
      <c r="K140" s="61"/>
      <c r="L140" s="70"/>
      <c r="N140" s="6"/>
      <c r="O140" s="6"/>
      <c r="P140" s="6"/>
    </row>
    <row r="141" spans="1:16" s="5" customFormat="1" ht="25.5" hidden="1">
      <c r="A141" s="369"/>
      <c r="B141" s="409"/>
      <c r="C141" s="30" t="s">
        <v>432</v>
      </c>
      <c r="D141" s="37"/>
      <c r="E141" s="61">
        <v>374765.4</v>
      </c>
      <c r="F141" s="61"/>
      <c r="G141" s="61"/>
      <c r="H141" s="61"/>
      <c r="I141" s="61"/>
      <c r="J141" s="61"/>
      <c r="K141" s="61"/>
      <c r="L141" s="70"/>
      <c r="N141" s="6"/>
      <c r="O141" s="6"/>
      <c r="P141" s="6"/>
    </row>
    <row r="142" spans="1:16" s="5" customFormat="1" ht="25.5" hidden="1">
      <c r="A142" s="369"/>
      <c r="B142" s="409"/>
      <c r="C142" s="30" t="s">
        <v>433</v>
      </c>
      <c r="D142" s="37"/>
      <c r="E142" s="61">
        <v>282108.3</v>
      </c>
      <c r="F142" s="61"/>
      <c r="G142" s="61"/>
      <c r="H142" s="61"/>
      <c r="I142" s="61"/>
      <c r="J142" s="61"/>
      <c r="K142" s="61"/>
      <c r="L142" s="70"/>
      <c r="N142" s="6"/>
      <c r="O142" s="6"/>
      <c r="P142" s="6"/>
    </row>
    <row r="143" spans="1:16" s="5" customFormat="1" ht="25.5" hidden="1">
      <c r="A143" s="369"/>
      <c r="B143" s="409"/>
      <c r="C143" s="30" t="s">
        <v>434</v>
      </c>
      <c r="D143" s="37">
        <v>50000</v>
      </c>
      <c r="E143" s="61">
        <v>570269.1</v>
      </c>
      <c r="F143" s="61"/>
      <c r="G143" s="61"/>
      <c r="H143" s="61">
        <v>570269.1</v>
      </c>
      <c r="I143" s="61"/>
      <c r="J143" s="61"/>
      <c r="K143" s="61"/>
      <c r="L143" s="70"/>
      <c r="N143" s="6"/>
      <c r="O143" s="6"/>
      <c r="P143" s="6"/>
    </row>
    <row r="144" spans="1:16" s="5" customFormat="1" ht="51" hidden="1">
      <c r="A144" s="369"/>
      <c r="B144" s="409"/>
      <c r="C144" s="30" t="s">
        <v>435</v>
      </c>
      <c r="D144" s="37"/>
      <c r="E144" s="61">
        <v>758386.3</v>
      </c>
      <c r="F144" s="61"/>
      <c r="G144" s="61"/>
      <c r="H144" s="61">
        <v>758386.3</v>
      </c>
      <c r="I144" s="61"/>
      <c r="J144" s="61"/>
      <c r="K144" s="61"/>
      <c r="L144" s="70"/>
      <c r="N144" s="6"/>
      <c r="O144" s="6"/>
      <c r="P144" s="6"/>
    </row>
    <row r="145" spans="1:16" s="93" customFormat="1" ht="15" hidden="1" customHeight="1">
      <c r="A145" s="369"/>
      <c r="B145" s="409"/>
      <c r="C145" s="48" t="s">
        <v>83</v>
      </c>
      <c r="D145" s="36">
        <f t="shared" ref="D145:H145" si="25">SUM(D146:D148)</f>
        <v>100000</v>
      </c>
      <c r="E145" s="36">
        <f t="shared" si="25"/>
        <v>4507031</v>
      </c>
      <c r="F145" s="36">
        <f t="shared" si="25"/>
        <v>0</v>
      </c>
      <c r="G145" s="36">
        <f t="shared" si="25"/>
        <v>0</v>
      </c>
      <c r="H145" s="36">
        <f t="shared" si="25"/>
        <v>1575000</v>
      </c>
      <c r="I145" s="36"/>
      <c r="J145" s="36">
        <f>SUM(J146:J148)</f>
        <v>0</v>
      </c>
      <c r="K145" s="36"/>
      <c r="L145" s="92"/>
      <c r="N145" s="6"/>
      <c r="O145" s="6"/>
      <c r="P145" s="6"/>
    </row>
    <row r="146" spans="1:16" s="5" customFormat="1" ht="38.25" hidden="1">
      <c r="A146" s="369"/>
      <c r="B146" s="409"/>
      <c r="C146" s="30" t="s">
        <v>436</v>
      </c>
      <c r="D146" s="37">
        <v>100000</v>
      </c>
      <c r="E146" s="37">
        <v>1802316</v>
      </c>
      <c r="F146" s="37"/>
      <c r="G146" s="37"/>
      <c r="H146" s="37"/>
      <c r="I146" s="37"/>
      <c r="J146" s="37"/>
      <c r="K146" s="37"/>
      <c r="L146" s="70"/>
      <c r="N146" s="6"/>
      <c r="O146" s="6"/>
      <c r="P146" s="6"/>
    </row>
    <row r="147" spans="1:16" s="5" customFormat="1" ht="12.75" hidden="1">
      <c r="A147" s="369"/>
      <c r="B147" s="409"/>
      <c r="C147" s="30" t="s">
        <v>437</v>
      </c>
      <c r="D147" s="37"/>
      <c r="E147" s="37">
        <v>1129715</v>
      </c>
      <c r="F147" s="37"/>
      <c r="G147" s="37"/>
      <c r="H147" s="37"/>
      <c r="I147" s="37"/>
      <c r="J147" s="37"/>
      <c r="K147" s="37"/>
      <c r="L147" s="70"/>
      <c r="N147" s="6"/>
      <c r="O147" s="6"/>
      <c r="P147" s="6"/>
    </row>
    <row r="148" spans="1:16" s="5" customFormat="1" ht="25.5" hidden="1">
      <c r="A148" s="369"/>
      <c r="B148" s="409"/>
      <c r="C148" s="30" t="s">
        <v>438</v>
      </c>
      <c r="D148" s="37"/>
      <c r="E148" s="37">
        <v>1575000</v>
      </c>
      <c r="F148" s="37"/>
      <c r="G148" s="37"/>
      <c r="H148" s="37">
        <v>1575000</v>
      </c>
      <c r="I148" s="37"/>
      <c r="J148" s="37"/>
      <c r="K148" s="37"/>
      <c r="L148" s="70"/>
      <c r="N148" s="6"/>
      <c r="O148" s="6"/>
      <c r="P148" s="6"/>
    </row>
    <row r="149" spans="1:16" s="93" customFormat="1" ht="15" hidden="1" customHeight="1">
      <c r="A149" s="369"/>
      <c r="B149" s="409"/>
      <c r="C149" s="48" t="s">
        <v>439</v>
      </c>
      <c r="D149" s="36">
        <f>SUM(D150:D151)</f>
        <v>0</v>
      </c>
      <c r="E149" s="36">
        <f t="shared" ref="E149:J149" si="26">SUM(E150:E151)</f>
        <v>0</v>
      </c>
      <c r="F149" s="36">
        <f t="shared" ref="F149" si="27">SUM(F150:F151)</f>
        <v>0</v>
      </c>
      <c r="G149" s="36">
        <f t="shared" si="26"/>
        <v>0</v>
      </c>
      <c r="H149" s="36">
        <f t="shared" si="26"/>
        <v>2750000</v>
      </c>
      <c r="I149" s="36"/>
      <c r="J149" s="36">
        <f t="shared" si="26"/>
        <v>2750000</v>
      </c>
      <c r="K149" s="36"/>
      <c r="L149" s="92"/>
      <c r="N149" s="6"/>
      <c r="O149" s="6"/>
      <c r="P149" s="6"/>
    </row>
    <row r="150" spans="1:16" s="5" customFormat="1" ht="12.75" hidden="1">
      <c r="A150" s="369"/>
      <c r="B150" s="409"/>
      <c r="C150" s="30" t="s">
        <v>440</v>
      </c>
      <c r="D150" s="37"/>
      <c r="E150" s="37" t="s">
        <v>442</v>
      </c>
      <c r="F150" s="37" t="s">
        <v>442</v>
      </c>
      <c r="G150" s="37" t="s">
        <v>442</v>
      </c>
      <c r="H150" s="37">
        <v>1500000</v>
      </c>
      <c r="I150" s="37"/>
      <c r="J150" s="37">
        <v>1500000</v>
      </c>
      <c r="K150" s="37"/>
      <c r="L150" s="70"/>
      <c r="N150" s="6"/>
      <c r="O150" s="6"/>
      <c r="P150" s="6"/>
    </row>
    <row r="151" spans="1:16" s="5" customFormat="1" ht="51" hidden="1">
      <c r="A151" s="369"/>
      <c r="B151" s="409"/>
      <c r="C151" s="30" t="s">
        <v>441</v>
      </c>
      <c r="D151" s="37"/>
      <c r="E151" s="37" t="s">
        <v>442</v>
      </c>
      <c r="F151" s="37" t="s">
        <v>442</v>
      </c>
      <c r="G151" s="37" t="s">
        <v>442</v>
      </c>
      <c r="H151" s="37">
        <v>1250000</v>
      </c>
      <c r="I151" s="37"/>
      <c r="J151" s="37">
        <v>1250000</v>
      </c>
      <c r="K151" s="37"/>
      <c r="L151" s="70"/>
      <c r="N151" s="6"/>
      <c r="O151" s="6"/>
      <c r="P151" s="6"/>
    </row>
    <row r="152" spans="1:16" s="93" customFormat="1" ht="15" hidden="1" customHeight="1">
      <c r="A152" s="369"/>
      <c r="B152" s="409"/>
      <c r="C152" s="48" t="s">
        <v>66</v>
      </c>
      <c r="D152" s="36">
        <f>SUM(D153:D157)</f>
        <v>0</v>
      </c>
      <c r="E152" s="36">
        <f t="shared" ref="E152:J152" si="28">SUM(E153:E157)</f>
        <v>20523791</v>
      </c>
      <c r="F152" s="36">
        <f t="shared" ref="F152" si="29">SUM(F153:F157)</f>
        <v>0</v>
      </c>
      <c r="G152" s="36">
        <f t="shared" si="28"/>
        <v>0</v>
      </c>
      <c r="H152" s="36">
        <f t="shared" si="28"/>
        <v>11018160</v>
      </c>
      <c r="I152" s="36"/>
      <c r="J152" s="36">
        <f t="shared" si="28"/>
        <v>1800000</v>
      </c>
      <c r="K152" s="36"/>
      <c r="L152" s="92"/>
      <c r="N152" s="6"/>
      <c r="O152" s="6"/>
      <c r="P152" s="6"/>
    </row>
    <row r="153" spans="1:16" s="5" customFormat="1" ht="25.5" hidden="1">
      <c r="A153" s="369"/>
      <c r="B153" s="409"/>
      <c r="C153" s="30" t="s">
        <v>443</v>
      </c>
      <c r="D153" s="37"/>
      <c r="E153" s="37">
        <v>1400000</v>
      </c>
      <c r="F153" s="37"/>
      <c r="G153" s="37"/>
      <c r="H153" s="37">
        <v>1500000</v>
      </c>
      <c r="I153" s="37"/>
      <c r="J153" s="37">
        <v>0</v>
      </c>
      <c r="K153" s="37"/>
      <c r="L153" s="70"/>
      <c r="N153" s="6"/>
      <c r="O153" s="6"/>
      <c r="P153" s="6"/>
    </row>
    <row r="154" spans="1:16" s="5" customFormat="1" ht="38.25" hidden="1">
      <c r="A154" s="369"/>
      <c r="B154" s="409"/>
      <c r="C154" s="30" t="s">
        <v>448</v>
      </c>
      <c r="D154" s="37"/>
      <c r="E154" s="37">
        <v>12123791</v>
      </c>
      <c r="F154" s="37"/>
      <c r="G154" s="37"/>
      <c r="H154" s="37"/>
      <c r="I154" s="37"/>
      <c r="J154" s="37"/>
      <c r="K154" s="37"/>
      <c r="L154" s="70"/>
      <c r="N154" s="6"/>
      <c r="O154" s="6"/>
      <c r="P154" s="6"/>
    </row>
    <row r="155" spans="1:16" s="5" customFormat="1" ht="25.5" hidden="1">
      <c r="A155" s="369"/>
      <c r="B155" s="409"/>
      <c r="C155" s="30" t="s">
        <v>449</v>
      </c>
      <c r="D155" s="37"/>
      <c r="E155" s="37">
        <v>7000000</v>
      </c>
      <c r="F155" s="37"/>
      <c r="G155" s="37"/>
      <c r="H155" s="37">
        <v>7418160</v>
      </c>
      <c r="I155" s="37"/>
      <c r="J155" s="37"/>
      <c r="K155" s="37"/>
      <c r="L155" s="70"/>
      <c r="N155" s="6"/>
      <c r="O155" s="6"/>
      <c r="P155" s="6"/>
    </row>
    <row r="156" spans="1:16" s="5" customFormat="1" ht="38.25" hidden="1">
      <c r="A156" s="369"/>
      <c r="B156" s="409"/>
      <c r="C156" s="30" t="s">
        <v>445</v>
      </c>
      <c r="D156" s="37"/>
      <c r="E156" s="37">
        <v>0</v>
      </c>
      <c r="F156" s="37">
        <v>0</v>
      </c>
      <c r="G156" s="37">
        <v>0</v>
      </c>
      <c r="H156" s="37">
        <v>1000000</v>
      </c>
      <c r="I156" s="37"/>
      <c r="J156" s="37">
        <v>800000</v>
      </c>
      <c r="K156" s="37"/>
      <c r="L156" s="70"/>
      <c r="N156" s="6"/>
      <c r="O156" s="6"/>
      <c r="P156" s="6"/>
    </row>
    <row r="157" spans="1:16" s="5" customFormat="1" ht="38.25" hidden="1">
      <c r="A157" s="369"/>
      <c r="B157" s="409"/>
      <c r="C157" s="30" t="s">
        <v>446</v>
      </c>
      <c r="D157" s="37"/>
      <c r="E157" s="37">
        <v>0</v>
      </c>
      <c r="F157" s="37">
        <v>0</v>
      </c>
      <c r="G157" s="37">
        <v>0</v>
      </c>
      <c r="H157" s="37">
        <v>1100000</v>
      </c>
      <c r="I157" s="37"/>
      <c r="J157" s="37">
        <v>1000000</v>
      </c>
      <c r="K157" s="37"/>
      <c r="L157" s="70"/>
      <c r="N157" s="6"/>
      <c r="O157" s="6"/>
      <c r="P157" s="6"/>
    </row>
    <row r="158" spans="1:16" s="93" customFormat="1" ht="15" hidden="1" customHeight="1">
      <c r="A158" s="369"/>
      <c r="B158" s="409"/>
      <c r="C158" s="48" t="s">
        <v>133</v>
      </c>
      <c r="D158" s="36">
        <f>SUM(D159:D169)</f>
        <v>0</v>
      </c>
      <c r="E158" s="36">
        <f t="shared" ref="E158:J158" si="30">SUM(E159:E169)</f>
        <v>24181963</v>
      </c>
      <c r="F158" s="36">
        <f t="shared" ref="F158" si="31">SUM(F159:F169)</f>
        <v>0</v>
      </c>
      <c r="G158" s="36">
        <f t="shared" si="30"/>
        <v>0</v>
      </c>
      <c r="H158" s="36">
        <f t="shared" si="30"/>
        <v>0</v>
      </c>
      <c r="I158" s="36"/>
      <c r="J158" s="36">
        <f t="shared" si="30"/>
        <v>0</v>
      </c>
      <c r="K158" s="36"/>
      <c r="L158" s="92"/>
      <c r="N158" s="6"/>
      <c r="O158" s="6"/>
      <c r="P158" s="6"/>
    </row>
    <row r="159" spans="1:16" s="5" customFormat="1" ht="25.5" hidden="1">
      <c r="A159" s="369"/>
      <c r="B159" s="409"/>
      <c r="C159" s="30" t="s">
        <v>451</v>
      </c>
      <c r="D159" s="37"/>
      <c r="E159" s="37">
        <v>10000000</v>
      </c>
      <c r="F159" s="37"/>
      <c r="G159" s="37"/>
      <c r="H159" s="37"/>
      <c r="I159" s="37"/>
      <c r="J159" s="37"/>
      <c r="K159" s="37"/>
      <c r="L159" s="70"/>
      <c r="N159" s="6"/>
      <c r="O159" s="6"/>
      <c r="P159" s="6"/>
    </row>
    <row r="160" spans="1:16" s="5" customFormat="1" ht="25.5" hidden="1">
      <c r="A160" s="369"/>
      <c r="B160" s="409"/>
      <c r="C160" s="30" t="s">
        <v>452</v>
      </c>
      <c r="D160" s="37"/>
      <c r="E160" s="37">
        <v>1712279</v>
      </c>
      <c r="F160" s="37"/>
      <c r="G160" s="37"/>
      <c r="H160" s="37"/>
      <c r="I160" s="37"/>
      <c r="J160" s="37"/>
      <c r="K160" s="37"/>
      <c r="L160" s="70"/>
      <c r="N160" s="6"/>
      <c r="O160" s="6"/>
      <c r="P160" s="6"/>
    </row>
    <row r="161" spans="1:16" s="5" customFormat="1" ht="25.5" hidden="1">
      <c r="A161" s="369"/>
      <c r="B161" s="409"/>
      <c r="C161" s="30" t="s">
        <v>453</v>
      </c>
      <c r="D161" s="37"/>
      <c r="E161" s="37">
        <v>3179356</v>
      </c>
      <c r="F161" s="37"/>
      <c r="G161" s="37"/>
      <c r="H161" s="37"/>
      <c r="I161" s="37"/>
      <c r="J161" s="37"/>
      <c r="K161" s="37"/>
      <c r="L161" s="70"/>
      <c r="N161" s="6"/>
      <c r="O161" s="6"/>
      <c r="P161" s="6"/>
    </row>
    <row r="162" spans="1:16" s="5" customFormat="1" ht="25.5" hidden="1">
      <c r="A162" s="369"/>
      <c r="B162" s="409"/>
      <c r="C162" s="30" t="s">
        <v>454</v>
      </c>
      <c r="D162" s="37"/>
      <c r="E162" s="37">
        <v>4446827</v>
      </c>
      <c r="F162" s="37"/>
      <c r="G162" s="37"/>
      <c r="H162" s="37"/>
      <c r="I162" s="37"/>
      <c r="J162" s="37"/>
      <c r="K162" s="37"/>
      <c r="L162" s="70"/>
      <c r="N162" s="6"/>
      <c r="O162" s="6"/>
      <c r="P162" s="6"/>
    </row>
    <row r="163" spans="1:16" s="5" customFormat="1" ht="25.5" hidden="1">
      <c r="A163" s="369"/>
      <c r="B163" s="409"/>
      <c r="C163" s="30" t="s">
        <v>455</v>
      </c>
      <c r="D163" s="37"/>
      <c r="E163" s="37">
        <v>853219</v>
      </c>
      <c r="F163" s="37"/>
      <c r="G163" s="37"/>
      <c r="H163" s="37"/>
      <c r="I163" s="37"/>
      <c r="J163" s="37"/>
      <c r="K163" s="37"/>
      <c r="L163" s="70"/>
      <c r="N163" s="6"/>
      <c r="O163" s="6"/>
      <c r="P163" s="6"/>
    </row>
    <row r="164" spans="1:16" s="5" customFormat="1" ht="25.5" hidden="1">
      <c r="A164" s="369"/>
      <c r="B164" s="409"/>
      <c r="C164" s="30" t="s">
        <v>456</v>
      </c>
      <c r="D164" s="37"/>
      <c r="E164" s="37">
        <v>1312486</v>
      </c>
      <c r="F164" s="37"/>
      <c r="G164" s="37"/>
      <c r="H164" s="37"/>
      <c r="I164" s="37"/>
      <c r="J164" s="37"/>
      <c r="K164" s="37"/>
      <c r="L164" s="70"/>
      <c r="N164" s="6"/>
      <c r="O164" s="6"/>
      <c r="P164" s="6"/>
    </row>
    <row r="165" spans="1:16" s="5" customFormat="1" ht="25.5" hidden="1">
      <c r="A165" s="369"/>
      <c r="B165" s="409"/>
      <c r="C165" s="30" t="s">
        <v>457</v>
      </c>
      <c r="D165" s="37"/>
      <c r="E165" s="37">
        <v>903535</v>
      </c>
      <c r="F165" s="37"/>
      <c r="G165" s="37"/>
      <c r="H165" s="37"/>
      <c r="I165" s="37"/>
      <c r="J165" s="37"/>
      <c r="K165" s="37"/>
      <c r="L165" s="70"/>
      <c r="N165" s="6"/>
      <c r="O165" s="6"/>
      <c r="P165" s="6"/>
    </row>
    <row r="166" spans="1:16" s="5" customFormat="1" ht="25.5" hidden="1">
      <c r="A166" s="369"/>
      <c r="B166" s="409"/>
      <c r="C166" s="30" t="s">
        <v>458</v>
      </c>
      <c r="D166" s="37"/>
      <c r="E166" s="37">
        <v>446826</v>
      </c>
      <c r="F166" s="37"/>
      <c r="G166" s="37"/>
      <c r="H166" s="37"/>
      <c r="I166" s="37"/>
      <c r="J166" s="37"/>
      <c r="K166" s="37"/>
      <c r="L166" s="70"/>
      <c r="N166" s="6"/>
      <c r="O166" s="6"/>
      <c r="P166" s="6"/>
    </row>
    <row r="167" spans="1:16" s="5" customFormat="1" ht="25.5" hidden="1">
      <c r="A167" s="369"/>
      <c r="B167" s="409"/>
      <c r="C167" s="30" t="s">
        <v>459</v>
      </c>
      <c r="D167" s="37"/>
      <c r="E167" s="37">
        <v>305844</v>
      </c>
      <c r="F167" s="37"/>
      <c r="G167" s="37"/>
      <c r="H167" s="37"/>
      <c r="I167" s="37"/>
      <c r="J167" s="37"/>
      <c r="K167" s="37"/>
      <c r="L167" s="70"/>
      <c r="N167" s="6"/>
      <c r="O167" s="6"/>
      <c r="P167" s="6"/>
    </row>
    <row r="168" spans="1:16" s="5" customFormat="1" ht="25.5" hidden="1">
      <c r="A168" s="369"/>
      <c r="B168" s="409"/>
      <c r="C168" s="30" t="s">
        <v>460</v>
      </c>
      <c r="D168" s="37"/>
      <c r="E168" s="37">
        <v>521073</v>
      </c>
      <c r="F168" s="37"/>
      <c r="G168" s="37"/>
      <c r="H168" s="37"/>
      <c r="I168" s="37"/>
      <c r="J168" s="37"/>
      <c r="K168" s="37"/>
      <c r="L168" s="70"/>
      <c r="N168" s="6"/>
      <c r="O168" s="6"/>
      <c r="P168" s="6"/>
    </row>
    <row r="169" spans="1:16" s="5" customFormat="1" ht="25.5" hidden="1">
      <c r="A169" s="369"/>
      <c r="B169" s="409"/>
      <c r="C169" s="30" t="s">
        <v>461</v>
      </c>
      <c r="D169" s="37"/>
      <c r="E169" s="61">
        <v>500518</v>
      </c>
      <c r="F169" s="61"/>
      <c r="G169" s="61"/>
      <c r="H169" s="61"/>
      <c r="I169" s="61"/>
      <c r="J169" s="61"/>
      <c r="K169" s="61"/>
      <c r="L169" s="70"/>
      <c r="N169" s="6"/>
      <c r="O169" s="6"/>
      <c r="P169" s="6"/>
    </row>
    <row r="170" spans="1:16" s="93" customFormat="1" ht="15" hidden="1" customHeight="1">
      <c r="A170" s="369"/>
      <c r="B170" s="409"/>
      <c r="C170" s="48" t="s">
        <v>135</v>
      </c>
      <c r="D170" s="36">
        <f>SUM(D171:D172)</f>
        <v>0</v>
      </c>
      <c r="E170" s="36">
        <f t="shared" ref="E170:J170" si="32">SUM(E171:E172)</f>
        <v>27603353</v>
      </c>
      <c r="F170" s="36">
        <f t="shared" ref="F170" si="33">SUM(F171:F172)</f>
        <v>0</v>
      </c>
      <c r="G170" s="36">
        <f t="shared" si="32"/>
        <v>0</v>
      </c>
      <c r="H170" s="36">
        <f t="shared" si="32"/>
        <v>65000000</v>
      </c>
      <c r="I170" s="36"/>
      <c r="J170" s="36">
        <f t="shared" si="32"/>
        <v>65000000</v>
      </c>
      <c r="K170" s="36"/>
      <c r="L170" s="92"/>
      <c r="N170" s="6"/>
      <c r="O170" s="6"/>
      <c r="P170" s="6"/>
    </row>
    <row r="171" spans="1:16" s="5" customFormat="1" ht="15" hidden="1" customHeight="1">
      <c r="A171" s="369"/>
      <c r="B171" s="409"/>
      <c r="C171" s="30" t="s">
        <v>73</v>
      </c>
      <c r="D171" s="37">
        <v>0</v>
      </c>
      <c r="E171" s="37">
        <v>27603353</v>
      </c>
      <c r="F171" s="37"/>
      <c r="G171" s="37"/>
      <c r="H171" s="37"/>
      <c r="I171" s="37"/>
      <c r="J171" s="37"/>
      <c r="K171" s="37"/>
      <c r="L171" s="70"/>
      <c r="N171" s="6"/>
      <c r="O171" s="6"/>
      <c r="P171" s="6"/>
    </row>
    <row r="172" spans="1:16" s="5" customFormat="1" ht="12.75" hidden="1">
      <c r="A172" s="369"/>
      <c r="B172" s="409"/>
      <c r="C172" s="30" t="s">
        <v>450</v>
      </c>
      <c r="D172" s="37"/>
      <c r="E172" s="61"/>
      <c r="F172" s="61"/>
      <c r="G172" s="61"/>
      <c r="H172" s="61">
        <v>65000000</v>
      </c>
      <c r="I172" s="61"/>
      <c r="J172" s="61">
        <v>65000000</v>
      </c>
      <c r="K172" s="61"/>
      <c r="L172" s="70"/>
      <c r="N172" s="6"/>
      <c r="O172" s="6"/>
      <c r="P172" s="6"/>
    </row>
    <row r="173" spans="1:16" s="5" customFormat="1" ht="12.75" hidden="1">
      <c r="A173" s="369"/>
      <c r="B173" s="409"/>
      <c r="C173" s="48" t="s">
        <v>221</v>
      </c>
      <c r="D173" s="36">
        <f>SUM(D174:D177)</f>
        <v>0</v>
      </c>
      <c r="E173" s="36">
        <f t="shared" ref="E173:J173" si="34">SUM(E174:E177)</f>
        <v>1995629</v>
      </c>
      <c r="F173" s="36">
        <f t="shared" ref="F173" si="35">SUM(F174:F177)</f>
        <v>0</v>
      </c>
      <c r="G173" s="36">
        <f t="shared" si="34"/>
        <v>0</v>
      </c>
      <c r="H173" s="36">
        <f t="shared" si="34"/>
        <v>4000000</v>
      </c>
      <c r="I173" s="36"/>
      <c r="J173" s="36">
        <f t="shared" si="34"/>
        <v>4000000</v>
      </c>
      <c r="K173" s="36"/>
      <c r="L173" s="70"/>
      <c r="N173" s="6"/>
      <c r="O173" s="6"/>
      <c r="P173" s="6"/>
    </row>
    <row r="174" spans="1:16" s="5" customFormat="1" ht="25.5" hidden="1">
      <c r="A174" s="369"/>
      <c r="B174" s="409"/>
      <c r="C174" s="30" t="s">
        <v>462</v>
      </c>
      <c r="D174" s="37"/>
      <c r="E174" s="61">
        <v>1000000</v>
      </c>
      <c r="F174" s="61"/>
      <c r="G174" s="61"/>
      <c r="H174" s="61"/>
      <c r="I174" s="61"/>
      <c r="J174" s="61"/>
      <c r="K174" s="61"/>
      <c r="L174" s="70"/>
      <c r="N174" s="6"/>
      <c r="O174" s="6"/>
      <c r="P174" s="6"/>
    </row>
    <row r="175" spans="1:16" s="5" customFormat="1" ht="25.5" hidden="1">
      <c r="A175" s="369"/>
      <c r="B175" s="409"/>
      <c r="C175" s="30" t="s">
        <v>463</v>
      </c>
      <c r="D175" s="37"/>
      <c r="E175" s="61">
        <v>995629</v>
      </c>
      <c r="F175" s="61"/>
      <c r="G175" s="61"/>
      <c r="H175" s="61"/>
      <c r="I175" s="61"/>
      <c r="J175" s="61"/>
      <c r="K175" s="61"/>
      <c r="L175" s="70"/>
      <c r="N175" s="6"/>
      <c r="O175" s="6"/>
      <c r="P175" s="6"/>
    </row>
    <row r="176" spans="1:16" s="5" customFormat="1" ht="15" hidden="1" customHeight="1">
      <c r="A176" s="369"/>
      <c r="B176" s="409"/>
      <c r="C176" s="30" t="s">
        <v>464</v>
      </c>
      <c r="D176" s="37">
        <f>D177</f>
        <v>0</v>
      </c>
      <c r="E176" s="37"/>
      <c r="F176" s="37"/>
      <c r="G176" s="37"/>
      <c r="H176" s="37">
        <v>2000000</v>
      </c>
      <c r="I176" s="37"/>
      <c r="J176" s="37">
        <v>2000000</v>
      </c>
      <c r="K176" s="37"/>
      <c r="L176" s="70"/>
      <c r="N176" s="6"/>
      <c r="O176" s="6"/>
      <c r="P176" s="6"/>
    </row>
    <row r="177" spans="1:16" s="5" customFormat="1" ht="25.5" hidden="1">
      <c r="A177" s="369"/>
      <c r="B177" s="409"/>
      <c r="C177" s="30" t="s">
        <v>465</v>
      </c>
      <c r="D177" s="37"/>
      <c r="E177" s="61"/>
      <c r="F177" s="61"/>
      <c r="G177" s="61"/>
      <c r="H177" s="61">
        <v>2000000</v>
      </c>
      <c r="I177" s="61"/>
      <c r="J177" s="61">
        <v>2000000</v>
      </c>
      <c r="K177" s="61"/>
      <c r="L177" s="70"/>
      <c r="N177" s="6"/>
      <c r="O177" s="6"/>
      <c r="P177" s="6"/>
    </row>
    <row r="178" spans="1:16" s="5" customFormat="1" ht="15" hidden="1" customHeight="1">
      <c r="A178" s="369"/>
      <c r="B178" s="409"/>
      <c r="C178" s="48" t="s">
        <v>67</v>
      </c>
      <c r="D178" s="37">
        <f>D179</f>
        <v>0</v>
      </c>
      <c r="E178" s="37"/>
      <c r="F178" s="37"/>
      <c r="G178" s="37"/>
      <c r="H178" s="37"/>
      <c r="I178" s="37"/>
      <c r="J178" s="37"/>
      <c r="K178" s="37"/>
      <c r="L178" s="70"/>
      <c r="N178" s="6"/>
      <c r="O178" s="6"/>
      <c r="P178" s="6"/>
    </row>
    <row r="179" spans="1:16" s="5" customFormat="1" ht="51" hidden="1">
      <c r="A179" s="369"/>
      <c r="B179" s="409"/>
      <c r="C179" s="30" t="s">
        <v>488</v>
      </c>
      <c r="D179" s="37">
        <v>0</v>
      </c>
      <c r="E179" s="61"/>
      <c r="F179" s="61"/>
      <c r="G179" s="61"/>
      <c r="H179" s="61"/>
      <c r="I179" s="61"/>
      <c r="J179" s="61"/>
      <c r="K179" s="61"/>
      <c r="L179" s="70"/>
      <c r="N179" s="6"/>
      <c r="O179" s="6"/>
      <c r="P179" s="6"/>
    </row>
    <row r="180" spans="1:16" s="5" customFormat="1" ht="12.75" hidden="1">
      <c r="A180" s="369"/>
      <c r="B180" s="409"/>
      <c r="C180" s="30"/>
      <c r="D180" s="37"/>
      <c r="E180" s="61"/>
      <c r="F180" s="61"/>
      <c r="G180" s="61"/>
      <c r="H180" s="61"/>
      <c r="I180" s="61"/>
      <c r="J180" s="61"/>
      <c r="K180" s="61"/>
      <c r="L180" s="70"/>
      <c r="N180" s="6"/>
      <c r="O180" s="6"/>
      <c r="P180" s="6"/>
    </row>
    <row r="181" spans="1:16" s="5" customFormat="1" ht="12.75" hidden="1">
      <c r="A181" s="369"/>
      <c r="B181" s="409"/>
      <c r="C181" s="30"/>
      <c r="D181" s="37"/>
      <c r="E181" s="61"/>
      <c r="F181" s="61"/>
      <c r="G181" s="61"/>
      <c r="H181" s="61"/>
      <c r="I181" s="61"/>
      <c r="J181" s="61"/>
      <c r="K181" s="61"/>
      <c r="L181" s="70"/>
      <c r="N181" s="6"/>
      <c r="O181" s="6"/>
      <c r="P181" s="6"/>
    </row>
    <row r="182" spans="1:16" s="5" customFormat="1" ht="12.75" hidden="1">
      <c r="A182" s="369"/>
      <c r="B182" s="409"/>
      <c r="C182" s="48" t="s">
        <v>68</v>
      </c>
      <c r="D182" s="36"/>
      <c r="E182" s="64">
        <f>SUM(E183:E194)</f>
        <v>61233538</v>
      </c>
      <c r="F182" s="64">
        <f>SUM(F183:F194)</f>
        <v>0</v>
      </c>
      <c r="G182" s="64">
        <f>SUM(G183:G194)</f>
        <v>0</v>
      </c>
      <c r="H182" s="64">
        <f>SUM(H183:H194)</f>
        <v>44471200</v>
      </c>
      <c r="I182" s="64"/>
      <c r="J182" s="64">
        <f>SUM(J183:J194)</f>
        <v>0</v>
      </c>
      <c r="K182" s="64"/>
      <c r="L182" s="70"/>
      <c r="N182" s="6"/>
      <c r="O182" s="6"/>
      <c r="P182" s="6"/>
    </row>
    <row r="183" spans="1:16" s="5" customFormat="1" ht="25.5" hidden="1">
      <c r="A183" s="369"/>
      <c r="B183" s="409"/>
      <c r="C183" s="30" t="s">
        <v>466</v>
      </c>
      <c r="D183" s="37"/>
      <c r="E183" s="61">
        <v>6099150</v>
      </c>
      <c r="F183" s="61"/>
      <c r="G183" s="61"/>
      <c r="H183" s="61">
        <v>0</v>
      </c>
      <c r="I183" s="61"/>
      <c r="J183" s="61">
        <v>0</v>
      </c>
      <c r="K183" s="61"/>
      <c r="L183" s="70"/>
      <c r="N183" s="6"/>
      <c r="O183" s="6"/>
      <c r="P183" s="6"/>
    </row>
    <row r="184" spans="1:16" s="5" customFormat="1" ht="12.75" hidden="1">
      <c r="A184" s="369"/>
      <c r="B184" s="409"/>
      <c r="C184" s="30" t="s">
        <v>467</v>
      </c>
      <c r="D184" s="37"/>
      <c r="E184" s="61">
        <v>4887669</v>
      </c>
      <c r="F184" s="61"/>
      <c r="G184" s="61"/>
      <c r="H184" s="61">
        <v>0</v>
      </c>
      <c r="I184" s="61"/>
      <c r="J184" s="61">
        <v>0</v>
      </c>
      <c r="K184" s="61"/>
      <c r="L184" s="70"/>
      <c r="N184" s="6"/>
      <c r="O184" s="6"/>
      <c r="P184" s="6"/>
    </row>
    <row r="185" spans="1:16" s="5" customFormat="1" ht="12.75" hidden="1">
      <c r="A185" s="369"/>
      <c r="B185" s="409"/>
      <c r="C185" s="30" t="s">
        <v>468</v>
      </c>
      <c r="D185" s="37"/>
      <c r="E185" s="61">
        <v>2000000</v>
      </c>
      <c r="F185" s="61"/>
      <c r="G185" s="61"/>
      <c r="H185" s="61">
        <v>0</v>
      </c>
      <c r="I185" s="61"/>
      <c r="J185" s="61">
        <v>0</v>
      </c>
      <c r="K185" s="61"/>
      <c r="L185" s="70"/>
      <c r="N185" s="6"/>
      <c r="O185" s="6"/>
      <c r="P185" s="6"/>
    </row>
    <row r="186" spans="1:16" s="5" customFormat="1" ht="25.5" hidden="1">
      <c r="A186" s="369"/>
      <c r="B186" s="409"/>
      <c r="C186" s="30" t="s">
        <v>469</v>
      </c>
      <c r="D186" s="37"/>
      <c r="E186" s="61">
        <v>3153353</v>
      </c>
      <c r="F186" s="61"/>
      <c r="G186" s="61"/>
      <c r="H186" s="61">
        <v>0</v>
      </c>
      <c r="I186" s="61"/>
      <c r="J186" s="61">
        <v>0</v>
      </c>
      <c r="K186" s="61"/>
      <c r="L186" s="70"/>
      <c r="N186" s="6"/>
      <c r="O186" s="6"/>
      <c r="P186" s="6"/>
    </row>
    <row r="187" spans="1:16" s="5" customFormat="1" ht="25.5" hidden="1">
      <c r="A187" s="369"/>
      <c r="B187" s="409"/>
      <c r="C187" s="30" t="s">
        <v>470</v>
      </c>
      <c r="D187" s="37"/>
      <c r="E187" s="61">
        <v>5255190</v>
      </c>
      <c r="F187" s="61"/>
      <c r="G187" s="61"/>
      <c r="H187" s="61">
        <v>4000000</v>
      </c>
      <c r="I187" s="61"/>
      <c r="J187" s="61">
        <v>0</v>
      </c>
      <c r="K187" s="61"/>
      <c r="L187" s="70"/>
      <c r="N187" s="6"/>
      <c r="O187" s="6"/>
      <c r="P187" s="6"/>
    </row>
    <row r="188" spans="1:16" s="5" customFormat="1" ht="12.75" hidden="1">
      <c r="A188" s="369"/>
      <c r="B188" s="409"/>
      <c r="C188" s="30" t="s">
        <v>471</v>
      </c>
      <c r="D188" s="37"/>
      <c r="E188" s="61">
        <v>11250000</v>
      </c>
      <c r="F188" s="61"/>
      <c r="G188" s="61"/>
      <c r="H188" s="61">
        <v>11250000</v>
      </c>
      <c r="I188" s="61"/>
      <c r="J188" s="61">
        <v>0</v>
      </c>
      <c r="K188" s="61"/>
      <c r="L188" s="70"/>
      <c r="N188" s="6"/>
      <c r="O188" s="6"/>
      <c r="P188" s="6"/>
    </row>
    <row r="189" spans="1:16" s="5" customFormat="1" ht="12.75" hidden="1">
      <c r="A189" s="369"/>
      <c r="B189" s="409"/>
      <c r="C189" s="30" t="s">
        <v>472</v>
      </c>
      <c r="D189" s="37"/>
      <c r="E189" s="61">
        <v>3000000</v>
      </c>
      <c r="F189" s="61"/>
      <c r="G189" s="61"/>
      <c r="H189" s="61">
        <v>7170900</v>
      </c>
      <c r="I189" s="61"/>
      <c r="J189" s="61">
        <v>0</v>
      </c>
      <c r="K189" s="61"/>
      <c r="L189" s="70"/>
      <c r="N189" s="6"/>
      <c r="O189" s="6"/>
      <c r="P189" s="6"/>
    </row>
    <row r="190" spans="1:16" s="5" customFormat="1" ht="12.75" hidden="1">
      <c r="A190" s="369"/>
      <c r="B190" s="409"/>
      <c r="C190" s="30" t="s">
        <v>473</v>
      </c>
      <c r="D190" s="37"/>
      <c r="E190" s="61">
        <v>3660000</v>
      </c>
      <c r="F190" s="61"/>
      <c r="G190" s="61"/>
      <c r="H190" s="61">
        <v>3600300</v>
      </c>
      <c r="I190" s="61"/>
      <c r="J190" s="61">
        <v>0</v>
      </c>
      <c r="K190" s="61"/>
      <c r="L190" s="70"/>
      <c r="N190" s="6"/>
      <c r="O190" s="6"/>
      <c r="P190" s="6"/>
    </row>
    <row r="191" spans="1:16" s="5" customFormat="1" ht="12.75" hidden="1">
      <c r="A191" s="369"/>
      <c r="B191" s="409"/>
      <c r="C191" s="30" t="s">
        <v>474</v>
      </c>
      <c r="D191" s="37"/>
      <c r="E191" s="61">
        <v>7650000</v>
      </c>
      <c r="F191" s="61"/>
      <c r="G191" s="61"/>
      <c r="H191" s="61">
        <v>7650000</v>
      </c>
      <c r="I191" s="61"/>
      <c r="J191" s="61">
        <v>0</v>
      </c>
      <c r="K191" s="61"/>
      <c r="L191" s="70"/>
      <c r="N191" s="6"/>
      <c r="O191" s="6"/>
      <c r="P191" s="6"/>
    </row>
    <row r="192" spans="1:16" s="5" customFormat="1" ht="12.75" hidden="1">
      <c r="A192" s="369"/>
      <c r="B192" s="409"/>
      <c r="C192" s="30" t="s">
        <v>475</v>
      </c>
      <c r="D192" s="37"/>
      <c r="E192" s="61">
        <v>5400000</v>
      </c>
      <c r="F192" s="61"/>
      <c r="G192" s="61"/>
      <c r="H192" s="61">
        <v>5400000</v>
      </c>
      <c r="I192" s="61"/>
      <c r="J192" s="61">
        <v>0</v>
      </c>
      <c r="K192" s="61"/>
      <c r="L192" s="70"/>
      <c r="N192" s="6"/>
      <c r="O192" s="6"/>
      <c r="P192" s="6"/>
    </row>
    <row r="193" spans="1:16" s="5" customFormat="1" ht="25.5" hidden="1">
      <c r="A193" s="369"/>
      <c r="B193" s="409"/>
      <c r="C193" s="30" t="s">
        <v>476</v>
      </c>
      <c r="D193" s="37"/>
      <c r="E193" s="61">
        <v>3478176</v>
      </c>
      <c r="F193" s="61"/>
      <c r="G193" s="61"/>
      <c r="H193" s="61">
        <v>0</v>
      </c>
      <c r="I193" s="61"/>
      <c r="J193" s="61">
        <v>0</v>
      </c>
      <c r="K193" s="61"/>
      <c r="L193" s="70"/>
      <c r="N193" s="6"/>
      <c r="O193" s="6"/>
      <c r="P193" s="6"/>
    </row>
    <row r="194" spans="1:16" s="5" customFormat="1" ht="25.5" hidden="1">
      <c r="A194" s="369"/>
      <c r="B194" s="409"/>
      <c r="C194" s="30" t="s">
        <v>477</v>
      </c>
      <c r="D194" s="37"/>
      <c r="E194" s="61">
        <v>5400000</v>
      </c>
      <c r="F194" s="61"/>
      <c r="G194" s="61"/>
      <c r="H194" s="61">
        <v>5400000</v>
      </c>
      <c r="I194" s="61"/>
      <c r="J194" s="61">
        <v>0</v>
      </c>
      <c r="K194" s="61"/>
      <c r="L194" s="70"/>
      <c r="N194" s="6"/>
      <c r="O194" s="6"/>
      <c r="P194" s="6"/>
    </row>
    <row r="195" spans="1:16" s="5" customFormat="1" ht="15" hidden="1" customHeight="1">
      <c r="A195" s="369"/>
      <c r="B195" s="409"/>
      <c r="C195" s="48" t="s">
        <v>126</v>
      </c>
      <c r="D195" s="37">
        <f>D196</f>
        <v>4000000</v>
      </c>
      <c r="E195" s="37"/>
      <c r="F195" s="37"/>
      <c r="G195" s="37"/>
      <c r="H195" s="37"/>
      <c r="I195" s="37"/>
      <c r="J195" s="37"/>
      <c r="K195" s="37"/>
      <c r="L195" s="70"/>
      <c r="N195" s="6"/>
      <c r="O195" s="6"/>
      <c r="P195" s="6"/>
    </row>
    <row r="196" spans="1:16" s="5" customFormat="1" ht="76.5" hidden="1">
      <c r="A196" s="369"/>
      <c r="B196" s="409"/>
      <c r="C196" s="30" t="s">
        <v>487</v>
      </c>
      <c r="D196" s="37">
        <v>4000000</v>
      </c>
      <c r="E196" s="61"/>
      <c r="F196" s="61"/>
      <c r="G196" s="61"/>
      <c r="H196" s="61"/>
      <c r="I196" s="61"/>
      <c r="J196" s="61"/>
      <c r="K196" s="61"/>
      <c r="L196" s="70"/>
      <c r="N196" s="6"/>
      <c r="O196" s="6"/>
      <c r="P196" s="6"/>
    </row>
    <row r="197" spans="1:16" s="5" customFormat="1" ht="12.75" hidden="1">
      <c r="A197" s="369"/>
      <c r="B197" s="409"/>
      <c r="C197" s="30"/>
      <c r="D197" s="37"/>
      <c r="E197" s="61"/>
      <c r="F197" s="61"/>
      <c r="G197" s="61"/>
      <c r="H197" s="61"/>
      <c r="I197" s="61"/>
      <c r="J197" s="61"/>
      <c r="K197" s="61"/>
      <c r="L197" s="70"/>
      <c r="N197" s="6"/>
      <c r="O197" s="6"/>
      <c r="P197" s="6"/>
    </row>
    <row r="198" spans="1:16" s="5" customFormat="1" ht="12.75" hidden="1">
      <c r="A198" s="369"/>
      <c r="B198" s="409"/>
      <c r="C198" s="30"/>
      <c r="D198" s="37"/>
      <c r="E198" s="61"/>
      <c r="F198" s="61"/>
      <c r="G198" s="61"/>
      <c r="H198" s="61"/>
      <c r="I198" s="61"/>
      <c r="J198" s="61"/>
      <c r="K198" s="61"/>
      <c r="L198" s="70"/>
      <c r="N198" s="6"/>
      <c r="O198" s="6"/>
      <c r="P198" s="6"/>
    </row>
    <row r="199" spans="1:16" s="5" customFormat="1" ht="12.75" hidden="1">
      <c r="A199" s="369"/>
      <c r="B199" s="409"/>
      <c r="C199" s="30"/>
      <c r="D199" s="37"/>
      <c r="E199" s="61"/>
      <c r="F199" s="61"/>
      <c r="G199" s="61"/>
      <c r="H199" s="61"/>
      <c r="I199" s="61"/>
      <c r="J199" s="61"/>
      <c r="K199" s="61"/>
      <c r="L199" s="70"/>
      <c r="N199" s="6"/>
      <c r="O199" s="6"/>
      <c r="P199" s="6"/>
    </row>
    <row r="200" spans="1:16" s="5" customFormat="1" ht="12.75" hidden="1">
      <c r="A200" s="369"/>
      <c r="B200" s="409"/>
      <c r="C200" s="30"/>
      <c r="D200" s="37"/>
      <c r="E200" s="61"/>
      <c r="F200" s="61"/>
      <c r="G200" s="61"/>
      <c r="H200" s="61"/>
      <c r="I200" s="61"/>
      <c r="J200" s="61"/>
      <c r="K200" s="61"/>
      <c r="L200" s="70"/>
      <c r="N200" s="6"/>
      <c r="O200" s="6"/>
      <c r="P200" s="6"/>
    </row>
    <row r="201" spans="1:16" s="5" customFormat="1" ht="12.75" hidden="1">
      <c r="A201" s="369"/>
      <c r="B201" s="409"/>
      <c r="C201" s="30"/>
      <c r="D201" s="37"/>
      <c r="E201" s="61"/>
      <c r="F201" s="61"/>
      <c r="G201" s="61"/>
      <c r="H201" s="61"/>
      <c r="I201" s="61"/>
      <c r="J201" s="61"/>
      <c r="K201" s="61"/>
      <c r="L201" s="70"/>
      <c r="N201" s="6"/>
      <c r="O201" s="6"/>
      <c r="P201" s="6"/>
    </row>
    <row r="202" spans="1:16" s="5" customFormat="1" ht="51" hidden="1">
      <c r="A202" s="369"/>
      <c r="B202" s="409" t="s">
        <v>44</v>
      </c>
      <c r="C202" s="30" t="s">
        <v>39</v>
      </c>
      <c r="D202" s="37">
        <v>68265111</v>
      </c>
      <c r="E202" s="61"/>
      <c r="F202" s="61"/>
      <c r="G202" s="61"/>
      <c r="H202" s="61"/>
      <c r="I202" s="61"/>
      <c r="J202" s="61"/>
      <c r="K202" s="61"/>
      <c r="L202" s="70"/>
      <c r="N202" s="6"/>
      <c r="O202" s="6"/>
      <c r="P202" s="6"/>
    </row>
    <row r="203" spans="1:16" s="5" customFormat="1" ht="15" hidden="1" customHeight="1">
      <c r="A203" s="369"/>
      <c r="B203" s="409"/>
      <c r="C203" s="65" t="s">
        <v>56</v>
      </c>
      <c r="D203" s="37">
        <f>D204</f>
        <v>0</v>
      </c>
      <c r="E203" s="61"/>
      <c r="F203" s="61"/>
      <c r="G203" s="61"/>
      <c r="H203" s="61"/>
      <c r="I203" s="61"/>
      <c r="J203" s="61"/>
      <c r="K203" s="61"/>
      <c r="L203" s="70"/>
      <c r="N203" s="6"/>
      <c r="O203" s="6"/>
      <c r="P203" s="6"/>
    </row>
    <row r="204" spans="1:16" s="5" customFormat="1" ht="51" hidden="1">
      <c r="A204" s="369"/>
      <c r="B204" s="409"/>
      <c r="C204" s="30" t="s">
        <v>71</v>
      </c>
      <c r="D204" s="37"/>
      <c r="E204" s="61"/>
      <c r="F204" s="61"/>
      <c r="G204" s="61"/>
      <c r="H204" s="61"/>
      <c r="I204" s="61"/>
      <c r="J204" s="61"/>
      <c r="K204" s="61"/>
      <c r="L204" s="70"/>
      <c r="N204" s="6"/>
      <c r="O204" s="6"/>
      <c r="P204" s="6"/>
    </row>
    <row r="205" spans="1:16" s="5" customFormat="1" ht="15" hidden="1" customHeight="1">
      <c r="A205" s="369"/>
      <c r="B205" s="409"/>
      <c r="C205" s="65" t="s">
        <v>57</v>
      </c>
      <c r="D205" s="37">
        <f>SUM(D206:D210)</f>
        <v>6960796</v>
      </c>
      <c r="E205" s="61"/>
      <c r="F205" s="61"/>
      <c r="G205" s="61"/>
      <c r="H205" s="61"/>
      <c r="I205" s="61"/>
      <c r="J205" s="61"/>
      <c r="K205" s="61"/>
      <c r="L205" s="70"/>
      <c r="N205" s="6"/>
      <c r="O205" s="6"/>
      <c r="P205" s="6"/>
    </row>
    <row r="206" spans="1:16" s="5" customFormat="1" ht="25.5" hidden="1">
      <c r="A206" s="369"/>
      <c r="B206" s="409"/>
      <c r="C206" s="30" t="s">
        <v>142</v>
      </c>
      <c r="D206" s="37">
        <v>748577</v>
      </c>
      <c r="E206" s="61"/>
      <c r="F206" s="61"/>
      <c r="G206" s="61"/>
      <c r="H206" s="61"/>
      <c r="I206" s="61"/>
      <c r="J206" s="61"/>
      <c r="K206" s="61"/>
      <c r="L206" s="70"/>
      <c r="N206" s="6"/>
      <c r="O206" s="6"/>
      <c r="P206" s="6"/>
    </row>
    <row r="207" spans="1:16" s="5" customFormat="1" ht="25.5" hidden="1">
      <c r="A207" s="369"/>
      <c r="B207" s="409"/>
      <c r="C207" s="30" t="s">
        <v>515</v>
      </c>
      <c r="D207" s="37">
        <v>2411482</v>
      </c>
      <c r="E207" s="61"/>
      <c r="F207" s="61"/>
      <c r="G207" s="61"/>
      <c r="H207" s="61"/>
      <c r="I207" s="61"/>
      <c r="J207" s="61"/>
      <c r="K207" s="61"/>
      <c r="L207" s="70"/>
      <c r="N207" s="6"/>
      <c r="O207" s="6"/>
      <c r="P207" s="6"/>
    </row>
    <row r="208" spans="1:16" s="5" customFormat="1" ht="25.5" hidden="1">
      <c r="A208" s="369"/>
      <c r="B208" s="409"/>
      <c r="C208" s="30" t="s">
        <v>516</v>
      </c>
      <c r="D208" s="37">
        <v>2140912</v>
      </c>
      <c r="E208" s="61"/>
      <c r="F208" s="61"/>
      <c r="G208" s="61"/>
      <c r="H208" s="61"/>
      <c r="I208" s="61"/>
      <c r="J208" s="61"/>
      <c r="K208" s="61"/>
      <c r="L208" s="70"/>
      <c r="N208" s="6"/>
      <c r="O208" s="6"/>
      <c r="P208" s="6"/>
    </row>
    <row r="209" spans="1:16" s="5" customFormat="1" ht="25.5" hidden="1">
      <c r="A209" s="369"/>
      <c r="B209" s="409"/>
      <c r="C209" s="30" t="s">
        <v>517</v>
      </c>
      <c r="D209" s="37">
        <v>1659825</v>
      </c>
      <c r="E209" s="61"/>
      <c r="F209" s="61"/>
      <c r="G209" s="61"/>
      <c r="H209" s="61"/>
      <c r="I209" s="61"/>
      <c r="J209" s="61"/>
      <c r="K209" s="61"/>
      <c r="L209" s="70"/>
      <c r="N209" s="6"/>
      <c r="O209" s="6"/>
      <c r="P209" s="6"/>
    </row>
    <row r="210" spans="1:16" s="5" customFormat="1" ht="25.5" hidden="1">
      <c r="A210" s="369"/>
      <c r="B210" s="409"/>
      <c r="C210" s="30" t="s">
        <v>143</v>
      </c>
      <c r="D210" s="37"/>
      <c r="E210" s="61"/>
      <c r="F210" s="61"/>
      <c r="G210" s="61"/>
      <c r="H210" s="61"/>
      <c r="I210" s="61"/>
      <c r="J210" s="61"/>
      <c r="K210" s="61"/>
      <c r="L210" s="70"/>
      <c r="N210" s="6"/>
      <c r="O210" s="6"/>
      <c r="P210" s="6"/>
    </row>
    <row r="211" spans="1:16" s="5" customFormat="1" ht="15" hidden="1" customHeight="1">
      <c r="A211" s="369"/>
      <c r="B211" s="409"/>
      <c r="C211" s="65" t="s">
        <v>58</v>
      </c>
      <c r="D211" s="37">
        <f>SUM(D212:D216)</f>
        <v>7398944</v>
      </c>
      <c r="E211" s="37">
        <f t="shared" ref="E211:J211" si="36">SUM(E212:E216)</f>
        <v>0</v>
      </c>
      <c r="F211" s="37">
        <f t="shared" ref="F211" si="37">SUM(F212:F216)</f>
        <v>0</v>
      </c>
      <c r="G211" s="37">
        <f t="shared" si="36"/>
        <v>0</v>
      </c>
      <c r="H211" s="37">
        <f t="shared" si="36"/>
        <v>0</v>
      </c>
      <c r="I211" s="37"/>
      <c r="J211" s="37">
        <f t="shared" si="36"/>
        <v>0</v>
      </c>
      <c r="K211" s="37"/>
      <c r="L211" s="70"/>
      <c r="N211" s="6"/>
      <c r="O211" s="6"/>
      <c r="P211" s="6"/>
    </row>
    <row r="212" spans="1:16" s="5" customFormat="1" ht="25.5" hidden="1">
      <c r="A212" s="369"/>
      <c r="B212" s="409"/>
      <c r="C212" s="30" t="s">
        <v>144</v>
      </c>
      <c r="D212" s="37"/>
      <c r="E212" s="61"/>
      <c r="F212" s="61"/>
      <c r="G212" s="61"/>
      <c r="H212" s="61"/>
      <c r="I212" s="61"/>
      <c r="J212" s="61"/>
      <c r="K212" s="61"/>
      <c r="L212" s="70"/>
      <c r="N212" s="6"/>
      <c r="O212" s="6"/>
      <c r="P212" s="6"/>
    </row>
    <row r="213" spans="1:16" s="5" customFormat="1" ht="25.5" hidden="1">
      <c r="A213" s="369"/>
      <c r="B213" s="409"/>
      <c r="C213" s="30" t="s">
        <v>145</v>
      </c>
      <c r="D213" s="37"/>
      <c r="E213" s="61"/>
      <c r="F213" s="61"/>
      <c r="G213" s="61"/>
      <c r="H213" s="61"/>
      <c r="I213" s="61"/>
      <c r="J213" s="61"/>
      <c r="K213" s="61"/>
      <c r="L213" s="70"/>
      <c r="N213" s="6"/>
      <c r="O213" s="6"/>
      <c r="P213" s="6"/>
    </row>
    <row r="214" spans="1:16" s="5" customFormat="1" ht="25.5" hidden="1">
      <c r="A214" s="369"/>
      <c r="B214" s="409"/>
      <c r="C214" s="30" t="s">
        <v>518</v>
      </c>
      <c r="D214" s="37">
        <v>2985494</v>
      </c>
      <c r="E214" s="61"/>
      <c r="F214" s="61"/>
      <c r="G214" s="61"/>
      <c r="H214" s="61"/>
      <c r="I214" s="61"/>
      <c r="J214" s="61"/>
      <c r="K214" s="61"/>
      <c r="L214" s="70"/>
      <c r="N214" s="6"/>
      <c r="O214" s="6"/>
      <c r="P214" s="6"/>
    </row>
    <row r="215" spans="1:16" s="5" customFormat="1" ht="25.5" hidden="1">
      <c r="A215" s="369"/>
      <c r="B215" s="409"/>
      <c r="C215" s="30" t="s">
        <v>147</v>
      </c>
      <c r="D215" s="37"/>
      <c r="E215" s="61"/>
      <c r="F215" s="61"/>
      <c r="G215" s="61"/>
      <c r="H215" s="61"/>
      <c r="I215" s="61"/>
      <c r="J215" s="61"/>
      <c r="K215" s="61"/>
      <c r="L215" s="70"/>
      <c r="N215" s="6"/>
      <c r="O215" s="6"/>
      <c r="P215" s="6"/>
    </row>
    <row r="216" spans="1:16" s="5" customFormat="1" ht="12.75" hidden="1">
      <c r="A216" s="369"/>
      <c r="B216" s="409"/>
      <c r="C216" s="30" t="s">
        <v>127</v>
      </c>
      <c r="D216" s="37">
        <v>4413450</v>
      </c>
      <c r="E216" s="61"/>
      <c r="F216" s="61"/>
      <c r="G216" s="61"/>
      <c r="H216" s="61"/>
      <c r="I216" s="61"/>
      <c r="J216" s="61"/>
      <c r="K216" s="61"/>
      <c r="L216" s="70"/>
      <c r="N216" s="6"/>
      <c r="O216" s="6"/>
      <c r="P216" s="6"/>
    </row>
    <row r="217" spans="1:16" s="5" customFormat="1" ht="15" hidden="1" customHeight="1">
      <c r="A217" s="369"/>
      <c r="B217" s="409"/>
      <c r="C217" s="65" t="s">
        <v>59</v>
      </c>
      <c r="D217" s="37">
        <f>SUM(D218:D219)</f>
        <v>2273342</v>
      </c>
      <c r="E217" s="37">
        <f t="shared" ref="E217:J217" si="38">SUM(E218:E219)</f>
        <v>0</v>
      </c>
      <c r="F217" s="37">
        <f t="shared" ref="F217" si="39">SUM(F218:F219)</f>
        <v>0</v>
      </c>
      <c r="G217" s="37">
        <f t="shared" si="38"/>
        <v>0</v>
      </c>
      <c r="H217" s="37">
        <f t="shared" si="38"/>
        <v>0</v>
      </c>
      <c r="I217" s="37"/>
      <c r="J217" s="37">
        <f t="shared" si="38"/>
        <v>0</v>
      </c>
      <c r="K217" s="37"/>
      <c r="L217" s="70"/>
      <c r="N217" s="6"/>
      <c r="O217" s="6"/>
      <c r="P217" s="6"/>
    </row>
    <row r="218" spans="1:16" s="5" customFormat="1" ht="25.5" hidden="1">
      <c r="A218" s="369"/>
      <c r="B218" s="409"/>
      <c r="C218" s="30" t="s">
        <v>148</v>
      </c>
      <c r="D218" s="37"/>
      <c r="E218" s="61"/>
      <c r="F218" s="61"/>
      <c r="G218" s="61"/>
      <c r="H218" s="61"/>
      <c r="I218" s="61"/>
      <c r="J218" s="61"/>
      <c r="K218" s="61"/>
      <c r="L218" s="70"/>
      <c r="N218" s="6"/>
      <c r="O218" s="6"/>
      <c r="P218" s="6"/>
    </row>
    <row r="219" spans="1:16" s="5" customFormat="1" ht="25.5" hidden="1">
      <c r="A219" s="369"/>
      <c r="B219" s="409"/>
      <c r="C219" s="30" t="s">
        <v>149</v>
      </c>
      <c r="D219" s="37">
        <v>2273342</v>
      </c>
      <c r="E219" s="61"/>
      <c r="F219" s="61"/>
      <c r="G219" s="61"/>
      <c r="H219" s="61"/>
      <c r="I219" s="61"/>
      <c r="J219" s="61"/>
      <c r="K219" s="61"/>
      <c r="L219" s="70"/>
      <c r="N219" s="6"/>
      <c r="O219" s="6"/>
      <c r="P219" s="6"/>
    </row>
    <row r="220" spans="1:16" s="5" customFormat="1" ht="15" hidden="1" customHeight="1">
      <c r="A220" s="369"/>
      <c r="B220" s="409"/>
      <c r="C220" s="65" t="s">
        <v>72</v>
      </c>
      <c r="D220" s="37">
        <f>SUM(D221:D222)</f>
        <v>0</v>
      </c>
      <c r="E220" s="37">
        <f t="shared" ref="E220:J220" si="40">SUM(E221:E222)</f>
        <v>0</v>
      </c>
      <c r="F220" s="37">
        <f t="shared" ref="F220" si="41">SUM(F221:F222)</f>
        <v>0</v>
      </c>
      <c r="G220" s="37">
        <f t="shared" si="40"/>
        <v>0</v>
      </c>
      <c r="H220" s="37">
        <f t="shared" si="40"/>
        <v>0</v>
      </c>
      <c r="I220" s="37"/>
      <c r="J220" s="37">
        <f t="shared" si="40"/>
        <v>0</v>
      </c>
      <c r="K220" s="37"/>
      <c r="L220" s="70"/>
      <c r="N220" s="6"/>
      <c r="O220" s="6"/>
      <c r="P220" s="6"/>
    </row>
    <row r="221" spans="1:16" s="5" customFormat="1" ht="38.25" hidden="1">
      <c r="A221" s="369"/>
      <c r="B221" s="409"/>
      <c r="C221" s="30" t="s">
        <v>150</v>
      </c>
      <c r="D221" s="37"/>
      <c r="E221" s="61"/>
      <c r="F221" s="61"/>
      <c r="G221" s="61"/>
      <c r="H221" s="61"/>
      <c r="I221" s="61"/>
      <c r="J221" s="61"/>
      <c r="K221" s="61"/>
      <c r="L221" s="70"/>
      <c r="N221" s="6"/>
      <c r="O221" s="6"/>
      <c r="P221" s="6"/>
    </row>
    <row r="222" spans="1:16" s="5" customFormat="1" ht="38.25" hidden="1">
      <c r="A222" s="369"/>
      <c r="B222" s="409"/>
      <c r="C222" s="30" t="s">
        <v>128</v>
      </c>
      <c r="D222" s="37"/>
      <c r="E222" s="61"/>
      <c r="F222" s="61"/>
      <c r="G222" s="61"/>
      <c r="H222" s="61"/>
      <c r="I222" s="61"/>
      <c r="J222" s="61"/>
      <c r="K222" s="61"/>
      <c r="L222" s="70"/>
      <c r="N222" s="6"/>
      <c r="O222" s="6"/>
      <c r="P222" s="6"/>
    </row>
    <row r="223" spans="1:16" s="5" customFormat="1" ht="15" hidden="1" customHeight="1">
      <c r="A223" s="369"/>
      <c r="B223" s="409"/>
      <c r="C223" s="65" t="s">
        <v>61</v>
      </c>
      <c r="D223" s="37">
        <f>SUM(D224:D225)</f>
        <v>5208286</v>
      </c>
      <c r="E223" s="37">
        <f t="shared" ref="E223:J223" si="42">SUM(E224:E225)</f>
        <v>0</v>
      </c>
      <c r="F223" s="37">
        <f t="shared" ref="F223" si="43">SUM(F224:F225)</f>
        <v>0</v>
      </c>
      <c r="G223" s="37">
        <f t="shared" si="42"/>
        <v>0</v>
      </c>
      <c r="H223" s="37">
        <f t="shared" si="42"/>
        <v>0</v>
      </c>
      <c r="I223" s="37"/>
      <c r="J223" s="37">
        <f t="shared" si="42"/>
        <v>0</v>
      </c>
      <c r="K223" s="37"/>
      <c r="L223" s="70"/>
      <c r="N223" s="6"/>
      <c r="O223" s="6"/>
      <c r="P223" s="6"/>
    </row>
    <row r="224" spans="1:16" s="5" customFormat="1" ht="25.5" hidden="1">
      <c r="A224" s="369"/>
      <c r="B224" s="409"/>
      <c r="C224" s="30" t="s">
        <v>151</v>
      </c>
      <c r="D224" s="37">
        <v>3208286</v>
      </c>
      <c r="E224" s="61"/>
      <c r="F224" s="61"/>
      <c r="G224" s="61"/>
      <c r="H224" s="61"/>
      <c r="I224" s="61"/>
      <c r="J224" s="61"/>
      <c r="K224" s="61"/>
      <c r="L224" s="70"/>
      <c r="N224" s="6"/>
      <c r="O224" s="6"/>
      <c r="P224" s="6"/>
    </row>
    <row r="225" spans="1:16" s="5" customFormat="1" ht="12.75" hidden="1">
      <c r="A225" s="369"/>
      <c r="B225" s="409"/>
      <c r="C225" s="30" t="s">
        <v>152</v>
      </c>
      <c r="D225" s="37">
        <v>2000000</v>
      </c>
      <c r="E225" s="61"/>
      <c r="F225" s="61"/>
      <c r="G225" s="61"/>
      <c r="H225" s="61"/>
      <c r="I225" s="61"/>
      <c r="J225" s="61"/>
      <c r="K225" s="61"/>
      <c r="L225" s="70"/>
      <c r="N225" s="6"/>
      <c r="O225" s="6"/>
      <c r="P225" s="6"/>
    </row>
    <row r="226" spans="1:16" s="5" customFormat="1" ht="15" hidden="1" customHeight="1">
      <c r="A226" s="369"/>
      <c r="B226" s="409"/>
      <c r="C226" s="65" t="s">
        <v>62</v>
      </c>
      <c r="D226" s="37">
        <f>SUM(D227:D234)</f>
        <v>483329</v>
      </c>
      <c r="E226" s="37">
        <f t="shared" ref="E226:J226" si="44">SUM(E227:E234)</f>
        <v>0</v>
      </c>
      <c r="F226" s="37">
        <f t="shared" ref="F226" si="45">SUM(F227:F234)</f>
        <v>0</v>
      </c>
      <c r="G226" s="37">
        <f t="shared" si="44"/>
        <v>0</v>
      </c>
      <c r="H226" s="37">
        <f t="shared" si="44"/>
        <v>0</v>
      </c>
      <c r="I226" s="37"/>
      <c r="J226" s="37">
        <f t="shared" si="44"/>
        <v>0</v>
      </c>
      <c r="K226" s="37"/>
      <c r="L226" s="70"/>
      <c r="N226" s="6"/>
      <c r="O226" s="6"/>
      <c r="P226" s="6"/>
    </row>
    <row r="227" spans="1:16" s="5" customFormat="1" ht="25.5" hidden="1">
      <c r="A227" s="369"/>
      <c r="B227" s="409"/>
      <c r="C227" s="30" t="s">
        <v>153</v>
      </c>
      <c r="D227" s="37"/>
      <c r="E227" s="61"/>
      <c r="F227" s="61"/>
      <c r="G227" s="61"/>
      <c r="H227" s="61"/>
      <c r="I227" s="61"/>
      <c r="J227" s="61"/>
      <c r="K227" s="61"/>
      <c r="L227" s="70"/>
      <c r="N227" s="6"/>
      <c r="O227" s="6"/>
      <c r="P227" s="6"/>
    </row>
    <row r="228" spans="1:16" s="5" customFormat="1" ht="25.5" hidden="1">
      <c r="A228" s="369"/>
      <c r="B228" s="409"/>
      <c r="C228" s="30" t="s">
        <v>154</v>
      </c>
      <c r="D228" s="37"/>
      <c r="E228" s="61"/>
      <c r="F228" s="61"/>
      <c r="G228" s="61"/>
      <c r="H228" s="61"/>
      <c r="I228" s="61"/>
      <c r="J228" s="61"/>
      <c r="K228" s="61"/>
      <c r="L228" s="70"/>
      <c r="N228" s="6"/>
      <c r="O228" s="6"/>
      <c r="P228" s="6"/>
    </row>
    <row r="229" spans="1:16" s="5" customFormat="1" ht="25.5" hidden="1">
      <c r="A229" s="369"/>
      <c r="B229" s="409"/>
      <c r="C229" s="30" t="s">
        <v>155</v>
      </c>
      <c r="D229" s="37"/>
      <c r="E229" s="61"/>
      <c r="F229" s="61"/>
      <c r="G229" s="61"/>
      <c r="H229" s="61"/>
      <c r="I229" s="61"/>
      <c r="J229" s="61"/>
      <c r="K229" s="61"/>
      <c r="L229" s="70"/>
      <c r="N229" s="6"/>
      <c r="O229" s="6"/>
      <c r="P229" s="6"/>
    </row>
    <row r="230" spans="1:16" s="5" customFormat="1" ht="25.5" hidden="1">
      <c r="A230" s="369"/>
      <c r="B230" s="409"/>
      <c r="C230" s="30" t="s">
        <v>156</v>
      </c>
      <c r="D230" s="37"/>
      <c r="E230" s="61"/>
      <c r="F230" s="61"/>
      <c r="G230" s="61"/>
      <c r="H230" s="61"/>
      <c r="I230" s="61"/>
      <c r="J230" s="61"/>
      <c r="K230" s="61"/>
      <c r="L230" s="70"/>
      <c r="N230" s="6"/>
      <c r="O230" s="6"/>
      <c r="P230" s="6"/>
    </row>
    <row r="231" spans="1:16" s="5" customFormat="1" ht="38.25" hidden="1">
      <c r="A231" s="369"/>
      <c r="B231" s="409"/>
      <c r="C231" s="30" t="s">
        <v>129</v>
      </c>
      <c r="D231" s="37"/>
      <c r="E231" s="61"/>
      <c r="F231" s="61"/>
      <c r="G231" s="61"/>
      <c r="H231" s="61"/>
      <c r="I231" s="61"/>
      <c r="J231" s="61"/>
      <c r="K231" s="61"/>
      <c r="L231" s="70"/>
      <c r="N231" s="6"/>
      <c r="O231" s="6"/>
      <c r="P231" s="6"/>
    </row>
    <row r="232" spans="1:16" s="5" customFormat="1" ht="25.5" hidden="1">
      <c r="A232" s="369"/>
      <c r="B232" s="409"/>
      <c r="C232" s="30" t="s">
        <v>157</v>
      </c>
      <c r="D232" s="37"/>
      <c r="E232" s="61"/>
      <c r="F232" s="61"/>
      <c r="G232" s="61"/>
      <c r="H232" s="61"/>
      <c r="I232" s="61"/>
      <c r="J232" s="61"/>
      <c r="K232" s="61"/>
      <c r="L232" s="70"/>
      <c r="N232" s="6"/>
      <c r="O232" s="6"/>
      <c r="P232" s="6"/>
    </row>
    <row r="233" spans="1:16" s="5" customFormat="1" ht="25.5" hidden="1">
      <c r="A233" s="369"/>
      <c r="B233" s="409"/>
      <c r="C233" s="30" t="s">
        <v>158</v>
      </c>
      <c r="D233" s="37">
        <v>483329</v>
      </c>
      <c r="E233" s="61"/>
      <c r="F233" s="61"/>
      <c r="G233" s="61"/>
      <c r="H233" s="61"/>
      <c r="I233" s="61"/>
      <c r="J233" s="61"/>
      <c r="K233" s="61"/>
      <c r="L233" s="70"/>
      <c r="N233" s="6"/>
      <c r="O233" s="6"/>
      <c r="P233" s="6"/>
    </row>
    <row r="234" spans="1:16" s="5" customFormat="1" ht="12.75" hidden="1">
      <c r="A234" s="369"/>
      <c r="B234" s="409"/>
      <c r="C234" s="30" t="s">
        <v>159</v>
      </c>
      <c r="D234" s="37"/>
      <c r="E234" s="61"/>
      <c r="F234" s="61"/>
      <c r="G234" s="61"/>
      <c r="H234" s="61"/>
      <c r="I234" s="61"/>
      <c r="J234" s="61"/>
      <c r="K234" s="61"/>
      <c r="L234" s="70"/>
      <c r="N234" s="6"/>
      <c r="O234" s="6"/>
      <c r="P234" s="6"/>
    </row>
    <row r="235" spans="1:16" s="5" customFormat="1" ht="15" hidden="1" customHeight="1">
      <c r="A235" s="369"/>
      <c r="B235" s="409"/>
      <c r="C235" s="65" t="s">
        <v>74</v>
      </c>
      <c r="D235" s="37">
        <f>SUM(D236:D237)</f>
        <v>163271</v>
      </c>
      <c r="E235" s="37">
        <f t="shared" ref="E235:J235" si="46">SUM(E236:E237)</f>
        <v>0</v>
      </c>
      <c r="F235" s="37">
        <f t="shared" ref="F235" si="47">SUM(F236:F237)</f>
        <v>0</v>
      </c>
      <c r="G235" s="37">
        <f t="shared" si="46"/>
        <v>0</v>
      </c>
      <c r="H235" s="37">
        <f t="shared" si="46"/>
        <v>0</v>
      </c>
      <c r="I235" s="37"/>
      <c r="J235" s="37">
        <f t="shared" si="46"/>
        <v>0</v>
      </c>
      <c r="K235" s="37"/>
      <c r="L235" s="70"/>
      <c r="N235" s="6"/>
      <c r="O235" s="6"/>
      <c r="P235" s="6"/>
    </row>
    <row r="236" spans="1:16" s="5" customFormat="1" ht="25.5" hidden="1">
      <c r="A236" s="369"/>
      <c r="B236" s="409"/>
      <c r="C236" s="30" t="s">
        <v>160</v>
      </c>
      <c r="D236" s="37">
        <v>163271</v>
      </c>
      <c r="E236" s="61"/>
      <c r="F236" s="61"/>
      <c r="G236" s="61"/>
      <c r="H236" s="61"/>
      <c r="I236" s="61"/>
      <c r="J236" s="61"/>
      <c r="K236" s="61"/>
      <c r="L236" s="70"/>
      <c r="N236" s="6"/>
      <c r="O236" s="6"/>
      <c r="P236" s="6"/>
    </row>
    <row r="237" spans="1:16" s="5" customFormat="1" ht="25.5" hidden="1">
      <c r="A237" s="369"/>
      <c r="B237" s="409"/>
      <c r="C237" s="30" t="s">
        <v>161</v>
      </c>
      <c r="D237" s="37"/>
      <c r="E237" s="61"/>
      <c r="F237" s="61"/>
      <c r="G237" s="61"/>
      <c r="H237" s="61"/>
      <c r="I237" s="61"/>
      <c r="J237" s="61"/>
      <c r="K237" s="61"/>
      <c r="L237" s="70"/>
      <c r="N237" s="6"/>
      <c r="O237" s="6"/>
      <c r="P237" s="6"/>
    </row>
    <row r="238" spans="1:16" s="5" customFormat="1" ht="15" hidden="1" customHeight="1">
      <c r="A238" s="369"/>
      <c r="B238" s="409"/>
      <c r="C238" s="65" t="s">
        <v>63</v>
      </c>
      <c r="D238" s="37">
        <f>SUM(D239:D243)</f>
        <v>2652941</v>
      </c>
      <c r="E238" s="37">
        <f t="shared" ref="E238:J238" si="48">SUM(E239:E243)</f>
        <v>0</v>
      </c>
      <c r="F238" s="37">
        <f t="shared" ref="F238" si="49">SUM(F239:F243)</f>
        <v>0</v>
      </c>
      <c r="G238" s="37">
        <f t="shared" si="48"/>
        <v>0</v>
      </c>
      <c r="H238" s="37">
        <f t="shared" si="48"/>
        <v>0</v>
      </c>
      <c r="I238" s="37"/>
      <c r="J238" s="37">
        <f t="shared" si="48"/>
        <v>0</v>
      </c>
      <c r="K238" s="37"/>
      <c r="L238" s="70"/>
      <c r="N238" s="6"/>
      <c r="O238" s="6"/>
      <c r="P238" s="6"/>
    </row>
    <row r="239" spans="1:16" s="5" customFormat="1" ht="25.5" hidden="1">
      <c r="A239" s="369"/>
      <c r="B239" s="409"/>
      <c r="C239" s="30" t="s">
        <v>131</v>
      </c>
      <c r="D239" s="37">
        <v>1139375</v>
      </c>
      <c r="E239" s="61"/>
      <c r="F239" s="61"/>
      <c r="G239" s="61"/>
      <c r="H239" s="61"/>
      <c r="I239" s="61"/>
      <c r="J239" s="61"/>
      <c r="K239" s="61"/>
      <c r="L239" s="70"/>
      <c r="N239" s="6"/>
      <c r="O239" s="6"/>
      <c r="P239" s="6"/>
    </row>
    <row r="240" spans="1:16" s="5" customFormat="1" ht="51" hidden="1">
      <c r="A240" s="369"/>
      <c r="B240" s="409"/>
      <c r="C240" s="30" t="s">
        <v>75</v>
      </c>
      <c r="D240" s="37">
        <v>1513566</v>
      </c>
      <c r="E240" s="61"/>
      <c r="F240" s="61"/>
      <c r="G240" s="61"/>
      <c r="H240" s="61"/>
      <c r="I240" s="61"/>
      <c r="J240" s="61"/>
      <c r="K240" s="61"/>
      <c r="L240" s="70"/>
      <c r="N240" s="6"/>
      <c r="O240" s="6"/>
      <c r="P240" s="6"/>
    </row>
    <row r="241" spans="1:16" s="5" customFormat="1" ht="38.25" hidden="1">
      <c r="A241" s="369"/>
      <c r="B241" s="409"/>
      <c r="C241" s="30" t="s">
        <v>162</v>
      </c>
      <c r="D241" s="37"/>
      <c r="E241" s="61"/>
      <c r="F241" s="61"/>
      <c r="G241" s="61"/>
      <c r="H241" s="61"/>
      <c r="I241" s="61"/>
      <c r="J241" s="61"/>
      <c r="K241" s="61"/>
      <c r="L241" s="70"/>
      <c r="N241" s="6"/>
      <c r="O241" s="6"/>
      <c r="P241" s="6"/>
    </row>
    <row r="242" spans="1:16" s="5" customFormat="1" ht="25.5" hidden="1">
      <c r="A242" s="369"/>
      <c r="B242" s="409"/>
      <c r="C242" s="30" t="s">
        <v>163</v>
      </c>
      <c r="D242" s="37"/>
      <c r="E242" s="61"/>
      <c r="F242" s="61"/>
      <c r="G242" s="61"/>
      <c r="H242" s="61"/>
      <c r="I242" s="61"/>
      <c r="J242" s="61"/>
      <c r="K242" s="61"/>
      <c r="L242" s="70"/>
      <c r="N242" s="6"/>
      <c r="O242" s="6"/>
      <c r="P242" s="6"/>
    </row>
    <row r="243" spans="1:16" s="5" customFormat="1" ht="25.5" hidden="1">
      <c r="A243" s="369"/>
      <c r="B243" s="409"/>
      <c r="C243" s="30" t="s">
        <v>130</v>
      </c>
      <c r="D243" s="37"/>
      <c r="E243" s="61"/>
      <c r="F243" s="61"/>
      <c r="G243" s="61"/>
      <c r="H243" s="61"/>
      <c r="I243" s="61"/>
      <c r="J243" s="61"/>
      <c r="K243" s="61"/>
      <c r="L243" s="70"/>
      <c r="N243" s="6"/>
      <c r="O243" s="6"/>
      <c r="P243" s="6"/>
    </row>
    <row r="244" spans="1:16" s="5" customFormat="1" ht="15" hidden="1" customHeight="1">
      <c r="A244" s="369"/>
      <c r="B244" s="409"/>
      <c r="C244" s="65" t="s">
        <v>64</v>
      </c>
      <c r="D244" s="37">
        <f>SUM(D245:D250)</f>
        <v>4664860</v>
      </c>
      <c r="E244" s="37">
        <f t="shared" ref="E244:J244" si="50">SUM(E245:E250)</f>
        <v>0</v>
      </c>
      <c r="F244" s="37">
        <f t="shared" ref="F244" si="51">SUM(F245:F250)</f>
        <v>0</v>
      </c>
      <c r="G244" s="37">
        <f t="shared" si="50"/>
        <v>0</v>
      </c>
      <c r="H244" s="37">
        <f t="shared" si="50"/>
        <v>0</v>
      </c>
      <c r="I244" s="37"/>
      <c r="J244" s="37">
        <f t="shared" si="50"/>
        <v>0</v>
      </c>
      <c r="K244" s="37"/>
      <c r="L244" s="70"/>
      <c r="N244" s="6"/>
      <c r="O244" s="6"/>
      <c r="P244" s="6"/>
    </row>
    <row r="245" spans="1:16" s="5" customFormat="1" ht="25.5" hidden="1">
      <c r="A245" s="369"/>
      <c r="B245" s="409"/>
      <c r="C245" s="30" t="s">
        <v>164</v>
      </c>
      <c r="D245" s="37"/>
      <c r="E245" s="61"/>
      <c r="F245" s="61"/>
      <c r="G245" s="61"/>
      <c r="H245" s="61"/>
      <c r="I245" s="61"/>
      <c r="J245" s="61"/>
      <c r="K245" s="61"/>
      <c r="L245" s="70"/>
      <c r="N245" s="6"/>
      <c r="O245" s="6"/>
      <c r="P245" s="6"/>
    </row>
    <row r="246" spans="1:16" s="5" customFormat="1" ht="25.5" hidden="1">
      <c r="A246" s="369"/>
      <c r="B246" s="409"/>
      <c r="C246" s="30" t="s">
        <v>132</v>
      </c>
      <c r="D246" s="37">
        <v>2000000</v>
      </c>
      <c r="E246" s="61"/>
      <c r="F246" s="61"/>
      <c r="G246" s="61"/>
      <c r="H246" s="61"/>
      <c r="I246" s="61"/>
      <c r="J246" s="61"/>
      <c r="K246" s="61"/>
      <c r="L246" s="70"/>
      <c r="N246" s="6"/>
      <c r="O246" s="6"/>
      <c r="P246" s="6"/>
    </row>
    <row r="247" spans="1:16" s="5" customFormat="1" ht="25.5" hidden="1">
      <c r="A247" s="369"/>
      <c r="B247" s="409"/>
      <c r="C247" s="30" t="s">
        <v>519</v>
      </c>
      <c r="D247" s="37">
        <v>902671</v>
      </c>
      <c r="E247" s="61"/>
      <c r="F247" s="61"/>
      <c r="G247" s="61"/>
      <c r="H247" s="61"/>
      <c r="I247" s="61"/>
      <c r="J247" s="61"/>
      <c r="K247" s="61"/>
      <c r="L247" s="70"/>
      <c r="N247" s="6"/>
      <c r="O247" s="6"/>
      <c r="P247" s="6"/>
    </row>
    <row r="248" spans="1:16" s="5" customFormat="1" ht="51" hidden="1">
      <c r="A248" s="369"/>
      <c r="B248" s="409"/>
      <c r="C248" s="30" t="s">
        <v>520</v>
      </c>
      <c r="D248" s="37">
        <v>922927</v>
      </c>
      <c r="E248" s="61"/>
      <c r="F248" s="61"/>
      <c r="G248" s="61"/>
      <c r="H248" s="61"/>
      <c r="I248" s="61"/>
      <c r="J248" s="61"/>
      <c r="K248" s="61"/>
      <c r="L248" s="70"/>
      <c r="N248" s="6"/>
      <c r="O248" s="6"/>
      <c r="P248" s="6"/>
    </row>
    <row r="249" spans="1:16" s="5" customFormat="1" ht="12.75" hidden="1">
      <c r="A249" s="369"/>
      <c r="B249" s="409"/>
      <c r="C249" s="30" t="s">
        <v>521</v>
      </c>
      <c r="D249" s="37">
        <v>300000</v>
      </c>
      <c r="E249" s="61"/>
      <c r="F249" s="61"/>
      <c r="G249" s="61"/>
      <c r="H249" s="61"/>
      <c r="I249" s="61"/>
      <c r="J249" s="61"/>
      <c r="K249" s="61"/>
      <c r="L249" s="70"/>
      <c r="N249" s="6"/>
      <c r="O249" s="6"/>
      <c r="P249" s="6"/>
    </row>
    <row r="250" spans="1:16" s="5" customFormat="1" ht="25.5" hidden="1" customHeight="1">
      <c r="A250" s="369"/>
      <c r="B250" s="409"/>
      <c r="C250" s="30" t="s">
        <v>165</v>
      </c>
      <c r="D250" s="37">
        <v>539262</v>
      </c>
      <c r="E250" s="61"/>
      <c r="F250" s="61"/>
      <c r="G250" s="61"/>
      <c r="H250" s="61"/>
      <c r="I250" s="61"/>
      <c r="J250" s="61"/>
      <c r="K250" s="61"/>
      <c r="L250" s="70"/>
      <c r="N250" s="6"/>
      <c r="O250" s="6"/>
      <c r="P250" s="6"/>
    </row>
    <row r="251" spans="1:16" s="5" customFormat="1" ht="25.5" hidden="1" customHeight="1">
      <c r="A251" s="369"/>
      <c r="B251" s="409"/>
      <c r="C251" s="65" t="s">
        <v>83</v>
      </c>
      <c r="D251" s="37">
        <f>SUM(D252:D253)</f>
        <v>3003186</v>
      </c>
      <c r="E251" s="61"/>
      <c r="F251" s="61"/>
      <c r="G251" s="61"/>
      <c r="H251" s="61"/>
      <c r="I251" s="61"/>
      <c r="J251" s="61"/>
      <c r="K251" s="61"/>
      <c r="L251" s="70"/>
      <c r="N251" s="6"/>
      <c r="O251" s="6"/>
      <c r="P251" s="6"/>
    </row>
    <row r="252" spans="1:16" s="5" customFormat="1" ht="25.5" hidden="1" customHeight="1">
      <c r="A252" s="369"/>
      <c r="B252" s="409"/>
      <c r="C252" s="30" t="s">
        <v>522</v>
      </c>
      <c r="D252" s="37">
        <v>1000000</v>
      </c>
      <c r="E252" s="61"/>
      <c r="F252" s="61"/>
      <c r="G252" s="61"/>
      <c r="H252" s="61"/>
      <c r="I252" s="61"/>
      <c r="J252" s="61"/>
      <c r="K252" s="61"/>
      <c r="L252" s="70"/>
      <c r="N252" s="6"/>
      <c r="O252" s="6"/>
      <c r="P252" s="6"/>
    </row>
    <row r="253" spans="1:16" s="5" customFormat="1" ht="25.5" hidden="1" customHeight="1">
      <c r="A253" s="369"/>
      <c r="B253" s="409"/>
      <c r="C253" s="30" t="s">
        <v>523</v>
      </c>
      <c r="D253" s="37">
        <v>2003186</v>
      </c>
      <c r="E253" s="61"/>
      <c r="F253" s="61"/>
      <c r="G253" s="61"/>
      <c r="H253" s="61"/>
      <c r="I253" s="61"/>
      <c r="J253" s="61"/>
      <c r="K253" s="61"/>
      <c r="L253" s="70"/>
      <c r="N253" s="6"/>
      <c r="O253" s="6"/>
      <c r="P253" s="6"/>
    </row>
    <row r="254" spans="1:16" s="5" customFormat="1" ht="25.5" hidden="1" customHeight="1">
      <c r="A254" s="369"/>
      <c r="B254" s="409"/>
      <c r="C254" s="65" t="s">
        <v>60</v>
      </c>
      <c r="D254" s="37">
        <f>D255</f>
        <v>400000</v>
      </c>
      <c r="E254" s="61"/>
      <c r="F254" s="61"/>
      <c r="G254" s="61"/>
      <c r="H254" s="61"/>
      <c r="I254" s="61"/>
      <c r="J254" s="61"/>
      <c r="K254" s="61"/>
      <c r="L254" s="70"/>
      <c r="N254" s="6"/>
      <c r="O254" s="6"/>
      <c r="P254" s="6"/>
    </row>
    <row r="255" spans="1:16" s="5" customFormat="1" ht="25.5" hidden="1" customHeight="1">
      <c r="A255" s="369"/>
      <c r="B255" s="409"/>
      <c r="C255" s="30" t="s">
        <v>486</v>
      </c>
      <c r="D255" s="37">
        <v>400000</v>
      </c>
      <c r="E255" s="61"/>
      <c r="F255" s="61"/>
      <c r="G255" s="61"/>
      <c r="H255" s="61"/>
      <c r="I255" s="61"/>
      <c r="J255" s="61"/>
      <c r="K255" s="61"/>
      <c r="L255" s="70"/>
      <c r="N255" s="6"/>
      <c r="O255" s="6"/>
      <c r="P255" s="6"/>
    </row>
    <row r="256" spans="1:16" s="5" customFormat="1" ht="15" hidden="1" customHeight="1">
      <c r="A256" s="369"/>
      <c r="B256" s="409"/>
      <c r="C256" s="65" t="s">
        <v>65</v>
      </c>
      <c r="D256" s="37">
        <f>D257</f>
        <v>0</v>
      </c>
      <c r="E256" s="37">
        <f t="shared" ref="E256:H256" si="52">E257</f>
        <v>0</v>
      </c>
      <c r="F256" s="37">
        <f t="shared" si="52"/>
        <v>0</v>
      </c>
      <c r="G256" s="37">
        <f t="shared" si="52"/>
        <v>0</v>
      </c>
      <c r="H256" s="37">
        <f t="shared" si="52"/>
        <v>0</v>
      </c>
      <c r="I256" s="37"/>
      <c r="J256" s="37">
        <f>J257</f>
        <v>0</v>
      </c>
      <c r="K256" s="37"/>
      <c r="L256" s="70"/>
      <c r="N256" s="6"/>
      <c r="O256" s="6"/>
      <c r="P256" s="6"/>
    </row>
    <row r="257" spans="1:16" s="5" customFormat="1" ht="38.25" hidden="1">
      <c r="A257" s="369"/>
      <c r="B257" s="409"/>
      <c r="C257" s="30" t="s">
        <v>166</v>
      </c>
      <c r="D257" s="37"/>
      <c r="E257" s="61"/>
      <c r="F257" s="61"/>
      <c r="G257" s="61"/>
      <c r="H257" s="61"/>
      <c r="I257" s="61"/>
      <c r="J257" s="61"/>
      <c r="K257" s="61"/>
      <c r="L257" s="70"/>
      <c r="N257" s="6"/>
      <c r="O257" s="6"/>
      <c r="P257" s="6"/>
    </row>
    <row r="258" spans="1:16" s="5" customFormat="1" ht="15" hidden="1" customHeight="1">
      <c r="A258" s="369"/>
      <c r="B258" s="409"/>
      <c r="C258" s="65" t="s">
        <v>76</v>
      </c>
      <c r="D258" s="37">
        <f>SUM(D259:D260)</f>
        <v>4255803</v>
      </c>
      <c r="E258" s="37">
        <f t="shared" ref="E258:J258" si="53">SUM(E259:E260)</f>
        <v>0</v>
      </c>
      <c r="F258" s="37">
        <f t="shared" ref="F258" si="54">SUM(F259:F260)</f>
        <v>0</v>
      </c>
      <c r="G258" s="37">
        <f t="shared" si="53"/>
        <v>0</v>
      </c>
      <c r="H258" s="37">
        <f t="shared" si="53"/>
        <v>0</v>
      </c>
      <c r="I258" s="37"/>
      <c r="J258" s="37">
        <f t="shared" si="53"/>
        <v>0</v>
      </c>
      <c r="K258" s="37"/>
      <c r="L258" s="70"/>
      <c r="N258" s="6"/>
      <c r="O258" s="6"/>
      <c r="P258" s="6"/>
    </row>
    <row r="259" spans="1:16" s="5" customFormat="1" ht="25.5" hidden="1">
      <c r="A259" s="369"/>
      <c r="B259" s="409"/>
      <c r="C259" s="30" t="s">
        <v>524</v>
      </c>
      <c r="D259" s="37">
        <v>1255803</v>
      </c>
      <c r="E259" s="61"/>
      <c r="F259" s="61"/>
      <c r="G259" s="61"/>
      <c r="H259" s="61"/>
      <c r="I259" s="61"/>
      <c r="J259" s="61"/>
      <c r="K259" s="61"/>
      <c r="L259" s="70"/>
      <c r="N259" s="6"/>
      <c r="O259" s="6"/>
      <c r="P259" s="6"/>
    </row>
    <row r="260" spans="1:16" s="5" customFormat="1" ht="25.5" hidden="1">
      <c r="A260" s="369"/>
      <c r="B260" s="409"/>
      <c r="C260" s="30" t="s">
        <v>167</v>
      </c>
      <c r="D260" s="37">
        <v>3000000</v>
      </c>
      <c r="E260" s="61"/>
      <c r="F260" s="61"/>
      <c r="G260" s="61"/>
      <c r="H260" s="61"/>
      <c r="I260" s="61"/>
      <c r="J260" s="61"/>
      <c r="K260" s="61"/>
      <c r="L260" s="70"/>
      <c r="N260" s="6"/>
      <c r="O260" s="6"/>
      <c r="P260" s="6"/>
    </row>
    <row r="261" spans="1:16" s="5" customFormat="1" ht="15" hidden="1" customHeight="1">
      <c r="A261" s="369"/>
      <c r="B261" s="409"/>
      <c r="C261" s="65" t="s">
        <v>67</v>
      </c>
      <c r="D261" s="37">
        <f>SUM(D262:D271)</f>
        <v>3811730</v>
      </c>
      <c r="E261" s="37">
        <f t="shared" ref="E261:J261" si="55">SUM(E262:E271)</f>
        <v>0</v>
      </c>
      <c r="F261" s="37">
        <f t="shared" ref="F261" si="56">SUM(F262:F271)</f>
        <v>0</v>
      </c>
      <c r="G261" s="37">
        <f t="shared" si="55"/>
        <v>0</v>
      </c>
      <c r="H261" s="37">
        <f t="shared" si="55"/>
        <v>0</v>
      </c>
      <c r="I261" s="37"/>
      <c r="J261" s="37">
        <f t="shared" si="55"/>
        <v>0</v>
      </c>
      <c r="K261" s="37"/>
      <c r="L261" s="70"/>
      <c r="N261" s="6"/>
      <c r="O261" s="6"/>
      <c r="P261" s="6"/>
    </row>
    <row r="262" spans="1:16" s="5" customFormat="1" ht="51" hidden="1">
      <c r="A262" s="369"/>
      <c r="B262" s="409"/>
      <c r="C262" s="30" t="s">
        <v>168</v>
      </c>
      <c r="D262" s="37">
        <v>2575174</v>
      </c>
      <c r="E262" s="61"/>
      <c r="F262" s="61"/>
      <c r="G262" s="61"/>
      <c r="H262" s="61"/>
      <c r="I262" s="61"/>
      <c r="J262" s="61"/>
      <c r="K262" s="61"/>
      <c r="L262" s="70"/>
      <c r="N262" s="6"/>
      <c r="O262" s="6"/>
      <c r="P262" s="6"/>
    </row>
    <row r="263" spans="1:16" s="5" customFormat="1" ht="55.5" hidden="1" customHeight="1">
      <c r="A263" s="369"/>
      <c r="B263" s="409"/>
      <c r="C263" s="30" t="s">
        <v>169</v>
      </c>
      <c r="D263" s="37"/>
      <c r="E263" s="61"/>
      <c r="F263" s="61"/>
      <c r="G263" s="61"/>
      <c r="H263" s="61"/>
      <c r="I263" s="61"/>
      <c r="J263" s="61"/>
      <c r="K263" s="61"/>
      <c r="L263" s="70"/>
      <c r="N263" s="6"/>
      <c r="O263" s="6"/>
      <c r="P263" s="6"/>
    </row>
    <row r="264" spans="1:16" s="5" customFormat="1" ht="27.75" hidden="1" customHeight="1">
      <c r="A264" s="369"/>
      <c r="B264" s="409"/>
      <c r="C264" s="30" t="s">
        <v>170</v>
      </c>
      <c r="D264" s="37"/>
      <c r="E264" s="61"/>
      <c r="F264" s="61"/>
      <c r="G264" s="61"/>
      <c r="H264" s="61"/>
      <c r="I264" s="61"/>
      <c r="J264" s="61"/>
      <c r="K264" s="61"/>
      <c r="L264" s="70"/>
      <c r="N264" s="6"/>
      <c r="O264" s="6"/>
      <c r="P264" s="6"/>
    </row>
    <row r="265" spans="1:16" s="5" customFormat="1" ht="38.25" hidden="1">
      <c r="A265" s="369"/>
      <c r="B265" s="409"/>
      <c r="C265" s="30" t="s">
        <v>171</v>
      </c>
      <c r="D265" s="37"/>
      <c r="E265" s="61"/>
      <c r="F265" s="61"/>
      <c r="G265" s="61"/>
      <c r="H265" s="61"/>
      <c r="I265" s="61"/>
      <c r="J265" s="61"/>
      <c r="K265" s="61"/>
      <c r="L265" s="70"/>
      <c r="N265" s="6"/>
      <c r="O265" s="6"/>
      <c r="P265" s="6"/>
    </row>
    <row r="266" spans="1:16" s="5" customFormat="1" ht="25.5" hidden="1">
      <c r="A266" s="369"/>
      <c r="B266" s="409"/>
      <c r="C266" s="30" t="s">
        <v>172</v>
      </c>
      <c r="D266" s="37"/>
      <c r="E266" s="61"/>
      <c r="F266" s="61"/>
      <c r="G266" s="61"/>
      <c r="H266" s="61"/>
      <c r="I266" s="61"/>
      <c r="J266" s="61"/>
      <c r="K266" s="61"/>
      <c r="L266" s="70"/>
      <c r="N266" s="6"/>
      <c r="O266" s="6"/>
      <c r="P266" s="6"/>
    </row>
    <row r="267" spans="1:16" s="5" customFormat="1" ht="38.25" hidden="1">
      <c r="A267" s="369"/>
      <c r="B267" s="409"/>
      <c r="C267" s="30" t="s">
        <v>136</v>
      </c>
      <c r="D267" s="37"/>
      <c r="E267" s="61"/>
      <c r="F267" s="61"/>
      <c r="G267" s="61"/>
      <c r="H267" s="61"/>
      <c r="I267" s="61"/>
      <c r="J267" s="61"/>
      <c r="K267" s="61"/>
      <c r="L267" s="70"/>
      <c r="N267" s="6"/>
      <c r="O267" s="6"/>
      <c r="P267" s="6"/>
    </row>
    <row r="268" spans="1:16" s="5" customFormat="1" ht="63.75" hidden="1">
      <c r="A268" s="369"/>
      <c r="B268" s="409"/>
      <c r="C268" s="30" t="s">
        <v>137</v>
      </c>
      <c r="D268" s="37">
        <v>1236556</v>
      </c>
      <c r="E268" s="61"/>
      <c r="F268" s="61"/>
      <c r="G268" s="61"/>
      <c r="H268" s="61"/>
      <c r="I268" s="61"/>
      <c r="J268" s="61"/>
      <c r="K268" s="61"/>
      <c r="L268" s="70"/>
      <c r="N268" s="6"/>
      <c r="O268" s="6"/>
      <c r="P268" s="6"/>
    </row>
    <row r="269" spans="1:16" s="5" customFormat="1" ht="63.75" hidden="1">
      <c r="A269" s="369"/>
      <c r="B269" s="409"/>
      <c r="C269" s="30" t="s">
        <v>173</v>
      </c>
      <c r="D269" s="37"/>
      <c r="E269" s="61"/>
      <c r="F269" s="61"/>
      <c r="G269" s="61"/>
      <c r="H269" s="61"/>
      <c r="I269" s="61"/>
      <c r="J269" s="61"/>
      <c r="K269" s="61"/>
      <c r="L269" s="70"/>
      <c r="N269" s="6"/>
      <c r="O269" s="6"/>
      <c r="P269" s="6"/>
    </row>
    <row r="270" spans="1:16" s="5" customFormat="1" ht="51" hidden="1">
      <c r="A270" s="369"/>
      <c r="B270" s="409"/>
      <c r="C270" s="30" t="s">
        <v>77</v>
      </c>
      <c r="D270" s="37"/>
      <c r="E270" s="61"/>
      <c r="F270" s="61"/>
      <c r="G270" s="61"/>
      <c r="H270" s="61"/>
      <c r="I270" s="61"/>
      <c r="J270" s="61"/>
      <c r="K270" s="61"/>
      <c r="L270" s="70"/>
      <c r="N270" s="6"/>
      <c r="O270" s="6"/>
      <c r="P270" s="6"/>
    </row>
    <row r="271" spans="1:16" s="5" customFormat="1" ht="38.25" hidden="1">
      <c r="A271" s="369"/>
      <c r="B271" s="409"/>
      <c r="C271" s="30" t="s">
        <v>78</v>
      </c>
      <c r="D271" s="37"/>
      <c r="E271" s="61"/>
      <c r="F271" s="61"/>
      <c r="G271" s="61"/>
      <c r="H271" s="61"/>
      <c r="I271" s="61"/>
      <c r="J271" s="61"/>
      <c r="K271" s="61"/>
      <c r="L271" s="70"/>
      <c r="N271" s="6"/>
      <c r="O271" s="6"/>
      <c r="P271" s="6"/>
    </row>
    <row r="272" spans="1:16" s="5" customFormat="1" ht="15" hidden="1" customHeight="1">
      <c r="A272" s="369"/>
      <c r="B272" s="409"/>
      <c r="C272" s="65" t="s">
        <v>68</v>
      </c>
      <c r="D272" s="37">
        <f>SUM(D273:D276)</f>
        <v>5874010</v>
      </c>
      <c r="E272" s="37">
        <f t="shared" ref="E272:J272" si="57">SUM(E273:E276)</f>
        <v>0</v>
      </c>
      <c r="F272" s="37">
        <f t="shared" ref="F272" si="58">SUM(F273:F276)</f>
        <v>0</v>
      </c>
      <c r="G272" s="37">
        <f t="shared" si="57"/>
        <v>0</v>
      </c>
      <c r="H272" s="37">
        <f t="shared" si="57"/>
        <v>0</v>
      </c>
      <c r="I272" s="37"/>
      <c r="J272" s="37">
        <f t="shared" si="57"/>
        <v>0</v>
      </c>
      <c r="K272" s="37"/>
      <c r="L272" s="70"/>
      <c r="N272" s="6"/>
      <c r="O272" s="6"/>
      <c r="P272" s="6"/>
    </row>
    <row r="273" spans="1:16" s="5" customFormat="1" ht="12.75" hidden="1">
      <c r="A273" s="369"/>
      <c r="B273" s="409"/>
      <c r="C273" s="30" t="s">
        <v>468</v>
      </c>
      <c r="D273" s="37">
        <v>3798772</v>
      </c>
      <c r="E273" s="61"/>
      <c r="F273" s="61"/>
      <c r="G273" s="61"/>
      <c r="H273" s="61"/>
      <c r="I273" s="61"/>
      <c r="J273" s="61"/>
      <c r="K273" s="61"/>
      <c r="L273" s="70"/>
      <c r="N273" s="6"/>
      <c r="O273" s="6"/>
      <c r="P273" s="6"/>
    </row>
    <row r="274" spans="1:16" s="5" customFormat="1" ht="25.5" hidden="1">
      <c r="A274" s="369"/>
      <c r="B274" s="409"/>
      <c r="C274" s="30" t="s">
        <v>526</v>
      </c>
      <c r="D274" s="37">
        <v>2075238</v>
      </c>
      <c r="E274" s="61"/>
      <c r="F274" s="61"/>
      <c r="G274" s="61"/>
      <c r="H274" s="61"/>
      <c r="I274" s="61"/>
      <c r="J274" s="61"/>
      <c r="K274" s="61"/>
      <c r="L274" s="70"/>
      <c r="N274" s="6"/>
      <c r="O274" s="6"/>
      <c r="P274" s="6"/>
    </row>
    <row r="275" spans="1:16" s="5" customFormat="1" ht="25.5" hidden="1">
      <c r="A275" s="369"/>
      <c r="B275" s="409"/>
      <c r="C275" s="30" t="s">
        <v>174</v>
      </c>
      <c r="D275" s="37"/>
      <c r="E275" s="61"/>
      <c r="F275" s="61"/>
      <c r="G275" s="61"/>
      <c r="H275" s="61"/>
      <c r="I275" s="61"/>
      <c r="J275" s="61"/>
      <c r="K275" s="61"/>
      <c r="L275" s="70"/>
      <c r="N275" s="6"/>
      <c r="O275" s="6"/>
      <c r="P275" s="6"/>
    </row>
    <row r="276" spans="1:16" s="5" customFormat="1" ht="12.75" hidden="1">
      <c r="A276" s="369"/>
      <c r="B276" s="409"/>
      <c r="C276" s="30" t="s">
        <v>175</v>
      </c>
      <c r="D276" s="37"/>
      <c r="E276" s="61"/>
      <c r="F276" s="61"/>
      <c r="G276" s="61"/>
      <c r="H276" s="61"/>
      <c r="I276" s="61"/>
      <c r="J276" s="61"/>
      <c r="K276" s="61"/>
      <c r="L276" s="70"/>
      <c r="N276" s="6"/>
      <c r="O276" s="6"/>
      <c r="P276" s="6"/>
    </row>
    <row r="277" spans="1:16" s="5" customFormat="1" ht="15" hidden="1" customHeight="1">
      <c r="A277" s="369"/>
      <c r="B277" s="409"/>
      <c r="C277" s="65" t="s">
        <v>126</v>
      </c>
      <c r="D277" s="37">
        <f>SUM(D278:D303)</f>
        <v>2568923</v>
      </c>
      <c r="E277" s="37">
        <f t="shared" ref="E277:J277" si="59">SUM(E278:E303)</f>
        <v>0</v>
      </c>
      <c r="F277" s="37">
        <f t="shared" ref="F277" si="60">SUM(F278:F303)</f>
        <v>0</v>
      </c>
      <c r="G277" s="37">
        <f t="shared" si="59"/>
        <v>0</v>
      </c>
      <c r="H277" s="37">
        <f t="shared" si="59"/>
        <v>0</v>
      </c>
      <c r="I277" s="37"/>
      <c r="J277" s="37">
        <f t="shared" si="59"/>
        <v>0</v>
      </c>
      <c r="K277" s="37"/>
      <c r="L277" s="70"/>
      <c r="N277" s="6"/>
      <c r="O277" s="6"/>
      <c r="P277" s="6"/>
    </row>
    <row r="278" spans="1:16" s="5" customFormat="1" ht="25.5" hidden="1">
      <c r="A278" s="369"/>
      <c r="B278" s="409"/>
      <c r="C278" s="30" t="s">
        <v>176</v>
      </c>
      <c r="D278" s="37"/>
      <c r="E278" s="61"/>
      <c r="F278" s="61"/>
      <c r="G278" s="61"/>
      <c r="H278" s="61"/>
      <c r="I278" s="61"/>
      <c r="J278" s="61"/>
      <c r="K278" s="61"/>
      <c r="L278" s="70"/>
      <c r="N278" s="6"/>
      <c r="O278" s="6"/>
      <c r="P278" s="6"/>
    </row>
    <row r="279" spans="1:16" s="5" customFormat="1" ht="51" hidden="1">
      <c r="A279" s="369"/>
      <c r="B279" s="409"/>
      <c r="C279" s="30" t="s">
        <v>177</v>
      </c>
      <c r="D279" s="37"/>
      <c r="E279" s="61"/>
      <c r="F279" s="61"/>
      <c r="G279" s="61"/>
      <c r="H279" s="61"/>
      <c r="I279" s="61"/>
      <c r="J279" s="61"/>
      <c r="K279" s="61"/>
      <c r="L279" s="70"/>
      <c r="N279" s="6"/>
      <c r="O279" s="6"/>
      <c r="P279" s="6"/>
    </row>
    <row r="280" spans="1:16" s="5" customFormat="1" ht="25.5" hidden="1">
      <c r="A280" s="369"/>
      <c r="B280" s="409"/>
      <c r="C280" s="30" t="s">
        <v>138</v>
      </c>
      <c r="D280" s="37"/>
      <c r="E280" s="61"/>
      <c r="F280" s="61"/>
      <c r="G280" s="61"/>
      <c r="H280" s="61"/>
      <c r="I280" s="61"/>
      <c r="J280" s="61"/>
      <c r="K280" s="61"/>
      <c r="L280" s="70"/>
      <c r="N280" s="6"/>
      <c r="O280" s="6"/>
      <c r="P280" s="6"/>
    </row>
    <row r="281" spans="1:16" s="5" customFormat="1" ht="25.5" hidden="1">
      <c r="A281" s="369"/>
      <c r="B281" s="409"/>
      <c r="C281" s="30" t="s">
        <v>178</v>
      </c>
      <c r="D281" s="37"/>
      <c r="E281" s="61"/>
      <c r="F281" s="61"/>
      <c r="G281" s="61"/>
      <c r="H281" s="61"/>
      <c r="I281" s="61"/>
      <c r="J281" s="61"/>
      <c r="K281" s="61"/>
      <c r="L281" s="70"/>
      <c r="N281" s="6"/>
      <c r="O281" s="6"/>
      <c r="P281" s="6"/>
    </row>
    <row r="282" spans="1:16" s="5" customFormat="1" ht="25.5" hidden="1">
      <c r="A282" s="369"/>
      <c r="B282" s="409"/>
      <c r="C282" s="30" t="s">
        <v>179</v>
      </c>
      <c r="D282" s="37"/>
      <c r="E282" s="61"/>
      <c r="F282" s="61"/>
      <c r="G282" s="61"/>
      <c r="H282" s="61"/>
      <c r="I282" s="61"/>
      <c r="J282" s="61"/>
      <c r="K282" s="61"/>
      <c r="L282" s="70"/>
      <c r="N282" s="6"/>
      <c r="O282" s="6"/>
      <c r="P282" s="6"/>
    </row>
    <row r="283" spans="1:16" s="5" customFormat="1" ht="25.5" hidden="1">
      <c r="A283" s="369"/>
      <c r="B283" s="409"/>
      <c r="C283" s="30" t="s">
        <v>180</v>
      </c>
      <c r="D283" s="37"/>
      <c r="E283" s="61"/>
      <c r="F283" s="61"/>
      <c r="G283" s="61"/>
      <c r="H283" s="61"/>
      <c r="I283" s="61"/>
      <c r="J283" s="61"/>
      <c r="K283" s="61"/>
      <c r="L283" s="70"/>
      <c r="N283" s="6"/>
      <c r="O283" s="6"/>
      <c r="P283" s="6"/>
    </row>
    <row r="284" spans="1:16" s="5" customFormat="1" ht="38.25" hidden="1">
      <c r="A284" s="369"/>
      <c r="B284" s="409"/>
      <c r="C284" s="30" t="s">
        <v>181</v>
      </c>
      <c r="D284" s="37"/>
      <c r="E284" s="61"/>
      <c r="F284" s="61"/>
      <c r="G284" s="61"/>
      <c r="H284" s="61"/>
      <c r="I284" s="61"/>
      <c r="J284" s="61"/>
      <c r="K284" s="61"/>
      <c r="L284" s="70"/>
      <c r="N284" s="6"/>
      <c r="O284" s="6"/>
      <c r="P284" s="6"/>
    </row>
    <row r="285" spans="1:16" s="5" customFormat="1" ht="76.5" hidden="1">
      <c r="A285" s="369"/>
      <c r="B285" s="409"/>
      <c r="C285" s="30" t="s">
        <v>139</v>
      </c>
      <c r="D285" s="37"/>
      <c r="E285" s="61"/>
      <c r="F285" s="61"/>
      <c r="G285" s="61"/>
      <c r="H285" s="61"/>
      <c r="I285" s="61"/>
      <c r="J285" s="61"/>
      <c r="K285" s="61"/>
      <c r="L285" s="70"/>
      <c r="N285" s="6"/>
      <c r="O285" s="6"/>
      <c r="P285" s="6"/>
    </row>
    <row r="286" spans="1:16" s="5" customFormat="1" ht="38.25" hidden="1">
      <c r="A286" s="369"/>
      <c r="B286" s="409"/>
      <c r="C286" s="30" t="s">
        <v>182</v>
      </c>
      <c r="D286" s="37"/>
      <c r="E286" s="61"/>
      <c r="F286" s="61"/>
      <c r="G286" s="61"/>
      <c r="H286" s="61"/>
      <c r="I286" s="61"/>
      <c r="J286" s="61"/>
      <c r="K286" s="61"/>
      <c r="L286" s="70"/>
      <c r="N286" s="6"/>
      <c r="O286" s="6"/>
      <c r="P286" s="6"/>
    </row>
    <row r="287" spans="1:16" s="5" customFormat="1" ht="25.5" hidden="1">
      <c r="A287" s="369"/>
      <c r="B287" s="409"/>
      <c r="C287" s="30" t="s">
        <v>79</v>
      </c>
      <c r="D287" s="37"/>
      <c r="E287" s="61"/>
      <c r="F287" s="61"/>
      <c r="G287" s="61"/>
      <c r="H287" s="61"/>
      <c r="I287" s="61"/>
      <c r="J287" s="61"/>
      <c r="K287" s="61"/>
      <c r="L287" s="70"/>
      <c r="N287" s="6"/>
      <c r="O287" s="6"/>
      <c r="P287" s="6"/>
    </row>
    <row r="288" spans="1:16" s="5" customFormat="1" ht="51" hidden="1">
      <c r="A288" s="369"/>
      <c r="B288" s="409"/>
      <c r="C288" s="30" t="s">
        <v>140</v>
      </c>
      <c r="D288" s="37">
        <v>1009943</v>
      </c>
      <c r="E288" s="61"/>
      <c r="F288" s="61"/>
      <c r="G288" s="61"/>
      <c r="H288" s="61"/>
      <c r="I288" s="61"/>
      <c r="J288" s="61"/>
      <c r="K288" s="61"/>
      <c r="L288" s="70"/>
      <c r="N288" s="6"/>
      <c r="O288" s="6"/>
      <c r="P288" s="6"/>
    </row>
    <row r="289" spans="1:16" s="5" customFormat="1" ht="25.5" hidden="1">
      <c r="A289" s="369"/>
      <c r="B289" s="409"/>
      <c r="C289" s="30" t="s">
        <v>183</v>
      </c>
      <c r="D289" s="37"/>
      <c r="E289" s="61"/>
      <c r="F289" s="61"/>
      <c r="G289" s="61"/>
      <c r="H289" s="61"/>
      <c r="I289" s="61"/>
      <c r="J289" s="61"/>
      <c r="K289" s="61"/>
      <c r="L289" s="70"/>
      <c r="N289" s="6"/>
      <c r="O289" s="6"/>
      <c r="P289" s="6"/>
    </row>
    <row r="290" spans="1:16" s="5" customFormat="1" ht="38.25" hidden="1">
      <c r="A290" s="369"/>
      <c r="B290" s="409"/>
      <c r="C290" s="30" t="s">
        <v>141</v>
      </c>
      <c r="D290" s="37">
        <v>1063476</v>
      </c>
      <c r="E290" s="61"/>
      <c r="F290" s="61"/>
      <c r="G290" s="61"/>
      <c r="H290" s="61"/>
      <c r="I290" s="61"/>
      <c r="J290" s="61"/>
      <c r="K290" s="61"/>
      <c r="L290" s="70"/>
      <c r="N290" s="6"/>
      <c r="O290" s="6"/>
      <c r="P290" s="6"/>
    </row>
    <row r="291" spans="1:16" s="5" customFormat="1" ht="25.5" hidden="1">
      <c r="A291" s="369"/>
      <c r="B291" s="409"/>
      <c r="C291" s="30" t="s">
        <v>80</v>
      </c>
      <c r="D291" s="37"/>
      <c r="E291" s="61"/>
      <c r="F291" s="61"/>
      <c r="G291" s="61"/>
      <c r="H291" s="61"/>
      <c r="I291" s="61"/>
      <c r="J291" s="61"/>
      <c r="K291" s="61"/>
      <c r="L291" s="70"/>
      <c r="N291" s="6"/>
      <c r="O291" s="6"/>
      <c r="P291" s="6"/>
    </row>
    <row r="292" spans="1:16" s="5" customFormat="1" ht="51" hidden="1">
      <c r="A292" s="369"/>
      <c r="B292" s="409"/>
      <c r="C292" s="30" t="s">
        <v>184</v>
      </c>
      <c r="D292" s="37">
        <v>495504</v>
      </c>
      <c r="E292" s="61"/>
      <c r="F292" s="61"/>
      <c r="G292" s="61"/>
      <c r="H292" s="61"/>
      <c r="I292" s="61"/>
      <c r="J292" s="61"/>
      <c r="K292" s="61"/>
      <c r="L292" s="70"/>
      <c r="N292" s="6"/>
      <c r="O292" s="6"/>
      <c r="P292" s="6"/>
    </row>
    <row r="293" spans="1:16" s="5" customFormat="1" ht="25.5" hidden="1">
      <c r="A293" s="369"/>
      <c r="B293" s="409"/>
      <c r="C293" s="30" t="s">
        <v>185</v>
      </c>
      <c r="D293" s="37"/>
      <c r="E293" s="61"/>
      <c r="F293" s="61"/>
      <c r="G293" s="61"/>
      <c r="H293" s="61"/>
      <c r="I293" s="61"/>
      <c r="J293" s="61"/>
      <c r="K293" s="61"/>
      <c r="L293" s="70"/>
      <c r="N293" s="6"/>
      <c r="O293" s="6"/>
      <c r="P293" s="6"/>
    </row>
    <row r="294" spans="1:16" s="5" customFormat="1" ht="25.5" hidden="1">
      <c r="A294" s="369"/>
      <c r="B294" s="409"/>
      <c r="C294" s="30" t="s">
        <v>186</v>
      </c>
      <c r="D294" s="37"/>
      <c r="E294" s="61"/>
      <c r="F294" s="61"/>
      <c r="G294" s="61"/>
      <c r="H294" s="61"/>
      <c r="I294" s="61"/>
      <c r="J294" s="61"/>
      <c r="K294" s="61"/>
      <c r="L294" s="70"/>
      <c r="N294" s="6"/>
      <c r="O294" s="6"/>
      <c r="P294" s="6"/>
    </row>
    <row r="295" spans="1:16" s="5" customFormat="1" ht="38.25" hidden="1">
      <c r="A295" s="369"/>
      <c r="B295" s="409"/>
      <c r="C295" s="30" t="s">
        <v>187</v>
      </c>
      <c r="D295" s="37"/>
      <c r="E295" s="61"/>
      <c r="F295" s="61"/>
      <c r="G295" s="61"/>
      <c r="H295" s="61"/>
      <c r="I295" s="61"/>
      <c r="J295" s="61"/>
      <c r="K295" s="61"/>
      <c r="L295" s="70"/>
      <c r="N295" s="6"/>
      <c r="O295" s="6"/>
      <c r="P295" s="6"/>
    </row>
    <row r="296" spans="1:16" s="5" customFormat="1" ht="25.5" hidden="1">
      <c r="A296" s="369"/>
      <c r="B296" s="409"/>
      <c r="C296" s="30" t="s">
        <v>188</v>
      </c>
      <c r="D296" s="37"/>
      <c r="E296" s="61"/>
      <c r="F296" s="61"/>
      <c r="G296" s="61"/>
      <c r="H296" s="61"/>
      <c r="I296" s="61"/>
      <c r="J296" s="61"/>
      <c r="K296" s="61"/>
      <c r="L296" s="70"/>
      <c r="N296" s="6"/>
      <c r="O296" s="6"/>
      <c r="P296" s="6"/>
    </row>
    <row r="297" spans="1:16" s="5" customFormat="1" ht="12.75" hidden="1">
      <c r="A297" s="369"/>
      <c r="B297" s="409"/>
      <c r="C297" s="30" t="s">
        <v>189</v>
      </c>
      <c r="D297" s="37"/>
      <c r="E297" s="61"/>
      <c r="F297" s="61"/>
      <c r="G297" s="61"/>
      <c r="H297" s="61"/>
      <c r="I297" s="61"/>
      <c r="J297" s="61"/>
      <c r="K297" s="61"/>
      <c r="L297" s="70"/>
      <c r="N297" s="6"/>
      <c r="O297" s="6"/>
      <c r="P297" s="6"/>
    </row>
    <row r="298" spans="1:16" s="5" customFormat="1" ht="12.75" hidden="1">
      <c r="A298" s="369"/>
      <c r="B298" s="409"/>
      <c r="C298" s="30" t="s">
        <v>190</v>
      </c>
      <c r="D298" s="37"/>
      <c r="E298" s="61"/>
      <c r="F298" s="61"/>
      <c r="G298" s="61"/>
      <c r="H298" s="61"/>
      <c r="I298" s="61"/>
      <c r="J298" s="61"/>
      <c r="K298" s="61"/>
      <c r="L298" s="70"/>
      <c r="N298" s="6"/>
      <c r="O298" s="6"/>
      <c r="P298" s="6"/>
    </row>
    <row r="299" spans="1:16" s="5" customFormat="1" ht="38.25" hidden="1">
      <c r="A299" s="369"/>
      <c r="B299" s="409"/>
      <c r="C299" s="30" t="s">
        <v>191</v>
      </c>
      <c r="D299" s="37"/>
      <c r="E299" s="61"/>
      <c r="F299" s="61"/>
      <c r="G299" s="61"/>
      <c r="H299" s="61"/>
      <c r="I299" s="61"/>
      <c r="J299" s="61"/>
      <c r="K299" s="61"/>
      <c r="L299" s="70"/>
      <c r="N299" s="6"/>
      <c r="O299" s="6"/>
      <c r="P299" s="6"/>
    </row>
    <row r="300" spans="1:16" s="5" customFormat="1" ht="38.25" hidden="1">
      <c r="A300" s="369"/>
      <c r="B300" s="409"/>
      <c r="C300" s="30" t="s">
        <v>192</v>
      </c>
      <c r="D300" s="37"/>
      <c r="E300" s="61"/>
      <c r="F300" s="61"/>
      <c r="G300" s="61"/>
      <c r="H300" s="61"/>
      <c r="I300" s="61"/>
      <c r="J300" s="61"/>
      <c r="K300" s="61"/>
      <c r="L300" s="70"/>
      <c r="N300" s="6"/>
      <c r="O300" s="6"/>
      <c r="P300" s="6"/>
    </row>
    <row r="301" spans="1:16" s="5" customFormat="1" ht="51" hidden="1">
      <c r="A301" s="369"/>
      <c r="B301" s="409"/>
      <c r="C301" s="30" t="s">
        <v>193</v>
      </c>
      <c r="D301" s="37"/>
      <c r="E301" s="61"/>
      <c r="F301" s="61"/>
      <c r="G301" s="61"/>
      <c r="H301" s="61"/>
      <c r="I301" s="61"/>
      <c r="J301" s="61"/>
      <c r="K301" s="61"/>
      <c r="L301" s="70"/>
      <c r="N301" s="6"/>
      <c r="O301" s="6"/>
      <c r="P301" s="6"/>
    </row>
    <row r="302" spans="1:16" s="5" customFormat="1" ht="25.5" hidden="1">
      <c r="A302" s="369"/>
      <c r="B302" s="409"/>
      <c r="C302" s="30" t="s">
        <v>194</v>
      </c>
      <c r="D302" s="37"/>
      <c r="E302" s="61"/>
      <c r="F302" s="61"/>
      <c r="G302" s="61"/>
      <c r="H302" s="61"/>
      <c r="I302" s="61"/>
      <c r="J302" s="61"/>
      <c r="K302" s="61"/>
      <c r="L302" s="70"/>
      <c r="N302" s="6"/>
      <c r="O302" s="6"/>
      <c r="P302" s="6"/>
    </row>
    <row r="303" spans="1:16" s="5" customFormat="1" ht="25.5" hidden="1">
      <c r="A303" s="369"/>
      <c r="B303" s="409"/>
      <c r="C303" s="30" t="s">
        <v>195</v>
      </c>
      <c r="D303" s="37"/>
      <c r="E303" s="61"/>
      <c r="F303" s="61"/>
      <c r="G303" s="61"/>
      <c r="H303" s="61"/>
      <c r="I303" s="61"/>
      <c r="J303" s="61"/>
      <c r="K303" s="61"/>
      <c r="L303" s="70"/>
      <c r="N303" s="6"/>
      <c r="O303" s="6"/>
      <c r="P303" s="6"/>
    </row>
    <row r="304" spans="1:16" s="5" customFormat="1" ht="15" hidden="1" customHeight="1">
      <c r="A304" s="369"/>
      <c r="B304" s="409"/>
      <c r="C304" s="65" t="s">
        <v>133</v>
      </c>
      <c r="D304" s="37">
        <f>SUM(D305:D306)</f>
        <v>4482567</v>
      </c>
      <c r="E304" s="37">
        <f t="shared" ref="E304:J304" si="61">SUM(E305:E306)</f>
        <v>0</v>
      </c>
      <c r="F304" s="37">
        <f t="shared" ref="F304" si="62">SUM(F305:F306)</f>
        <v>0</v>
      </c>
      <c r="G304" s="37">
        <f t="shared" si="61"/>
        <v>0</v>
      </c>
      <c r="H304" s="37">
        <f t="shared" si="61"/>
        <v>0</v>
      </c>
      <c r="I304" s="37"/>
      <c r="J304" s="37">
        <f t="shared" si="61"/>
        <v>0</v>
      </c>
      <c r="K304" s="37"/>
      <c r="L304" s="70"/>
      <c r="N304" s="6"/>
      <c r="O304" s="6"/>
      <c r="P304" s="6"/>
    </row>
    <row r="305" spans="1:16" s="5" customFormat="1" ht="38.25" hidden="1">
      <c r="A305" s="369"/>
      <c r="B305" s="409"/>
      <c r="C305" s="30" t="s">
        <v>134</v>
      </c>
      <c r="D305" s="37">
        <v>4482567</v>
      </c>
      <c r="E305" s="61"/>
      <c r="F305" s="61"/>
      <c r="G305" s="61"/>
      <c r="H305" s="61"/>
      <c r="I305" s="61"/>
      <c r="J305" s="61"/>
      <c r="K305" s="61"/>
      <c r="L305" s="70"/>
      <c r="N305" s="6"/>
      <c r="O305" s="6"/>
      <c r="P305" s="6"/>
    </row>
    <row r="306" spans="1:16" s="5" customFormat="1" ht="12.75" hidden="1">
      <c r="A306" s="369"/>
      <c r="B306" s="409"/>
      <c r="C306" s="30" t="s">
        <v>196</v>
      </c>
      <c r="D306" s="37"/>
      <c r="E306" s="61"/>
      <c r="F306" s="61"/>
      <c r="G306" s="61"/>
      <c r="H306" s="61"/>
      <c r="I306" s="61"/>
      <c r="J306" s="61"/>
      <c r="K306" s="61"/>
      <c r="L306" s="70"/>
      <c r="N306" s="6"/>
      <c r="O306" s="6"/>
      <c r="P306" s="6"/>
    </row>
    <row r="307" spans="1:16" s="5" customFormat="1" ht="15" hidden="1" customHeight="1">
      <c r="A307" s="369"/>
      <c r="B307" s="409"/>
      <c r="C307" s="65" t="s">
        <v>135</v>
      </c>
      <c r="D307" s="37">
        <f>D309+D308</f>
        <v>10847428</v>
      </c>
      <c r="E307" s="37">
        <f t="shared" ref="E307:J307" si="63">E309</f>
        <v>0</v>
      </c>
      <c r="F307" s="37">
        <f t="shared" ref="F307" si="64">F309</f>
        <v>0</v>
      </c>
      <c r="G307" s="37">
        <f t="shared" si="63"/>
        <v>0</v>
      </c>
      <c r="H307" s="37">
        <f t="shared" si="63"/>
        <v>0</v>
      </c>
      <c r="I307" s="37"/>
      <c r="J307" s="37">
        <f t="shared" si="63"/>
        <v>0</v>
      </c>
      <c r="K307" s="37"/>
      <c r="L307" s="70"/>
      <c r="N307" s="6"/>
      <c r="O307" s="6"/>
      <c r="P307" s="6"/>
    </row>
    <row r="308" spans="1:16" s="5" customFormat="1" ht="38.25" hidden="1">
      <c r="A308" s="369"/>
      <c r="B308" s="409"/>
      <c r="C308" s="98" t="s">
        <v>525</v>
      </c>
      <c r="D308" s="37">
        <v>100000</v>
      </c>
      <c r="E308" s="37"/>
      <c r="F308" s="37"/>
      <c r="G308" s="37"/>
      <c r="H308" s="37"/>
      <c r="I308" s="37"/>
      <c r="J308" s="37"/>
      <c r="K308" s="37"/>
      <c r="L308" s="70"/>
      <c r="N308" s="6"/>
      <c r="O308" s="6"/>
      <c r="P308" s="6"/>
    </row>
    <row r="309" spans="1:16" s="5" customFormat="1" ht="12.75" hidden="1">
      <c r="A309" s="369"/>
      <c r="B309" s="409"/>
      <c r="C309" s="30" t="s">
        <v>73</v>
      </c>
      <c r="D309" s="37">
        <v>10747428</v>
      </c>
      <c r="E309" s="61"/>
      <c r="F309" s="61"/>
      <c r="G309" s="61"/>
      <c r="H309" s="61"/>
      <c r="I309" s="61"/>
      <c r="J309" s="61"/>
      <c r="K309" s="61"/>
      <c r="L309" s="70"/>
      <c r="N309" s="6"/>
      <c r="O309" s="6"/>
      <c r="P309" s="6"/>
    </row>
    <row r="310" spans="1:16" s="5" customFormat="1" ht="15" hidden="1" customHeight="1">
      <c r="A310" s="369"/>
      <c r="B310" s="409"/>
      <c r="C310" s="65" t="s">
        <v>197</v>
      </c>
      <c r="D310" s="37">
        <f>SUM(D311:D312)</f>
        <v>3215695</v>
      </c>
      <c r="E310" s="37">
        <f t="shared" ref="E310:J310" si="65">SUM(E311:E312)</f>
        <v>0</v>
      </c>
      <c r="F310" s="37">
        <f t="shared" ref="F310" si="66">SUM(F311:F312)</f>
        <v>0</v>
      </c>
      <c r="G310" s="37">
        <f t="shared" si="65"/>
        <v>0</v>
      </c>
      <c r="H310" s="37">
        <f t="shared" si="65"/>
        <v>0</v>
      </c>
      <c r="I310" s="37"/>
      <c r="J310" s="37">
        <f t="shared" si="65"/>
        <v>0</v>
      </c>
      <c r="K310" s="37"/>
      <c r="L310" s="70"/>
      <c r="N310" s="6"/>
      <c r="O310" s="6"/>
      <c r="P310" s="6"/>
    </row>
    <row r="311" spans="1:16" s="5" customFormat="1" ht="25.5" hidden="1">
      <c r="A311" s="369"/>
      <c r="B311" s="409"/>
      <c r="C311" s="30" t="s">
        <v>198</v>
      </c>
      <c r="D311" s="37">
        <v>1623131</v>
      </c>
      <c r="E311" s="61"/>
      <c r="F311" s="61"/>
      <c r="G311" s="61"/>
      <c r="H311" s="61"/>
      <c r="I311" s="61"/>
      <c r="J311" s="61"/>
      <c r="K311" s="61"/>
      <c r="L311" s="70"/>
      <c r="N311" s="6"/>
      <c r="O311" s="6"/>
      <c r="P311" s="6"/>
    </row>
    <row r="312" spans="1:16" s="5" customFormat="1" ht="25.5" hidden="1">
      <c r="A312" s="369"/>
      <c r="B312" s="409"/>
      <c r="C312" s="30" t="s">
        <v>199</v>
      </c>
      <c r="D312" s="37">
        <v>1592564</v>
      </c>
      <c r="E312" s="61"/>
      <c r="F312" s="61"/>
      <c r="G312" s="61"/>
      <c r="H312" s="61"/>
      <c r="I312" s="61"/>
      <c r="J312" s="61"/>
      <c r="K312" s="61"/>
      <c r="L312" s="70"/>
      <c r="N312" s="6"/>
      <c r="O312" s="6"/>
      <c r="P312" s="6"/>
    </row>
    <row r="313" spans="1:16" s="5" customFormat="1" ht="38.25" hidden="1">
      <c r="A313" s="369"/>
      <c r="B313" s="59" t="s">
        <v>110</v>
      </c>
      <c r="C313" s="30" t="s">
        <v>102</v>
      </c>
      <c r="D313" s="37">
        <v>7762467</v>
      </c>
      <c r="E313" s="61"/>
      <c r="F313" s="61"/>
      <c r="G313" s="61"/>
      <c r="H313" s="61"/>
      <c r="I313" s="61"/>
      <c r="J313" s="61"/>
      <c r="K313" s="61"/>
      <c r="L313" s="70"/>
      <c r="N313" s="6"/>
      <c r="O313" s="6"/>
      <c r="P313" s="6"/>
    </row>
    <row r="314" spans="1:16" s="5" customFormat="1" ht="27" customHeight="1">
      <c r="A314" s="58" t="s">
        <v>111</v>
      </c>
      <c r="B314" s="59" t="s">
        <v>47</v>
      </c>
      <c r="C314" s="48" t="s">
        <v>103</v>
      </c>
      <c r="D314" s="146">
        <v>38053400</v>
      </c>
      <c r="E314" s="147">
        <v>38053400</v>
      </c>
      <c r="F314" s="147">
        <v>38053400</v>
      </c>
      <c r="G314" s="147">
        <v>38053400</v>
      </c>
      <c r="H314" s="119">
        <v>38053400</v>
      </c>
      <c r="I314" s="119">
        <v>38053400</v>
      </c>
      <c r="J314" s="119">
        <v>38053400</v>
      </c>
      <c r="K314" s="119">
        <v>38053400</v>
      </c>
      <c r="L314" s="70"/>
      <c r="N314" s="6"/>
      <c r="O314" s="6"/>
      <c r="P314" s="6"/>
    </row>
    <row r="315" spans="1:16" s="5" customFormat="1" ht="12.75">
      <c r="A315" s="362" t="s">
        <v>112</v>
      </c>
      <c r="B315" s="89" t="s">
        <v>47</v>
      </c>
      <c r="C315" s="48" t="s">
        <v>104</v>
      </c>
      <c r="D315" s="36">
        <f>D316+D374</f>
        <v>25236645</v>
      </c>
      <c r="E315" s="36">
        <f t="shared" ref="E315:K315" si="67">E316+E374</f>
        <v>40400000</v>
      </c>
      <c r="F315" s="36">
        <f t="shared" ref="F315" si="68">F316+F374</f>
        <v>16000000</v>
      </c>
      <c r="G315" s="36">
        <f t="shared" si="67"/>
        <v>8468825.75</v>
      </c>
      <c r="H315" s="36">
        <f t="shared" si="67"/>
        <v>43800000</v>
      </c>
      <c r="I315" s="36">
        <f t="shared" si="67"/>
        <v>6666360</v>
      </c>
      <c r="J315" s="36">
        <f t="shared" si="67"/>
        <v>23000000</v>
      </c>
      <c r="K315" s="36">
        <f t="shared" si="67"/>
        <v>3962900</v>
      </c>
      <c r="L315" s="70"/>
      <c r="N315" s="6"/>
      <c r="O315" s="6"/>
      <c r="P315" s="6"/>
    </row>
    <row r="316" spans="1:16" s="5" customFormat="1" ht="12.75">
      <c r="A316" s="363"/>
      <c r="B316" s="368" t="s">
        <v>10</v>
      </c>
      <c r="C316" s="48" t="s">
        <v>93</v>
      </c>
      <c r="D316" s="36">
        <f>D317+D322+D326+D337+D346+D352+D358</f>
        <v>1040000</v>
      </c>
      <c r="E316" s="37">
        <f t="shared" ref="E316:J316" si="69">E317+E322+E326+E337+E346+E352+E358</f>
        <v>40400000</v>
      </c>
      <c r="F316" s="150">
        <v>16000000</v>
      </c>
      <c r="G316" s="150">
        <v>8468825.75</v>
      </c>
      <c r="H316" s="36">
        <f t="shared" si="69"/>
        <v>43800000</v>
      </c>
      <c r="I316" s="100">
        <f>H316*15.22%</f>
        <v>6666360</v>
      </c>
      <c r="J316" s="36">
        <f t="shared" si="69"/>
        <v>23000000</v>
      </c>
      <c r="K316" s="100">
        <f>J316*17.23%</f>
        <v>3962900</v>
      </c>
      <c r="L316" s="70"/>
      <c r="N316" s="6"/>
      <c r="O316" s="6"/>
      <c r="P316" s="6"/>
    </row>
    <row r="317" spans="1:16" s="5" customFormat="1" ht="15" hidden="1" customHeight="1">
      <c r="A317" s="363"/>
      <c r="B317" s="368"/>
      <c r="C317" s="48" t="s">
        <v>57</v>
      </c>
      <c r="D317" s="37">
        <f>SUM(D318:D321)</f>
        <v>104000</v>
      </c>
      <c r="E317" s="37">
        <f t="shared" ref="E317:J317" si="70">SUM(E318:E321)</f>
        <v>4040000</v>
      </c>
      <c r="F317" s="37">
        <f t="shared" ref="F317" si="71">SUM(F318:F321)</f>
        <v>0</v>
      </c>
      <c r="G317" s="37">
        <f t="shared" si="70"/>
        <v>0</v>
      </c>
      <c r="H317" s="37">
        <f t="shared" si="70"/>
        <v>4380000</v>
      </c>
      <c r="I317" s="37"/>
      <c r="J317" s="37">
        <f t="shared" si="70"/>
        <v>2300000</v>
      </c>
      <c r="K317" s="37"/>
      <c r="L317" s="70"/>
      <c r="N317" s="6"/>
      <c r="O317" s="6"/>
      <c r="P317" s="6"/>
    </row>
    <row r="318" spans="1:16" s="5" customFormat="1" ht="25.5" hidden="1">
      <c r="A318" s="363"/>
      <c r="B318" s="368"/>
      <c r="C318" s="30" t="s">
        <v>200</v>
      </c>
      <c r="D318" s="37"/>
      <c r="E318" s="61"/>
      <c r="F318" s="61"/>
      <c r="G318" s="61"/>
      <c r="H318" s="64"/>
      <c r="I318" s="64"/>
      <c r="J318" s="64"/>
      <c r="K318" s="64"/>
      <c r="L318" s="70"/>
      <c r="N318" s="6"/>
      <c r="O318" s="6"/>
      <c r="P318" s="6"/>
    </row>
    <row r="319" spans="1:16" s="5" customFormat="1" ht="25.5" hidden="1">
      <c r="A319" s="363"/>
      <c r="B319" s="368"/>
      <c r="C319" s="30" t="s">
        <v>201</v>
      </c>
      <c r="D319" s="37"/>
      <c r="E319" s="61"/>
      <c r="F319" s="61"/>
      <c r="G319" s="61"/>
      <c r="H319" s="64"/>
      <c r="I319" s="64"/>
      <c r="J319" s="64"/>
      <c r="K319" s="64"/>
      <c r="L319" s="70"/>
      <c r="N319" s="6"/>
      <c r="O319" s="6"/>
      <c r="P319" s="6"/>
    </row>
    <row r="320" spans="1:16" s="5" customFormat="1" ht="25.5" hidden="1">
      <c r="A320" s="363"/>
      <c r="B320" s="368"/>
      <c r="C320" s="30" t="s">
        <v>282</v>
      </c>
      <c r="D320" s="37">
        <v>52000</v>
      </c>
      <c r="E320" s="61">
        <v>2020000</v>
      </c>
      <c r="F320" s="61"/>
      <c r="G320" s="61"/>
      <c r="H320" s="61">
        <v>2190000</v>
      </c>
      <c r="I320" s="61"/>
      <c r="J320" s="61">
        <v>1150000</v>
      </c>
      <c r="K320" s="61"/>
      <c r="L320" s="70"/>
      <c r="N320" s="6"/>
      <c r="O320" s="6"/>
      <c r="P320" s="6"/>
    </row>
    <row r="321" spans="1:16" s="5" customFormat="1" ht="25.5" hidden="1">
      <c r="A321" s="363"/>
      <c r="B321" s="368"/>
      <c r="C321" s="30" t="s">
        <v>283</v>
      </c>
      <c r="D321" s="37">
        <v>52000</v>
      </c>
      <c r="E321" s="61">
        <v>2020000</v>
      </c>
      <c r="F321" s="61"/>
      <c r="G321" s="61"/>
      <c r="H321" s="61">
        <v>2190000</v>
      </c>
      <c r="I321" s="61"/>
      <c r="J321" s="61">
        <v>1150000</v>
      </c>
      <c r="K321" s="61"/>
      <c r="L321" s="70"/>
      <c r="N321" s="6"/>
      <c r="O321" s="6"/>
      <c r="P321" s="6"/>
    </row>
    <row r="322" spans="1:16" s="5" customFormat="1" ht="12.75" hidden="1">
      <c r="A322" s="363"/>
      <c r="B322" s="368"/>
      <c r="C322" s="48" t="s">
        <v>72</v>
      </c>
      <c r="D322" s="37">
        <f>SUM(D323:D325)</f>
        <v>156000</v>
      </c>
      <c r="E322" s="37">
        <f t="shared" ref="E322:J322" si="72">SUM(E323:E325)</f>
        <v>6060000</v>
      </c>
      <c r="F322" s="37"/>
      <c r="G322" s="37"/>
      <c r="H322" s="37">
        <f t="shared" si="72"/>
        <v>6570000</v>
      </c>
      <c r="I322" s="37"/>
      <c r="J322" s="37">
        <f t="shared" si="72"/>
        <v>3450000</v>
      </c>
      <c r="K322" s="37"/>
      <c r="L322" s="70"/>
      <c r="N322" s="6"/>
      <c r="O322" s="6"/>
      <c r="P322" s="6"/>
    </row>
    <row r="323" spans="1:16" s="5" customFormat="1" ht="25.5" hidden="1">
      <c r="A323" s="363"/>
      <c r="B323" s="368"/>
      <c r="C323" s="30" t="s">
        <v>299</v>
      </c>
      <c r="D323" s="37">
        <v>52000</v>
      </c>
      <c r="E323" s="61">
        <v>2020000</v>
      </c>
      <c r="F323" s="61"/>
      <c r="G323" s="61"/>
      <c r="H323" s="61">
        <v>2190000</v>
      </c>
      <c r="I323" s="61"/>
      <c r="J323" s="61">
        <v>1150000</v>
      </c>
      <c r="K323" s="61"/>
      <c r="L323" s="70"/>
      <c r="N323" s="6"/>
      <c r="O323" s="6"/>
      <c r="P323" s="6"/>
    </row>
    <row r="324" spans="1:16" s="5" customFormat="1" ht="25.5" hidden="1">
      <c r="A324" s="363"/>
      <c r="B324" s="368"/>
      <c r="C324" s="30" t="s">
        <v>300</v>
      </c>
      <c r="D324" s="37">
        <v>52000</v>
      </c>
      <c r="E324" s="61">
        <v>2020000</v>
      </c>
      <c r="F324" s="61"/>
      <c r="G324" s="61"/>
      <c r="H324" s="61">
        <v>2190000</v>
      </c>
      <c r="I324" s="61"/>
      <c r="J324" s="61">
        <v>1150000</v>
      </c>
      <c r="K324" s="61"/>
      <c r="L324" s="70"/>
      <c r="N324" s="6"/>
      <c r="O324" s="6"/>
      <c r="P324" s="6"/>
    </row>
    <row r="325" spans="1:16" s="5" customFormat="1" ht="25.5" hidden="1">
      <c r="A325" s="363"/>
      <c r="B325" s="368"/>
      <c r="C325" s="30" t="s">
        <v>301</v>
      </c>
      <c r="D325" s="37">
        <v>52000</v>
      </c>
      <c r="E325" s="61">
        <v>2020000</v>
      </c>
      <c r="F325" s="61"/>
      <c r="G325" s="61"/>
      <c r="H325" s="61">
        <v>2190000</v>
      </c>
      <c r="I325" s="61"/>
      <c r="J325" s="61">
        <v>1150000</v>
      </c>
      <c r="K325" s="61"/>
      <c r="L325" s="70"/>
      <c r="N325" s="6"/>
      <c r="O325" s="6"/>
      <c r="P325" s="6"/>
    </row>
    <row r="326" spans="1:16" s="5" customFormat="1" ht="12.75" hidden="1">
      <c r="A326" s="363"/>
      <c r="B326" s="368"/>
      <c r="C326" s="48" t="s">
        <v>61</v>
      </c>
      <c r="D326" s="37">
        <f>SUM(D327:D336)</f>
        <v>0</v>
      </c>
      <c r="E326" s="37">
        <f t="shared" ref="E326:J326" si="73">SUM(E327:E336)</f>
        <v>0</v>
      </c>
      <c r="F326" s="37">
        <f t="shared" ref="F326" si="74">SUM(F327:F336)</f>
        <v>0</v>
      </c>
      <c r="G326" s="37">
        <f t="shared" si="73"/>
        <v>0</v>
      </c>
      <c r="H326" s="37">
        <f t="shared" si="73"/>
        <v>0</v>
      </c>
      <c r="I326" s="37"/>
      <c r="J326" s="37">
        <f t="shared" si="73"/>
        <v>0</v>
      </c>
      <c r="K326" s="37"/>
      <c r="L326" s="70"/>
      <c r="N326" s="6"/>
      <c r="O326" s="6"/>
      <c r="P326" s="6"/>
    </row>
    <row r="327" spans="1:16" s="5" customFormat="1" ht="25.5" hidden="1">
      <c r="A327" s="363"/>
      <c r="B327" s="368"/>
      <c r="C327" s="30" t="s">
        <v>284</v>
      </c>
      <c r="D327" s="37"/>
      <c r="E327" s="61"/>
      <c r="F327" s="61"/>
      <c r="G327" s="61"/>
      <c r="H327" s="61"/>
      <c r="I327" s="61"/>
      <c r="J327" s="61"/>
      <c r="K327" s="61"/>
      <c r="L327" s="70"/>
      <c r="N327" s="6"/>
      <c r="O327" s="6"/>
      <c r="P327" s="6"/>
    </row>
    <row r="328" spans="1:16" s="5" customFormat="1" ht="25.5" hidden="1">
      <c r="A328" s="363"/>
      <c r="B328" s="368"/>
      <c r="C328" s="30" t="s">
        <v>285</v>
      </c>
      <c r="D328" s="37"/>
      <c r="E328" s="61"/>
      <c r="F328" s="61"/>
      <c r="G328" s="61"/>
      <c r="H328" s="61"/>
      <c r="I328" s="61"/>
      <c r="J328" s="61"/>
      <c r="K328" s="61"/>
      <c r="L328" s="70"/>
      <c r="N328" s="6"/>
      <c r="O328" s="6"/>
      <c r="P328" s="6"/>
    </row>
    <row r="329" spans="1:16" s="5" customFormat="1" ht="25.5" hidden="1">
      <c r="A329" s="363"/>
      <c r="B329" s="368"/>
      <c r="C329" s="30" t="s">
        <v>286</v>
      </c>
      <c r="D329" s="37"/>
      <c r="E329" s="61"/>
      <c r="F329" s="61"/>
      <c r="G329" s="61"/>
      <c r="H329" s="61"/>
      <c r="I329" s="61"/>
      <c r="J329" s="61"/>
      <c r="K329" s="61"/>
      <c r="L329" s="70"/>
      <c r="N329" s="6"/>
      <c r="O329" s="6"/>
      <c r="P329" s="6"/>
    </row>
    <row r="330" spans="1:16" s="5" customFormat="1" ht="25.5" hidden="1">
      <c r="A330" s="363"/>
      <c r="B330" s="368"/>
      <c r="C330" s="30" t="s">
        <v>287</v>
      </c>
      <c r="D330" s="37"/>
      <c r="E330" s="61"/>
      <c r="F330" s="61"/>
      <c r="G330" s="61"/>
      <c r="H330" s="61"/>
      <c r="I330" s="61"/>
      <c r="J330" s="61"/>
      <c r="K330" s="61"/>
      <c r="L330" s="70"/>
      <c r="N330" s="6"/>
      <c r="O330" s="6"/>
      <c r="P330" s="6"/>
    </row>
    <row r="331" spans="1:16" s="5" customFormat="1" ht="25.5" hidden="1">
      <c r="A331" s="363"/>
      <c r="B331" s="368"/>
      <c r="C331" s="30" t="s">
        <v>288</v>
      </c>
      <c r="D331" s="37"/>
      <c r="E331" s="61"/>
      <c r="F331" s="61"/>
      <c r="G331" s="61"/>
      <c r="H331" s="61"/>
      <c r="I331" s="61"/>
      <c r="J331" s="61"/>
      <c r="K331" s="61"/>
      <c r="L331" s="70"/>
      <c r="N331" s="6"/>
      <c r="O331" s="6"/>
      <c r="P331" s="6"/>
    </row>
    <row r="332" spans="1:16" s="5" customFormat="1" ht="25.5" hidden="1">
      <c r="A332" s="363"/>
      <c r="B332" s="368"/>
      <c r="C332" s="30" t="s">
        <v>289</v>
      </c>
      <c r="D332" s="37"/>
      <c r="E332" s="61"/>
      <c r="F332" s="61"/>
      <c r="G332" s="61"/>
      <c r="H332" s="61"/>
      <c r="I332" s="61"/>
      <c r="J332" s="61"/>
      <c r="K332" s="61"/>
      <c r="L332" s="70"/>
      <c r="N332" s="6"/>
      <c r="O332" s="6"/>
      <c r="P332" s="6"/>
    </row>
    <row r="333" spans="1:16" s="5" customFormat="1" ht="25.5" hidden="1">
      <c r="A333" s="363"/>
      <c r="B333" s="368"/>
      <c r="C333" s="30" t="s">
        <v>290</v>
      </c>
      <c r="D333" s="37"/>
      <c r="E333" s="61"/>
      <c r="F333" s="61"/>
      <c r="G333" s="61"/>
      <c r="H333" s="61"/>
      <c r="I333" s="61"/>
      <c r="J333" s="61"/>
      <c r="K333" s="61"/>
      <c r="L333" s="70"/>
      <c r="N333" s="6"/>
      <c r="O333" s="6"/>
      <c r="P333" s="6"/>
    </row>
    <row r="334" spans="1:16" s="5" customFormat="1" ht="25.5" hidden="1">
      <c r="A334" s="363"/>
      <c r="B334" s="368"/>
      <c r="C334" s="30" t="s">
        <v>291</v>
      </c>
      <c r="D334" s="37"/>
      <c r="E334" s="61"/>
      <c r="F334" s="61"/>
      <c r="G334" s="61"/>
      <c r="H334" s="61"/>
      <c r="I334" s="61"/>
      <c r="J334" s="61"/>
      <c r="K334" s="61"/>
      <c r="L334" s="70"/>
      <c r="N334" s="6"/>
      <c r="O334" s="6"/>
      <c r="P334" s="6"/>
    </row>
    <row r="335" spans="1:16" s="5" customFormat="1" ht="25.5" hidden="1">
      <c r="A335" s="363"/>
      <c r="B335" s="368"/>
      <c r="C335" s="30" t="s">
        <v>292</v>
      </c>
      <c r="D335" s="37"/>
      <c r="E335" s="61"/>
      <c r="F335" s="61"/>
      <c r="G335" s="61"/>
      <c r="H335" s="61"/>
      <c r="I335" s="61"/>
      <c r="J335" s="61"/>
      <c r="K335" s="61"/>
      <c r="L335" s="70"/>
      <c r="N335" s="6"/>
      <c r="O335" s="6"/>
      <c r="P335" s="6"/>
    </row>
    <row r="336" spans="1:16" s="5" customFormat="1" ht="25.5" hidden="1">
      <c r="A336" s="363"/>
      <c r="B336" s="368"/>
      <c r="C336" s="30" t="s">
        <v>293</v>
      </c>
      <c r="D336" s="37"/>
      <c r="E336" s="61"/>
      <c r="F336" s="61"/>
      <c r="G336" s="61"/>
      <c r="H336" s="61"/>
      <c r="I336" s="61"/>
      <c r="J336" s="61"/>
      <c r="K336" s="61"/>
      <c r="L336" s="70"/>
      <c r="N336" s="6"/>
      <c r="O336" s="6"/>
      <c r="P336" s="6"/>
    </row>
    <row r="337" spans="1:16" s="5" customFormat="1" ht="15" hidden="1" customHeight="1">
      <c r="A337" s="363"/>
      <c r="B337" s="368"/>
      <c r="C337" s="48" t="s">
        <v>74</v>
      </c>
      <c r="D337" s="37">
        <f>SUM(D338:D345)</f>
        <v>208000</v>
      </c>
      <c r="E337" s="37">
        <f t="shared" ref="E337:J337" si="75">SUM(E338:E345)</f>
        <v>8080000</v>
      </c>
      <c r="F337" s="37">
        <f t="shared" ref="F337" si="76">SUM(F338:F345)</f>
        <v>0</v>
      </c>
      <c r="G337" s="37">
        <f t="shared" si="75"/>
        <v>0</v>
      </c>
      <c r="H337" s="37">
        <f t="shared" si="75"/>
        <v>8760000</v>
      </c>
      <c r="I337" s="37"/>
      <c r="J337" s="37">
        <f t="shared" si="75"/>
        <v>4600000</v>
      </c>
      <c r="K337" s="37"/>
      <c r="L337" s="70"/>
      <c r="N337" s="6"/>
      <c r="O337" s="6"/>
      <c r="P337" s="6"/>
    </row>
    <row r="338" spans="1:16" s="5" customFormat="1" ht="25.5" hidden="1">
      <c r="A338" s="363"/>
      <c r="B338" s="368"/>
      <c r="C338" s="30" t="s">
        <v>202</v>
      </c>
      <c r="D338" s="37"/>
      <c r="E338" s="61"/>
      <c r="F338" s="61"/>
      <c r="G338" s="61"/>
      <c r="H338" s="64"/>
      <c r="I338" s="64"/>
      <c r="J338" s="64"/>
      <c r="K338" s="64"/>
      <c r="L338" s="70"/>
      <c r="N338" s="6"/>
      <c r="O338" s="6"/>
      <c r="P338" s="6"/>
    </row>
    <row r="339" spans="1:16" s="5" customFormat="1" ht="25.5" hidden="1">
      <c r="A339" s="363"/>
      <c r="B339" s="368"/>
      <c r="C339" s="30" t="s">
        <v>203</v>
      </c>
      <c r="D339" s="37"/>
      <c r="E339" s="61"/>
      <c r="F339" s="61"/>
      <c r="G339" s="61"/>
      <c r="H339" s="64"/>
      <c r="I339" s="64"/>
      <c r="J339" s="64"/>
      <c r="K339" s="64"/>
      <c r="L339" s="70"/>
      <c r="N339" s="6"/>
      <c r="O339" s="6"/>
      <c r="P339" s="6"/>
    </row>
    <row r="340" spans="1:16" s="5" customFormat="1" ht="25.5" hidden="1">
      <c r="A340" s="363"/>
      <c r="B340" s="368"/>
      <c r="C340" s="30" t="s">
        <v>204</v>
      </c>
      <c r="D340" s="37"/>
      <c r="E340" s="61"/>
      <c r="F340" s="61"/>
      <c r="G340" s="61"/>
      <c r="H340" s="64"/>
      <c r="I340" s="64"/>
      <c r="J340" s="64"/>
      <c r="K340" s="64"/>
      <c r="L340" s="70"/>
      <c r="N340" s="6"/>
      <c r="O340" s="6"/>
      <c r="P340" s="6"/>
    </row>
    <row r="341" spans="1:16" s="5" customFormat="1" ht="25.5" hidden="1">
      <c r="A341" s="363"/>
      <c r="B341" s="368"/>
      <c r="C341" s="30" t="s">
        <v>205</v>
      </c>
      <c r="D341" s="37"/>
      <c r="E341" s="61"/>
      <c r="F341" s="61"/>
      <c r="G341" s="61"/>
      <c r="H341" s="64"/>
      <c r="I341" s="64"/>
      <c r="J341" s="64"/>
      <c r="K341" s="64"/>
      <c r="L341" s="70"/>
      <c r="N341" s="6"/>
      <c r="O341" s="6"/>
      <c r="P341" s="6"/>
    </row>
    <row r="342" spans="1:16" s="5" customFormat="1" ht="25.5" hidden="1">
      <c r="A342" s="363"/>
      <c r="B342" s="368"/>
      <c r="C342" s="30" t="s">
        <v>302</v>
      </c>
      <c r="D342" s="37">
        <v>52000</v>
      </c>
      <c r="E342" s="61">
        <v>2020000</v>
      </c>
      <c r="F342" s="61"/>
      <c r="G342" s="61"/>
      <c r="H342" s="61">
        <v>2190000</v>
      </c>
      <c r="I342" s="61"/>
      <c r="J342" s="61">
        <v>1150000</v>
      </c>
      <c r="K342" s="61"/>
      <c r="L342" s="70"/>
      <c r="N342" s="6"/>
      <c r="O342" s="6"/>
      <c r="P342" s="6"/>
    </row>
    <row r="343" spans="1:16" s="5" customFormat="1" ht="25.5" hidden="1">
      <c r="A343" s="363"/>
      <c r="B343" s="368"/>
      <c r="C343" s="30" t="s">
        <v>303</v>
      </c>
      <c r="D343" s="37">
        <v>52000</v>
      </c>
      <c r="E343" s="61">
        <v>2020000</v>
      </c>
      <c r="F343" s="61"/>
      <c r="G343" s="61"/>
      <c r="H343" s="61">
        <v>2190000</v>
      </c>
      <c r="I343" s="61"/>
      <c r="J343" s="61">
        <v>1150000</v>
      </c>
      <c r="K343" s="61"/>
      <c r="L343" s="70"/>
      <c r="N343" s="6"/>
      <c r="O343" s="6"/>
      <c r="P343" s="6"/>
    </row>
    <row r="344" spans="1:16" s="5" customFormat="1" ht="25.5" hidden="1">
      <c r="A344" s="363"/>
      <c r="B344" s="368"/>
      <c r="C344" s="30" t="s">
        <v>304</v>
      </c>
      <c r="D344" s="37">
        <v>52000</v>
      </c>
      <c r="E344" s="61">
        <v>2020000</v>
      </c>
      <c r="F344" s="61"/>
      <c r="G344" s="61"/>
      <c r="H344" s="61">
        <v>2190000</v>
      </c>
      <c r="I344" s="61"/>
      <c r="J344" s="61">
        <v>1150000</v>
      </c>
      <c r="K344" s="61"/>
      <c r="L344" s="70"/>
      <c r="N344" s="6"/>
      <c r="O344" s="6"/>
      <c r="P344" s="6"/>
    </row>
    <row r="345" spans="1:16" s="5" customFormat="1" ht="25.5" hidden="1">
      <c r="A345" s="363"/>
      <c r="B345" s="368"/>
      <c r="C345" s="30" t="s">
        <v>305</v>
      </c>
      <c r="D345" s="37">
        <v>52000</v>
      </c>
      <c r="E345" s="61">
        <v>2020000</v>
      </c>
      <c r="F345" s="61"/>
      <c r="G345" s="61"/>
      <c r="H345" s="61">
        <v>2190000</v>
      </c>
      <c r="I345" s="61"/>
      <c r="J345" s="61">
        <v>1150000</v>
      </c>
      <c r="K345" s="61"/>
      <c r="L345" s="70"/>
      <c r="N345" s="6"/>
      <c r="O345" s="6"/>
      <c r="P345" s="6"/>
    </row>
    <row r="346" spans="1:16" s="5" customFormat="1" ht="12.75" hidden="1">
      <c r="A346" s="363"/>
      <c r="B346" s="368"/>
      <c r="C346" s="48" t="s">
        <v>135</v>
      </c>
      <c r="D346" s="37">
        <f>SUM(D347:D351)</f>
        <v>260000</v>
      </c>
      <c r="E346" s="37">
        <f t="shared" ref="E346:J346" si="77">SUM(E347:E351)</f>
        <v>10100000</v>
      </c>
      <c r="F346" s="37">
        <f t="shared" ref="F346" si="78">SUM(F347:F351)</f>
        <v>0</v>
      </c>
      <c r="G346" s="37">
        <f t="shared" si="77"/>
        <v>0</v>
      </c>
      <c r="H346" s="37">
        <f t="shared" si="77"/>
        <v>10950000</v>
      </c>
      <c r="I346" s="37"/>
      <c r="J346" s="37">
        <f t="shared" si="77"/>
        <v>5750000</v>
      </c>
      <c r="K346" s="37"/>
      <c r="L346" s="70"/>
      <c r="N346" s="6"/>
      <c r="O346" s="6"/>
      <c r="P346" s="6"/>
    </row>
    <row r="347" spans="1:16" s="5" customFormat="1" ht="12.75" hidden="1">
      <c r="A347" s="363"/>
      <c r="B347" s="368"/>
      <c r="C347" s="30" t="s">
        <v>294</v>
      </c>
      <c r="D347" s="37">
        <v>52000</v>
      </c>
      <c r="E347" s="61">
        <v>2020000</v>
      </c>
      <c r="F347" s="61"/>
      <c r="G347" s="61"/>
      <c r="H347" s="61">
        <v>2190000</v>
      </c>
      <c r="I347" s="61"/>
      <c r="J347" s="61">
        <v>1150000</v>
      </c>
      <c r="K347" s="61"/>
      <c r="L347" s="70"/>
      <c r="N347" s="6"/>
      <c r="O347" s="6"/>
      <c r="P347" s="6"/>
    </row>
    <row r="348" spans="1:16" s="5" customFormat="1" ht="25.5" hidden="1">
      <c r="A348" s="363"/>
      <c r="B348" s="368"/>
      <c r="C348" s="30" t="s">
        <v>295</v>
      </c>
      <c r="D348" s="37">
        <v>52000</v>
      </c>
      <c r="E348" s="61">
        <v>2020000</v>
      </c>
      <c r="F348" s="61"/>
      <c r="G348" s="61"/>
      <c r="H348" s="61">
        <v>2190000</v>
      </c>
      <c r="I348" s="61"/>
      <c r="J348" s="61">
        <v>1150000</v>
      </c>
      <c r="K348" s="61"/>
      <c r="L348" s="70"/>
      <c r="N348" s="6"/>
      <c r="O348" s="6"/>
      <c r="P348" s="6"/>
    </row>
    <row r="349" spans="1:16" s="5" customFormat="1" ht="12.75" hidden="1">
      <c r="A349" s="363"/>
      <c r="B349" s="368"/>
      <c r="C349" s="30" t="s">
        <v>296</v>
      </c>
      <c r="D349" s="37">
        <v>52000</v>
      </c>
      <c r="E349" s="61">
        <v>2020000</v>
      </c>
      <c r="F349" s="61"/>
      <c r="G349" s="61"/>
      <c r="H349" s="61">
        <v>2190000</v>
      </c>
      <c r="I349" s="61"/>
      <c r="J349" s="61">
        <v>1150000</v>
      </c>
      <c r="K349" s="61"/>
      <c r="L349" s="70"/>
      <c r="N349" s="6"/>
      <c r="O349" s="6"/>
      <c r="P349" s="6"/>
    </row>
    <row r="350" spans="1:16" s="5" customFormat="1" ht="12.75" hidden="1">
      <c r="A350" s="363"/>
      <c r="B350" s="368"/>
      <c r="C350" s="30" t="s">
        <v>297</v>
      </c>
      <c r="D350" s="37">
        <v>52000</v>
      </c>
      <c r="E350" s="61">
        <v>2020000</v>
      </c>
      <c r="F350" s="61"/>
      <c r="G350" s="61"/>
      <c r="H350" s="61">
        <v>2190000</v>
      </c>
      <c r="I350" s="61"/>
      <c r="J350" s="61">
        <v>1150000</v>
      </c>
      <c r="K350" s="61"/>
      <c r="L350" s="70"/>
      <c r="N350" s="6"/>
      <c r="O350" s="6"/>
      <c r="P350" s="6"/>
    </row>
    <row r="351" spans="1:16" s="5" customFormat="1" ht="12.75" hidden="1">
      <c r="A351" s="363"/>
      <c r="B351" s="368"/>
      <c r="C351" s="30" t="s">
        <v>298</v>
      </c>
      <c r="D351" s="37">
        <v>52000</v>
      </c>
      <c r="E351" s="61">
        <v>2020000</v>
      </c>
      <c r="F351" s="61"/>
      <c r="G351" s="61"/>
      <c r="H351" s="61">
        <v>2190000</v>
      </c>
      <c r="I351" s="61"/>
      <c r="J351" s="61">
        <v>1150000</v>
      </c>
      <c r="K351" s="61"/>
      <c r="L351" s="70"/>
      <c r="N351" s="6"/>
      <c r="O351" s="6"/>
      <c r="P351" s="6"/>
    </row>
    <row r="352" spans="1:16" s="5" customFormat="1" ht="15" hidden="1" customHeight="1">
      <c r="A352" s="363"/>
      <c r="B352" s="368"/>
      <c r="C352" s="48" t="s">
        <v>83</v>
      </c>
      <c r="D352" s="37">
        <f>SUM(D353:D357)</f>
        <v>156000</v>
      </c>
      <c r="E352" s="37">
        <f t="shared" ref="E352:J352" si="79">SUM(E353:E357)</f>
        <v>6060000</v>
      </c>
      <c r="F352" s="37">
        <f t="shared" ref="F352" si="80">SUM(F353:F357)</f>
        <v>0</v>
      </c>
      <c r="G352" s="37">
        <f t="shared" si="79"/>
        <v>0</v>
      </c>
      <c r="H352" s="37">
        <f t="shared" si="79"/>
        <v>6570000</v>
      </c>
      <c r="I352" s="37"/>
      <c r="J352" s="37">
        <f t="shared" si="79"/>
        <v>3450000</v>
      </c>
      <c r="K352" s="37"/>
      <c r="L352" s="70"/>
      <c r="N352" s="6"/>
      <c r="O352" s="6"/>
      <c r="P352" s="6"/>
    </row>
    <row r="353" spans="1:16" s="5" customFormat="1" ht="25.5" hidden="1">
      <c r="A353" s="363"/>
      <c r="B353" s="368"/>
      <c r="C353" s="30" t="s">
        <v>206</v>
      </c>
      <c r="D353" s="37"/>
      <c r="E353" s="61"/>
      <c r="F353" s="61"/>
      <c r="G353" s="61"/>
      <c r="H353" s="64"/>
      <c r="I353" s="64"/>
      <c r="J353" s="64"/>
      <c r="K353" s="64"/>
      <c r="L353" s="70"/>
      <c r="N353" s="6"/>
      <c r="O353" s="6"/>
      <c r="P353" s="6"/>
    </row>
    <row r="354" spans="1:16" s="5" customFormat="1" ht="25.5" hidden="1">
      <c r="A354" s="363"/>
      <c r="B354" s="368"/>
      <c r="C354" s="30" t="s">
        <v>207</v>
      </c>
      <c r="D354" s="37"/>
      <c r="E354" s="61"/>
      <c r="F354" s="61"/>
      <c r="G354" s="61"/>
      <c r="H354" s="64"/>
      <c r="I354" s="64"/>
      <c r="J354" s="64"/>
      <c r="K354" s="64"/>
      <c r="L354" s="70"/>
      <c r="N354" s="6"/>
      <c r="O354" s="6"/>
      <c r="P354" s="6"/>
    </row>
    <row r="355" spans="1:16" s="5" customFormat="1" ht="25.5" hidden="1">
      <c r="A355" s="363"/>
      <c r="B355" s="368"/>
      <c r="C355" s="30" t="s">
        <v>306</v>
      </c>
      <c r="D355" s="37">
        <v>52000</v>
      </c>
      <c r="E355" s="61">
        <v>2020000</v>
      </c>
      <c r="F355" s="61"/>
      <c r="G355" s="61"/>
      <c r="H355" s="61">
        <v>2190000</v>
      </c>
      <c r="I355" s="61"/>
      <c r="J355" s="61">
        <v>1150000</v>
      </c>
      <c r="K355" s="61"/>
      <c r="L355" s="70"/>
      <c r="N355" s="6"/>
      <c r="O355" s="6"/>
      <c r="P355" s="6"/>
    </row>
    <row r="356" spans="1:16" s="5" customFormat="1" ht="25.5" hidden="1">
      <c r="A356" s="363"/>
      <c r="B356" s="368"/>
      <c r="C356" s="30" t="s">
        <v>307</v>
      </c>
      <c r="D356" s="37">
        <v>52000</v>
      </c>
      <c r="E356" s="61">
        <v>2020000</v>
      </c>
      <c r="F356" s="61"/>
      <c r="G356" s="61"/>
      <c r="H356" s="61">
        <v>2190000</v>
      </c>
      <c r="I356" s="61"/>
      <c r="J356" s="61">
        <v>1150000</v>
      </c>
      <c r="K356" s="61"/>
      <c r="L356" s="70"/>
      <c r="N356" s="6"/>
      <c r="O356" s="6"/>
      <c r="P356" s="6"/>
    </row>
    <row r="357" spans="1:16" s="5" customFormat="1" ht="25.5" hidden="1">
      <c r="A357" s="363"/>
      <c r="B357" s="368"/>
      <c r="C357" s="30" t="s">
        <v>308</v>
      </c>
      <c r="D357" s="37">
        <v>52000</v>
      </c>
      <c r="E357" s="61">
        <v>2020000</v>
      </c>
      <c r="F357" s="61"/>
      <c r="G357" s="61"/>
      <c r="H357" s="61">
        <v>2190000</v>
      </c>
      <c r="I357" s="61"/>
      <c r="J357" s="61">
        <v>1150000</v>
      </c>
      <c r="K357" s="61"/>
      <c r="L357" s="70"/>
      <c r="N357" s="6"/>
      <c r="O357" s="6"/>
      <c r="P357" s="6"/>
    </row>
    <row r="358" spans="1:16" s="5" customFormat="1" ht="15" hidden="1" customHeight="1">
      <c r="A358" s="363"/>
      <c r="B358" s="368"/>
      <c r="C358" s="48" t="s">
        <v>65</v>
      </c>
      <c r="D358" s="37">
        <f>SUM(D359:D373)</f>
        <v>156000</v>
      </c>
      <c r="E358" s="37">
        <f t="shared" ref="E358:J358" si="81">SUM(E359:E373)</f>
        <v>6060000</v>
      </c>
      <c r="F358" s="37">
        <f t="shared" ref="F358" si="82">SUM(F359:F373)</f>
        <v>0</v>
      </c>
      <c r="G358" s="37">
        <f t="shared" si="81"/>
        <v>0</v>
      </c>
      <c r="H358" s="37">
        <f t="shared" si="81"/>
        <v>6570000</v>
      </c>
      <c r="I358" s="37"/>
      <c r="J358" s="37">
        <f t="shared" si="81"/>
        <v>3450000</v>
      </c>
      <c r="K358" s="37"/>
      <c r="L358" s="70"/>
      <c r="N358" s="6"/>
      <c r="O358" s="6"/>
      <c r="P358" s="6"/>
    </row>
    <row r="359" spans="1:16" s="5" customFormat="1" ht="25.5" hidden="1">
      <c r="A359" s="363"/>
      <c r="B359" s="368"/>
      <c r="C359" s="30" t="s">
        <v>208</v>
      </c>
      <c r="D359" s="37"/>
      <c r="E359" s="61"/>
      <c r="F359" s="61"/>
      <c r="G359" s="61"/>
      <c r="H359" s="64"/>
      <c r="I359" s="64"/>
      <c r="J359" s="64"/>
      <c r="K359" s="64"/>
      <c r="L359" s="70"/>
      <c r="N359" s="6"/>
      <c r="O359" s="6"/>
      <c r="P359" s="6"/>
    </row>
    <row r="360" spans="1:16" s="5" customFormat="1" ht="25.5" hidden="1">
      <c r="A360" s="363"/>
      <c r="B360" s="368"/>
      <c r="C360" s="30" t="s">
        <v>209</v>
      </c>
      <c r="D360" s="37"/>
      <c r="E360" s="61"/>
      <c r="F360" s="61"/>
      <c r="G360" s="61"/>
      <c r="H360" s="64"/>
      <c r="I360" s="64"/>
      <c r="J360" s="64"/>
      <c r="K360" s="64"/>
      <c r="L360" s="70"/>
      <c r="N360" s="6"/>
      <c r="O360" s="6"/>
      <c r="P360" s="6"/>
    </row>
    <row r="361" spans="1:16" s="5" customFormat="1" ht="25.5" hidden="1">
      <c r="A361" s="363"/>
      <c r="B361" s="368"/>
      <c r="C361" s="30" t="s">
        <v>210</v>
      </c>
      <c r="D361" s="37"/>
      <c r="E361" s="61"/>
      <c r="F361" s="61"/>
      <c r="G361" s="61"/>
      <c r="H361" s="64"/>
      <c r="I361" s="64"/>
      <c r="J361" s="64"/>
      <c r="K361" s="64"/>
      <c r="L361" s="70"/>
      <c r="N361" s="6"/>
      <c r="O361" s="6"/>
      <c r="P361" s="6"/>
    </row>
    <row r="362" spans="1:16" s="5" customFormat="1" ht="25.5" hidden="1">
      <c r="A362" s="363"/>
      <c r="B362" s="368"/>
      <c r="C362" s="30" t="s">
        <v>211</v>
      </c>
      <c r="D362" s="37"/>
      <c r="E362" s="61"/>
      <c r="F362" s="61"/>
      <c r="G362" s="61"/>
      <c r="H362" s="64"/>
      <c r="I362" s="64"/>
      <c r="J362" s="64"/>
      <c r="K362" s="64"/>
      <c r="L362" s="70"/>
      <c r="N362" s="6"/>
      <c r="O362" s="6"/>
      <c r="P362" s="6"/>
    </row>
    <row r="363" spans="1:16" s="5" customFormat="1" ht="25.5" hidden="1">
      <c r="A363" s="363"/>
      <c r="B363" s="368"/>
      <c r="C363" s="30" t="s">
        <v>212</v>
      </c>
      <c r="D363" s="37"/>
      <c r="E363" s="61"/>
      <c r="F363" s="61"/>
      <c r="G363" s="61"/>
      <c r="H363" s="64"/>
      <c r="I363" s="64"/>
      <c r="J363" s="64"/>
      <c r="K363" s="64"/>
      <c r="L363" s="70"/>
      <c r="N363" s="6"/>
      <c r="O363" s="6"/>
      <c r="P363" s="6"/>
    </row>
    <row r="364" spans="1:16" s="5" customFormat="1" ht="25.5" hidden="1">
      <c r="A364" s="363"/>
      <c r="B364" s="368"/>
      <c r="C364" s="30" t="s">
        <v>213</v>
      </c>
      <c r="D364" s="37"/>
      <c r="E364" s="61"/>
      <c r="F364" s="61"/>
      <c r="G364" s="61"/>
      <c r="H364" s="64"/>
      <c r="I364" s="64"/>
      <c r="J364" s="64"/>
      <c r="K364" s="64"/>
      <c r="L364" s="70"/>
      <c r="N364" s="6"/>
      <c r="O364" s="6"/>
      <c r="P364" s="6"/>
    </row>
    <row r="365" spans="1:16" s="5" customFormat="1" ht="25.5" hidden="1">
      <c r="A365" s="363"/>
      <c r="B365" s="368"/>
      <c r="C365" s="30" t="s">
        <v>214</v>
      </c>
      <c r="D365" s="37"/>
      <c r="E365" s="61"/>
      <c r="F365" s="61"/>
      <c r="G365" s="61"/>
      <c r="H365" s="64"/>
      <c r="I365" s="64"/>
      <c r="J365" s="64"/>
      <c r="K365" s="64"/>
      <c r="L365" s="70"/>
      <c r="N365" s="6"/>
      <c r="O365" s="6"/>
      <c r="P365" s="6"/>
    </row>
    <row r="366" spans="1:16" s="5" customFormat="1" ht="25.5" hidden="1">
      <c r="A366" s="363"/>
      <c r="B366" s="368"/>
      <c r="C366" s="30" t="s">
        <v>215</v>
      </c>
      <c r="D366" s="37"/>
      <c r="E366" s="61"/>
      <c r="F366" s="61"/>
      <c r="G366" s="61"/>
      <c r="H366" s="64"/>
      <c r="I366" s="64"/>
      <c r="J366" s="64"/>
      <c r="K366" s="64"/>
      <c r="L366" s="70"/>
      <c r="N366" s="6"/>
      <c r="O366" s="6"/>
      <c r="P366" s="6"/>
    </row>
    <row r="367" spans="1:16" s="5" customFormat="1" ht="25.5" hidden="1">
      <c r="A367" s="363"/>
      <c r="B367" s="368"/>
      <c r="C367" s="30" t="s">
        <v>216</v>
      </c>
      <c r="D367" s="37"/>
      <c r="E367" s="61"/>
      <c r="F367" s="61"/>
      <c r="G367" s="61"/>
      <c r="H367" s="64"/>
      <c r="I367" s="64"/>
      <c r="J367" s="64"/>
      <c r="K367" s="64"/>
      <c r="L367" s="70"/>
      <c r="N367" s="6"/>
      <c r="O367" s="6"/>
      <c r="P367" s="6"/>
    </row>
    <row r="368" spans="1:16" s="5" customFormat="1" ht="25.5" hidden="1">
      <c r="A368" s="363"/>
      <c r="B368" s="368"/>
      <c r="C368" s="30" t="s">
        <v>217</v>
      </c>
      <c r="D368" s="37"/>
      <c r="E368" s="61"/>
      <c r="F368" s="61"/>
      <c r="G368" s="61"/>
      <c r="H368" s="64"/>
      <c r="I368" s="64"/>
      <c r="J368" s="64"/>
      <c r="K368" s="64"/>
      <c r="L368" s="70"/>
      <c r="N368" s="6"/>
      <c r="O368" s="6"/>
      <c r="P368" s="6"/>
    </row>
    <row r="369" spans="1:16" s="5" customFormat="1" ht="25.5" hidden="1">
      <c r="A369" s="363"/>
      <c r="B369" s="368"/>
      <c r="C369" s="30" t="s">
        <v>218</v>
      </c>
      <c r="D369" s="37"/>
      <c r="E369" s="61"/>
      <c r="F369" s="61"/>
      <c r="G369" s="61"/>
      <c r="H369" s="64"/>
      <c r="I369" s="64"/>
      <c r="J369" s="64"/>
      <c r="K369" s="64"/>
      <c r="L369" s="70"/>
      <c r="N369" s="6"/>
      <c r="O369" s="6"/>
      <c r="P369" s="6"/>
    </row>
    <row r="370" spans="1:16" s="5" customFormat="1" ht="25.5" hidden="1">
      <c r="A370" s="363"/>
      <c r="B370" s="368"/>
      <c r="C370" s="30" t="s">
        <v>219</v>
      </c>
      <c r="D370" s="37"/>
      <c r="E370" s="61"/>
      <c r="F370" s="61"/>
      <c r="G370" s="61"/>
      <c r="H370" s="64"/>
      <c r="I370" s="64"/>
      <c r="J370" s="64"/>
      <c r="K370" s="64"/>
      <c r="L370" s="70"/>
      <c r="N370" s="6"/>
      <c r="O370" s="6"/>
      <c r="P370" s="6"/>
    </row>
    <row r="371" spans="1:16" s="5" customFormat="1" ht="25.5" hidden="1">
      <c r="A371" s="363"/>
      <c r="B371" s="368"/>
      <c r="C371" s="30" t="s">
        <v>279</v>
      </c>
      <c r="D371" s="37">
        <v>52000</v>
      </c>
      <c r="E371" s="61">
        <v>2020000</v>
      </c>
      <c r="F371" s="61"/>
      <c r="G371" s="61"/>
      <c r="H371" s="61">
        <v>2190000</v>
      </c>
      <c r="I371" s="61"/>
      <c r="J371" s="61">
        <v>1150000</v>
      </c>
      <c r="K371" s="61"/>
      <c r="L371" s="70"/>
      <c r="N371" s="6"/>
      <c r="O371" s="6"/>
      <c r="P371" s="6"/>
    </row>
    <row r="372" spans="1:16" s="5" customFormat="1" ht="25.5" hidden="1">
      <c r="A372" s="363"/>
      <c r="B372" s="368"/>
      <c r="C372" s="30" t="s">
        <v>280</v>
      </c>
      <c r="D372" s="37">
        <v>52000</v>
      </c>
      <c r="E372" s="61">
        <v>2020000</v>
      </c>
      <c r="F372" s="61"/>
      <c r="G372" s="61"/>
      <c r="H372" s="61">
        <v>2190000</v>
      </c>
      <c r="I372" s="61"/>
      <c r="J372" s="61">
        <v>1150000</v>
      </c>
      <c r="K372" s="61"/>
      <c r="L372" s="70"/>
      <c r="N372" s="6"/>
      <c r="O372" s="6"/>
      <c r="P372" s="6"/>
    </row>
    <row r="373" spans="1:16" s="5" customFormat="1" ht="25.5" hidden="1">
      <c r="A373" s="363"/>
      <c r="B373" s="368"/>
      <c r="C373" s="30" t="s">
        <v>281</v>
      </c>
      <c r="D373" s="37">
        <v>52000</v>
      </c>
      <c r="E373" s="61">
        <v>2020000</v>
      </c>
      <c r="F373" s="61"/>
      <c r="G373" s="61"/>
      <c r="H373" s="61">
        <v>2190000</v>
      </c>
      <c r="I373" s="61"/>
      <c r="J373" s="61">
        <v>1150000</v>
      </c>
      <c r="K373" s="61"/>
      <c r="L373" s="70"/>
      <c r="N373" s="6"/>
      <c r="O373" s="6"/>
      <c r="P373" s="6"/>
    </row>
    <row r="374" spans="1:16" s="5" customFormat="1" ht="25.5">
      <c r="A374" s="363"/>
      <c r="B374" s="370" t="s">
        <v>34</v>
      </c>
      <c r="C374" s="30" t="s">
        <v>35</v>
      </c>
      <c r="D374" s="36">
        <f>D375+D378+D383+D386</f>
        <v>24196645</v>
      </c>
      <c r="E374" s="36">
        <f t="shared" ref="E374:J374" si="83">E375+E378+E383+E386</f>
        <v>0</v>
      </c>
      <c r="F374" s="150"/>
      <c r="G374" s="150"/>
      <c r="H374" s="36">
        <f t="shared" si="83"/>
        <v>0</v>
      </c>
      <c r="I374" s="36"/>
      <c r="J374" s="36">
        <f t="shared" si="83"/>
        <v>0</v>
      </c>
      <c r="K374" s="36"/>
      <c r="L374" s="70"/>
      <c r="N374" s="6"/>
      <c r="O374" s="6"/>
      <c r="P374" s="6"/>
    </row>
    <row r="375" spans="1:16" s="5" customFormat="1" ht="12.75" hidden="1">
      <c r="A375" s="363"/>
      <c r="B375" s="371"/>
      <c r="C375" s="48" t="s">
        <v>57</v>
      </c>
      <c r="D375" s="135">
        <f>D376+D377</f>
        <v>4510273</v>
      </c>
      <c r="E375" s="61"/>
      <c r="F375" s="61"/>
      <c r="G375" s="61"/>
      <c r="H375" s="61"/>
      <c r="I375" s="61"/>
      <c r="J375" s="61"/>
      <c r="K375" s="61"/>
      <c r="L375" s="70"/>
      <c r="N375" s="6"/>
      <c r="O375" s="6"/>
      <c r="P375" s="6"/>
    </row>
    <row r="376" spans="1:16" s="5" customFormat="1" ht="25.5" hidden="1">
      <c r="A376" s="363"/>
      <c r="B376" s="371"/>
      <c r="C376" s="30" t="s">
        <v>200</v>
      </c>
      <c r="D376" s="136">
        <v>2263513</v>
      </c>
      <c r="E376" s="61"/>
      <c r="F376" s="61"/>
      <c r="G376" s="61"/>
      <c r="H376" s="61"/>
      <c r="I376" s="61"/>
      <c r="J376" s="61"/>
      <c r="K376" s="61"/>
      <c r="L376" s="70"/>
      <c r="N376" s="6"/>
      <c r="O376" s="6"/>
      <c r="P376" s="6"/>
    </row>
    <row r="377" spans="1:16" s="5" customFormat="1" ht="25.5" hidden="1">
      <c r="A377" s="363"/>
      <c r="B377" s="371"/>
      <c r="C377" s="30" t="s">
        <v>201</v>
      </c>
      <c r="D377" s="136">
        <v>2246760</v>
      </c>
      <c r="E377" s="61"/>
      <c r="F377" s="61"/>
      <c r="G377" s="61"/>
      <c r="H377" s="61"/>
      <c r="I377" s="61"/>
      <c r="J377" s="61"/>
      <c r="K377" s="61"/>
      <c r="L377" s="70"/>
      <c r="N377" s="6"/>
      <c r="O377" s="6"/>
      <c r="P377" s="6"/>
    </row>
    <row r="378" spans="1:16" s="5" customFormat="1" ht="12.75" hidden="1">
      <c r="A378" s="363"/>
      <c r="B378" s="371"/>
      <c r="C378" s="48" t="s">
        <v>74</v>
      </c>
      <c r="D378" s="135">
        <f>D379+D380+D381+D382</f>
        <v>7218202</v>
      </c>
      <c r="E378" s="61"/>
      <c r="F378" s="61"/>
      <c r="G378" s="61"/>
      <c r="H378" s="61"/>
      <c r="I378" s="61"/>
      <c r="J378" s="61"/>
      <c r="K378" s="61"/>
      <c r="L378" s="70"/>
      <c r="N378" s="6"/>
      <c r="O378" s="6"/>
      <c r="P378" s="6"/>
    </row>
    <row r="379" spans="1:16" s="5" customFormat="1" ht="25.5" hidden="1">
      <c r="A379" s="363"/>
      <c r="B379" s="371"/>
      <c r="C379" s="30" t="s">
        <v>202</v>
      </c>
      <c r="D379" s="136">
        <v>1155393</v>
      </c>
      <c r="E379" s="61"/>
      <c r="F379" s="61"/>
      <c r="G379" s="61"/>
      <c r="H379" s="61"/>
      <c r="I379" s="61"/>
      <c r="J379" s="61"/>
      <c r="K379" s="61"/>
      <c r="L379" s="70"/>
      <c r="N379" s="6"/>
      <c r="O379" s="6"/>
      <c r="P379" s="6"/>
    </row>
    <row r="380" spans="1:16" s="5" customFormat="1" ht="25.5" hidden="1">
      <c r="A380" s="363"/>
      <c r="B380" s="371"/>
      <c r="C380" s="30" t="s">
        <v>203</v>
      </c>
      <c r="D380" s="136">
        <v>1178440</v>
      </c>
      <c r="E380" s="61"/>
      <c r="F380" s="61"/>
      <c r="G380" s="61"/>
      <c r="H380" s="61"/>
      <c r="I380" s="61"/>
      <c r="J380" s="61"/>
      <c r="K380" s="61"/>
      <c r="L380" s="70"/>
      <c r="N380" s="6"/>
      <c r="O380" s="6"/>
      <c r="P380" s="6"/>
    </row>
    <row r="381" spans="1:16" s="5" customFormat="1" ht="25.5" hidden="1">
      <c r="A381" s="363"/>
      <c r="B381" s="371"/>
      <c r="C381" s="30" t="s">
        <v>204</v>
      </c>
      <c r="D381" s="136">
        <v>2443127</v>
      </c>
      <c r="E381" s="61"/>
      <c r="F381" s="61"/>
      <c r="G381" s="61"/>
      <c r="H381" s="61"/>
      <c r="I381" s="61"/>
      <c r="J381" s="61"/>
      <c r="K381" s="61"/>
      <c r="L381" s="70"/>
      <c r="N381" s="6"/>
      <c r="O381" s="6"/>
      <c r="P381" s="6"/>
    </row>
    <row r="382" spans="1:16" s="5" customFormat="1" ht="25.5" hidden="1">
      <c r="A382" s="363"/>
      <c r="B382" s="371"/>
      <c r="C382" s="30" t="s">
        <v>205</v>
      </c>
      <c r="D382" s="136">
        <v>2441242</v>
      </c>
      <c r="E382" s="61"/>
      <c r="F382" s="61"/>
      <c r="G382" s="61"/>
      <c r="H382" s="61"/>
      <c r="I382" s="61"/>
      <c r="J382" s="61"/>
      <c r="K382" s="61"/>
      <c r="L382" s="70"/>
      <c r="N382" s="6"/>
      <c r="O382" s="6"/>
      <c r="P382" s="6"/>
    </row>
    <row r="383" spans="1:16" s="5" customFormat="1" ht="12.75" hidden="1">
      <c r="A383" s="363"/>
      <c r="B383" s="371"/>
      <c r="C383" s="48" t="s">
        <v>83</v>
      </c>
      <c r="D383" s="135">
        <f>D384+D385</f>
        <v>4376409</v>
      </c>
      <c r="E383" s="61"/>
      <c r="F383" s="61"/>
      <c r="G383" s="61"/>
      <c r="H383" s="61"/>
      <c r="I383" s="61"/>
      <c r="J383" s="61"/>
      <c r="K383" s="61"/>
      <c r="L383" s="70"/>
      <c r="N383" s="6"/>
      <c r="O383" s="6"/>
      <c r="P383" s="6"/>
    </row>
    <row r="384" spans="1:16" s="5" customFormat="1" ht="25.5" hidden="1">
      <c r="A384" s="363"/>
      <c r="B384" s="371"/>
      <c r="C384" s="30" t="s">
        <v>206</v>
      </c>
      <c r="D384" s="136">
        <v>2177067</v>
      </c>
      <c r="E384" s="61"/>
      <c r="F384" s="61"/>
      <c r="G384" s="61"/>
      <c r="H384" s="61"/>
      <c r="I384" s="61"/>
      <c r="J384" s="61"/>
      <c r="K384" s="61"/>
      <c r="L384" s="70"/>
      <c r="N384" s="6"/>
      <c r="O384" s="6"/>
      <c r="P384" s="6"/>
    </row>
    <row r="385" spans="1:16" s="5" customFormat="1" ht="25.5" hidden="1">
      <c r="A385" s="363"/>
      <c r="B385" s="371"/>
      <c r="C385" s="30" t="s">
        <v>207</v>
      </c>
      <c r="D385" s="136">
        <v>2199342</v>
      </c>
      <c r="E385" s="61"/>
      <c r="F385" s="61"/>
      <c r="G385" s="61"/>
      <c r="H385" s="61"/>
      <c r="I385" s="61"/>
      <c r="J385" s="61"/>
      <c r="K385" s="61"/>
      <c r="L385" s="70"/>
      <c r="N385" s="6"/>
      <c r="O385" s="6"/>
      <c r="P385" s="6"/>
    </row>
    <row r="386" spans="1:16" s="5" customFormat="1" ht="12.75" hidden="1">
      <c r="A386" s="363"/>
      <c r="B386" s="371"/>
      <c r="C386" s="48" t="s">
        <v>65</v>
      </c>
      <c r="D386" s="135">
        <f>SUM(D387:D398)</f>
        <v>8091761</v>
      </c>
      <c r="E386" s="61"/>
      <c r="F386" s="61"/>
      <c r="G386" s="61"/>
      <c r="H386" s="61"/>
      <c r="I386" s="61"/>
      <c r="J386" s="61"/>
      <c r="K386" s="61"/>
      <c r="L386" s="70"/>
      <c r="N386" s="6"/>
      <c r="O386" s="6"/>
      <c r="P386" s="6"/>
    </row>
    <row r="387" spans="1:16" s="5" customFormat="1" ht="25.5" hidden="1">
      <c r="A387" s="363"/>
      <c r="B387" s="371"/>
      <c r="C387" s="30" t="s">
        <v>208</v>
      </c>
      <c r="D387" s="136">
        <v>1016289</v>
      </c>
      <c r="E387" s="61"/>
      <c r="F387" s="61"/>
      <c r="G387" s="61"/>
      <c r="H387" s="61"/>
      <c r="I387" s="61"/>
      <c r="J387" s="61"/>
      <c r="K387" s="61"/>
      <c r="L387" s="70"/>
      <c r="N387" s="6"/>
      <c r="O387" s="6"/>
      <c r="P387" s="6"/>
    </row>
    <row r="388" spans="1:16" s="5" customFormat="1" ht="25.5" hidden="1">
      <c r="A388" s="363"/>
      <c r="B388" s="371"/>
      <c r="C388" s="30" t="s">
        <v>209</v>
      </c>
      <c r="D388" s="136">
        <v>199543</v>
      </c>
      <c r="E388" s="61"/>
      <c r="F388" s="61"/>
      <c r="G388" s="61"/>
      <c r="H388" s="61"/>
      <c r="I388" s="61"/>
      <c r="J388" s="61"/>
      <c r="K388" s="61"/>
      <c r="L388" s="70"/>
      <c r="N388" s="6"/>
      <c r="O388" s="6"/>
      <c r="P388" s="6"/>
    </row>
    <row r="389" spans="1:16" s="5" customFormat="1" ht="25.5" hidden="1">
      <c r="A389" s="363"/>
      <c r="B389" s="371"/>
      <c r="C389" s="30" t="s">
        <v>210</v>
      </c>
      <c r="D389" s="136">
        <v>207206</v>
      </c>
      <c r="E389" s="61"/>
      <c r="F389" s="61"/>
      <c r="G389" s="61"/>
      <c r="H389" s="61"/>
      <c r="I389" s="61"/>
      <c r="J389" s="61"/>
      <c r="K389" s="61"/>
      <c r="L389" s="70"/>
      <c r="N389" s="6"/>
      <c r="O389" s="6"/>
      <c r="P389" s="6"/>
    </row>
    <row r="390" spans="1:16" s="5" customFormat="1" ht="25.5" hidden="1">
      <c r="A390" s="363"/>
      <c r="B390" s="371"/>
      <c r="C390" s="30" t="s">
        <v>211</v>
      </c>
      <c r="D390" s="136">
        <v>179422</v>
      </c>
      <c r="E390" s="61"/>
      <c r="F390" s="61"/>
      <c r="G390" s="61"/>
      <c r="H390" s="61"/>
      <c r="I390" s="61"/>
      <c r="J390" s="61"/>
      <c r="K390" s="61"/>
      <c r="L390" s="70"/>
      <c r="N390" s="6"/>
      <c r="O390" s="6"/>
      <c r="P390" s="6"/>
    </row>
    <row r="391" spans="1:16" s="5" customFormat="1" ht="25.5" hidden="1">
      <c r="A391" s="363"/>
      <c r="B391" s="371"/>
      <c r="C391" s="30" t="s">
        <v>212</v>
      </c>
      <c r="D391" s="136">
        <v>968529</v>
      </c>
      <c r="E391" s="61"/>
      <c r="F391" s="61"/>
      <c r="G391" s="61"/>
      <c r="H391" s="61"/>
      <c r="I391" s="61"/>
      <c r="J391" s="61"/>
      <c r="K391" s="61"/>
      <c r="L391" s="70"/>
      <c r="N391" s="6"/>
      <c r="O391" s="6"/>
      <c r="P391" s="6"/>
    </row>
    <row r="392" spans="1:16" s="5" customFormat="1" ht="25.5" hidden="1">
      <c r="A392" s="363"/>
      <c r="B392" s="371"/>
      <c r="C392" s="30" t="s">
        <v>213</v>
      </c>
      <c r="D392" s="136">
        <v>253785</v>
      </c>
      <c r="E392" s="61"/>
      <c r="F392" s="61"/>
      <c r="G392" s="61"/>
      <c r="H392" s="61"/>
      <c r="I392" s="61"/>
      <c r="J392" s="61"/>
      <c r="K392" s="61"/>
      <c r="L392" s="70"/>
      <c r="N392" s="6"/>
      <c r="O392" s="6"/>
      <c r="P392" s="6"/>
    </row>
    <row r="393" spans="1:16" s="5" customFormat="1" ht="25.5" hidden="1">
      <c r="A393" s="363"/>
      <c r="B393" s="371"/>
      <c r="C393" s="30" t="s">
        <v>214</v>
      </c>
      <c r="D393" s="136">
        <v>2308867</v>
      </c>
      <c r="E393" s="61"/>
      <c r="F393" s="61"/>
      <c r="G393" s="61"/>
      <c r="H393" s="61"/>
      <c r="I393" s="61"/>
      <c r="J393" s="61"/>
      <c r="K393" s="61"/>
      <c r="L393" s="70"/>
      <c r="N393" s="6"/>
      <c r="O393" s="6"/>
      <c r="P393" s="6"/>
    </row>
    <row r="394" spans="1:16" s="5" customFormat="1" ht="25.5" hidden="1">
      <c r="A394" s="363"/>
      <c r="B394" s="371"/>
      <c r="C394" s="30" t="s">
        <v>215</v>
      </c>
      <c r="D394" s="136">
        <v>132259</v>
      </c>
      <c r="E394" s="61"/>
      <c r="F394" s="61"/>
      <c r="G394" s="61"/>
      <c r="H394" s="61"/>
      <c r="I394" s="61"/>
      <c r="J394" s="61"/>
      <c r="K394" s="61"/>
      <c r="L394" s="70"/>
      <c r="N394" s="6"/>
      <c r="O394" s="6"/>
      <c r="P394" s="6"/>
    </row>
    <row r="395" spans="1:16" s="5" customFormat="1" ht="25.5" hidden="1">
      <c r="A395" s="363"/>
      <c r="B395" s="371"/>
      <c r="C395" s="30" t="s">
        <v>216</v>
      </c>
      <c r="D395" s="136">
        <v>208822</v>
      </c>
      <c r="E395" s="61"/>
      <c r="F395" s="61"/>
      <c r="G395" s="61"/>
      <c r="H395" s="61"/>
      <c r="I395" s="61"/>
      <c r="J395" s="61"/>
      <c r="K395" s="61"/>
      <c r="L395" s="70"/>
      <c r="N395" s="6"/>
      <c r="O395" s="6"/>
      <c r="P395" s="6"/>
    </row>
    <row r="396" spans="1:16" s="5" customFormat="1" ht="25.5" hidden="1">
      <c r="A396" s="363"/>
      <c r="B396" s="371"/>
      <c r="C396" s="30" t="s">
        <v>217</v>
      </c>
      <c r="D396" s="136">
        <v>2274937</v>
      </c>
      <c r="E396" s="61"/>
      <c r="F396" s="61"/>
      <c r="G396" s="61"/>
      <c r="H396" s="61"/>
      <c r="I396" s="61"/>
      <c r="J396" s="61"/>
      <c r="K396" s="61"/>
      <c r="L396" s="70"/>
      <c r="N396" s="6"/>
      <c r="O396" s="6"/>
      <c r="P396" s="6"/>
    </row>
    <row r="397" spans="1:16" s="5" customFormat="1" ht="25.5" hidden="1">
      <c r="A397" s="363"/>
      <c r="B397" s="371"/>
      <c r="C397" s="30" t="s">
        <v>218</v>
      </c>
      <c r="D397" s="136">
        <v>138199</v>
      </c>
      <c r="E397" s="61"/>
      <c r="F397" s="61"/>
      <c r="G397" s="61"/>
      <c r="H397" s="61"/>
      <c r="I397" s="61"/>
      <c r="J397" s="61"/>
      <c r="K397" s="61"/>
      <c r="L397" s="70"/>
      <c r="N397" s="6"/>
      <c r="O397" s="6"/>
      <c r="P397" s="6"/>
    </row>
    <row r="398" spans="1:16" s="5" customFormat="1" ht="25.5" hidden="1">
      <c r="A398" s="364"/>
      <c r="B398" s="372"/>
      <c r="C398" s="30" t="s">
        <v>219</v>
      </c>
      <c r="D398" s="136">
        <v>203903</v>
      </c>
      <c r="E398" s="61"/>
      <c r="F398" s="61"/>
      <c r="G398" s="61"/>
      <c r="H398" s="61"/>
      <c r="I398" s="61"/>
      <c r="J398" s="61"/>
      <c r="K398" s="61"/>
      <c r="L398" s="70"/>
      <c r="N398" s="6"/>
      <c r="O398" s="6"/>
      <c r="P398" s="6"/>
    </row>
    <row r="399" spans="1:16" s="5" customFormat="1" ht="25.5">
      <c r="A399" s="362" t="s">
        <v>18</v>
      </c>
      <c r="B399" s="59" t="s">
        <v>47</v>
      </c>
      <c r="C399" s="48" t="s">
        <v>84</v>
      </c>
      <c r="D399" s="146">
        <f t="shared" ref="D399" si="84">D400</f>
        <v>151314913</v>
      </c>
      <c r="E399" s="146">
        <f>E400</f>
        <v>288657877</v>
      </c>
      <c r="F399" s="146">
        <f>F400</f>
        <v>179531062</v>
      </c>
      <c r="G399" s="146">
        <f>G400</f>
        <v>179531062</v>
      </c>
      <c r="H399" s="36">
        <f>H400</f>
        <v>382392817</v>
      </c>
      <c r="I399" s="36">
        <f t="shared" ref="I399:K399" si="85">I400</f>
        <v>179531062</v>
      </c>
      <c r="J399" s="36">
        <f t="shared" si="85"/>
        <v>508116778</v>
      </c>
      <c r="K399" s="36">
        <f t="shared" si="85"/>
        <v>179531062</v>
      </c>
      <c r="L399" s="9"/>
      <c r="N399" s="6"/>
      <c r="O399" s="6"/>
      <c r="P399" s="6"/>
    </row>
    <row r="400" spans="1:16" s="5" customFormat="1" ht="12.75">
      <c r="A400" s="363"/>
      <c r="B400" s="365" t="s">
        <v>46</v>
      </c>
      <c r="C400" s="66" t="s">
        <v>45</v>
      </c>
      <c r="D400" s="37">
        <f>SUM(D401:D413)</f>
        <v>151314913</v>
      </c>
      <c r="E400" s="37">
        <f>SUM(E401:E418)</f>
        <v>288657877</v>
      </c>
      <c r="F400" s="37">
        <v>179531062</v>
      </c>
      <c r="G400" s="37">
        <v>179531062</v>
      </c>
      <c r="H400" s="37">
        <f>SUM(H401:H418)</f>
        <v>382392817</v>
      </c>
      <c r="I400" s="37">
        <v>179531062</v>
      </c>
      <c r="J400" s="37">
        <f>SUM(J401:J418)</f>
        <v>508116778</v>
      </c>
      <c r="K400" s="37">
        <v>179531062</v>
      </c>
      <c r="L400" s="9"/>
      <c r="N400" s="6"/>
      <c r="O400" s="6"/>
      <c r="P400" s="6"/>
    </row>
    <row r="401" spans="1:16" s="5" customFormat="1" ht="25.5" hidden="1">
      <c r="A401" s="363"/>
      <c r="B401" s="366"/>
      <c r="C401" s="66" t="s">
        <v>371</v>
      </c>
      <c r="D401" s="37"/>
      <c r="E401" s="37">
        <v>12000000</v>
      </c>
      <c r="F401" s="37"/>
      <c r="G401" s="37"/>
      <c r="H401" s="37">
        <v>12000000</v>
      </c>
      <c r="I401" s="37"/>
      <c r="J401" s="37">
        <v>14500000</v>
      </c>
      <c r="K401" s="37"/>
      <c r="L401" s="9"/>
      <c r="N401" s="6"/>
      <c r="O401" s="6"/>
      <c r="P401" s="6"/>
    </row>
    <row r="402" spans="1:16" s="5" customFormat="1" ht="25.5" hidden="1">
      <c r="A402" s="363"/>
      <c r="B402" s="366"/>
      <c r="C402" s="66" t="s">
        <v>372</v>
      </c>
      <c r="D402" s="37"/>
      <c r="E402" s="37">
        <v>3000000</v>
      </c>
      <c r="F402" s="37"/>
      <c r="G402" s="37"/>
      <c r="H402" s="37">
        <v>6698907</v>
      </c>
      <c r="I402" s="37"/>
      <c r="J402" s="37"/>
      <c r="K402" s="37"/>
      <c r="L402" s="9"/>
      <c r="N402" s="6"/>
      <c r="O402" s="6"/>
      <c r="P402" s="6"/>
    </row>
    <row r="403" spans="1:16" s="5" customFormat="1" ht="25.5" hidden="1">
      <c r="A403" s="363"/>
      <c r="B403" s="366"/>
      <c r="C403" s="66" t="s">
        <v>373</v>
      </c>
      <c r="D403" s="37"/>
      <c r="E403" s="37">
        <v>20000000</v>
      </c>
      <c r="F403" s="37"/>
      <c r="G403" s="37"/>
      <c r="H403" s="37">
        <v>30000000</v>
      </c>
      <c r="I403" s="37"/>
      <c r="J403" s="37">
        <v>30000000</v>
      </c>
      <c r="K403" s="37"/>
      <c r="L403" s="9"/>
      <c r="N403" s="6"/>
      <c r="O403" s="6"/>
      <c r="P403" s="6"/>
    </row>
    <row r="404" spans="1:16" s="5" customFormat="1" ht="38.25" hidden="1">
      <c r="A404" s="363"/>
      <c r="B404" s="366"/>
      <c r="C404" s="66" t="s">
        <v>242</v>
      </c>
      <c r="D404" s="37">
        <v>12005839</v>
      </c>
      <c r="E404" s="61">
        <v>3749776</v>
      </c>
      <c r="F404" s="61"/>
      <c r="G404" s="61"/>
      <c r="H404" s="61">
        <v>3355182</v>
      </c>
      <c r="I404" s="61"/>
      <c r="J404" s="61">
        <v>2961204</v>
      </c>
      <c r="K404" s="61"/>
      <c r="L404" s="9"/>
      <c r="N404" s="6"/>
      <c r="O404" s="6"/>
      <c r="P404" s="6"/>
    </row>
    <row r="405" spans="1:16" s="5" customFormat="1" ht="25.5" hidden="1">
      <c r="A405" s="363"/>
      <c r="B405" s="366"/>
      <c r="C405" s="66" t="s">
        <v>243</v>
      </c>
      <c r="D405" s="37">
        <v>20751240</v>
      </c>
      <c r="E405" s="61">
        <v>33941972</v>
      </c>
      <c r="F405" s="61"/>
      <c r="G405" s="61"/>
      <c r="H405" s="61">
        <v>33475490</v>
      </c>
      <c r="I405" s="61"/>
      <c r="J405" s="61">
        <v>32870168</v>
      </c>
      <c r="K405" s="61"/>
      <c r="L405" s="9"/>
      <c r="N405" s="6"/>
      <c r="O405" s="6"/>
      <c r="P405" s="6"/>
    </row>
    <row r="406" spans="1:16" s="5" customFormat="1" ht="25.5" hidden="1">
      <c r="A406" s="363"/>
      <c r="B406" s="366"/>
      <c r="C406" s="66" t="s">
        <v>244</v>
      </c>
      <c r="D406" s="37">
        <v>11434386</v>
      </c>
      <c r="E406" s="61">
        <v>10681584</v>
      </c>
      <c r="F406" s="61"/>
      <c r="G406" s="61"/>
      <c r="H406" s="61">
        <v>10530162</v>
      </c>
      <c r="I406" s="61"/>
      <c r="J406" s="61">
        <v>10339922</v>
      </c>
      <c r="K406" s="61"/>
      <c r="L406" s="9"/>
      <c r="N406" s="6"/>
      <c r="O406" s="6"/>
      <c r="P406" s="6"/>
    </row>
    <row r="407" spans="1:16" s="5" customFormat="1" ht="25.5" hidden="1">
      <c r="A407" s="363"/>
      <c r="B407" s="366"/>
      <c r="C407" s="66" t="s">
        <v>245</v>
      </c>
      <c r="D407" s="37">
        <v>6310361</v>
      </c>
      <c r="E407" s="61">
        <v>5524124</v>
      </c>
      <c r="F407" s="61"/>
      <c r="G407" s="61"/>
      <c r="H407" s="61">
        <v>5427395</v>
      </c>
      <c r="I407" s="61"/>
      <c r="J407" s="61">
        <v>5330344</v>
      </c>
      <c r="K407" s="61"/>
      <c r="L407" s="9"/>
      <c r="N407" s="6"/>
      <c r="O407" s="6"/>
      <c r="P407" s="6"/>
    </row>
    <row r="408" spans="1:16" s="5" customFormat="1" ht="67.5" hidden="1" customHeight="1">
      <c r="A408" s="363"/>
      <c r="B408" s="366"/>
      <c r="C408" s="66" t="s">
        <v>246</v>
      </c>
      <c r="D408" s="37">
        <v>15838287</v>
      </c>
      <c r="E408" s="61">
        <v>29478670</v>
      </c>
      <c r="F408" s="61"/>
      <c r="G408" s="61"/>
      <c r="H408" s="61">
        <v>18335876</v>
      </c>
      <c r="I408" s="61"/>
      <c r="J408" s="61">
        <v>18004431</v>
      </c>
      <c r="K408" s="61"/>
      <c r="L408" s="9"/>
      <c r="N408" s="6"/>
      <c r="O408" s="6"/>
      <c r="P408" s="6"/>
    </row>
    <row r="409" spans="1:16" s="5" customFormat="1" ht="38.25" hidden="1">
      <c r="A409" s="363"/>
      <c r="B409" s="366"/>
      <c r="C409" s="66" t="s">
        <v>247</v>
      </c>
      <c r="D409" s="37">
        <v>23743843</v>
      </c>
      <c r="E409" s="61">
        <v>30868116</v>
      </c>
      <c r="F409" s="61"/>
      <c r="G409" s="61"/>
      <c r="H409" s="61">
        <v>30411892</v>
      </c>
      <c r="I409" s="61"/>
      <c r="J409" s="61">
        <v>29876525</v>
      </c>
      <c r="K409" s="61"/>
      <c r="L409" s="9"/>
      <c r="N409" s="6"/>
      <c r="O409" s="6"/>
      <c r="P409" s="6"/>
    </row>
    <row r="410" spans="1:16" s="5" customFormat="1" ht="25.5" hidden="1">
      <c r="A410" s="363"/>
      <c r="B410" s="366"/>
      <c r="C410" s="66" t="s">
        <v>248</v>
      </c>
      <c r="D410" s="37">
        <v>9696578</v>
      </c>
      <c r="E410" s="61">
        <v>10193175</v>
      </c>
      <c r="F410" s="61"/>
      <c r="G410" s="61"/>
      <c r="H410" s="61">
        <v>11921778</v>
      </c>
      <c r="I410" s="61"/>
      <c r="J410" s="61">
        <v>11384640</v>
      </c>
      <c r="K410" s="61"/>
      <c r="L410" s="9"/>
      <c r="N410" s="6"/>
      <c r="O410" s="6"/>
      <c r="P410" s="6"/>
    </row>
    <row r="411" spans="1:16" s="5" customFormat="1" ht="25.5" hidden="1">
      <c r="A411" s="363"/>
      <c r="B411" s="366"/>
      <c r="C411" s="66" t="s">
        <v>249</v>
      </c>
      <c r="D411" s="37">
        <v>27237233</v>
      </c>
      <c r="E411" s="61">
        <v>29748773</v>
      </c>
      <c r="F411" s="61"/>
      <c r="G411" s="61"/>
      <c r="H411" s="61">
        <v>27850649</v>
      </c>
      <c r="I411" s="61"/>
      <c r="J411" s="61">
        <v>26043473</v>
      </c>
      <c r="K411" s="61"/>
      <c r="L411" s="9"/>
      <c r="N411" s="6"/>
      <c r="O411" s="6"/>
      <c r="P411" s="6"/>
    </row>
    <row r="412" spans="1:16" s="5" customFormat="1" ht="38.25" hidden="1">
      <c r="A412" s="363"/>
      <c r="B412" s="366"/>
      <c r="C412" s="66" t="s">
        <v>250</v>
      </c>
      <c r="D412" s="37">
        <v>11028437</v>
      </c>
      <c r="E412" s="61">
        <v>8815457</v>
      </c>
      <c r="F412" s="61"/>
      <c r="G412" s="61"/>
      <c r="H412" s="61">
        <v>8288789</v>
      </c>
      <c r="I412" s="61"/>
      <c r="J412" s="61">
        <v>7761108</v>
      </c>
      <c r="K412" s="61"/>
      <c r="L412" s="9"/>
      <c r="N412" s="6"/>
      <c r="O412" s="6"/>
      <c r="P412" s="6"/>
    </row>
    <row r="413" spans="1:16" s="5" customFormat="1" ht="25.5" hidden="1">
      <c r="A413" s="363"/>
      <c r="B413" s="366"/>
      <c r="C413" s="66" t="s">
        <v>251</v>
      </c>
      <c r="D413" s="37">
        <v>13268709</v>
      </c>
      <c r="E413" s="61">
        <v>39155058</v>
      </c>
      <c r="F413" s="61"/>
      <c r="G413" s="61"/>
      <c r="H413" s="61">
        <v>21462515</v>
      </c>
      <c r="I413" s="61"/>
      <c r="J413" s="61">
        <v>24919093</v>
      </c>
      <c r="K413" s="61"/>
      <c r="L413" s="9"/>
      <c r="N413" s="6"/>
      <c r="O413" s="6"/>
      <c r="P413" s="6"/>
    </row>
    <row r="414" spans="1:16" s="5" customFormat="1" ht="12.75" hidden="1">
      <c r="A414" s="363"/>
      <c r="B414" s="366"/>
      <c r="C414" s="102" t="s">
        <v>492</v>
      </c>
      <c r="D414" s="99"/>
      <c r="E414" s="100">
        <v>6545887</v>
      </c>
      <c r="F414" s="150"/>
      <c r="G414" s="150"/>
      <c r="H414" s="100">
        <v>12084524</v>
      </c>
      <c r="I414" s="100"/>
      <c r="J414" s="100">
        <v>19286122</v>
      </c>
      <c r="K414" s="100"/>
      <c r="L414" s="97"/>
      <c r="N414" s="6"/>
      <c r="O414" s="6"/>
      <c r="P414" s="6"/>
    </row>
    <row r="415" spans="1:16" s="5" customFormat="1" ht="38.25" hidden="1">
      <c r="A415" s="363"/>
      <c r="B415" s="366"/>
      <c r="C415" s="102" t="s">
        <v>493</v>
      </c>
      <c r="D415" s="99"/>
      <c r="E415" s="100">
        <v>7223034</v>
      </c>
      <c r="F415" s="150"/>
      <c r="G415" s="150"/>
      <c r="H415" s="100">
        <v>24295047</v>
      </c>
      <c r="I415" s="100"/>
      <c r="J415" s="100">
        <v>44707393</v>
      </c>
      <c r="K415" s="100"/>
      <c r="L415" s="97"/>
      <c r="N415" s="6"/>
      <c r="O415" s="6"/>
      <c r="P415" s="6"/>
    </row>
    <row r="416" spans="1:16" s="5" customFormat="1" ht="12.75" hidden="1">
      <c r="A416" s="363"/>
      <c r="B416" s="366"/>
      <c r="C416" s="102" t="s">
        <v>494</v>
      </c>
      <c r="D416" s="99"/>
      <c r="E416" s="100">
        <v>18766544</v>
      </c>
      <c r="F416" s="150"/>
      <c r="G416" s="150"/>
      <c r="H416" s="100">
        <v>63122236</v>
      </c>
      <c r="I416" s="100"/>
      <c r="J416" s="100">
        <v>116156624</v>
      </c>
      <c r="K416" s="100"/>
      <c r="L416" s="97"/>
      <c r="N416" s="6"/>
      <c r="O416" s="6"/>
      <c r="P416" s="6"/>
    </row>
    <row r="417" spans="1:16" s="5" customFormat="1" ht="25.5" hidden="1">
      <c r="A417" s="363"/>
      <c r="B417" s="366"/>
      <c r="C417" s="102" t="s">
        <v>495</v>
      </c>
      <c r="D417" s="99"/>
      <c r="E417" s="100">
        <v>6878582</v>
      </c>
      <c r="F417" s="150"/>
      <c r="G417" s="150"/>
      <c r="H417" s="100">
        <v>22897182</v>
      </c>
      <c r="I417" s="100"/>
      <c r="J417" s="100">
        <v>41337318</v>
      </c>
      <c r="K417" s="100"/>
      <c r="L417" s="97"/>
      <c r="N417" s="6"/>
      <c r="O417" s="6"/>
      <c r="P417" s="6"/>
    </row>
    <row r="418" spans="1:16" s="5" customFormat="1" ht="25.5" hidden="1">
      <c r="A418" s="364"/>
      <c r="B418" s="367"/>
      <c r="C418" s="102" t="s">
        <v>496</v>
      </c>
      <c r="D418" s="99"/>
      <c r="E418" s="100">
        <v>12087125</v>
      </c>
      <c r="F418" s="150"/>
      <c r="G418" s="150"/>
      <c r="H418" s="100">
        <v>40235193</v>
      </c>
      <c r="I418" s="100"/>
      <c r="J418" s="100">
        <v>72638413</v>
      </c>
      <c r="K418" s="100"/>
      <c r="L418" s="97"/>
      <c r="N418" s="6"/>
      <c r="O418" s="6"/>
      <c r="P418" s="6"/>
    </row>
    <row r="419" spans="1:16" s="5" customFormat="1" ht="25.5">
      <c r="A419" s="392" t="s">
        <v>19</v>
      </c>
      <c r="B419" s="94" t="s">
        <v>47</v>
      </c>
      <c r="C419" s="95" t="s">
        <v>108</v>
      </c>
      <c r="D419" s="96">
        <f>D420+D465</f>
        <v>15339711</v>
      </c>
      <c r="E419" s="96">
        <f t="shared" ref="E419:K419" si="86">E420</f>
        <v>69004052</v>
      </c>
      <c r="F419" s="96">
        <f>F420+F465</f>
        <v>3807470</v>
      </c>
      <c r="G419" s="96">
        <f>G420+G465</f>
        <v>5368898.8499999996</v>
      </c>
      <c r="H419" s="96">
        <f t="shared" si="86"/>
        <v>232589308</v>
      </c>
      <c r="I419" s="96">
        <f t="shared" si="86"/>
        <v>35400092.677600004</v>
      </c>
      <c r="J419" s="96">
        <f t="shared" si="86"/>
        <v>173000000</v>
      </c>
      <c r="K419" s="96">
        <f t="shared" si="86"/>
        <v>29807900</v>
      </c>
      <c r="L419" s="97"/>
      <c r="N419" s="6"/>
      <c r="O419" s="6"/>
      <c r="P419" s="6"/>
    </row>
    <row r="420" spans="1:16" s="5" customFormat="1" ht="12.75">
      <c r="A420" s="392"/>
      <c r="B420" s="400" t="s">
        <v>10</v>
      </c>
      <c r="C420" s="98" t="s">
        <v>93</v>
      </c>
      <c r="D420" s="99">
        <f>SUM(D421:D464)</f>
        <v>0</v>
      </c>
      <c r="E420" s="99">
        <f t="shared" ref="E420:J420" si="87">SUM(E421:E464)</f>
        <v>69004052</v>
      </c>
      <c r="F420" s="150">
        <v>3807470</v>
      </c>
      <c r="G420" s="150">
        <v>5368898.8499999996</v>
      </c>
      <c r="H420" s="99">
        <f t="shared" si="87"/>
        <v>232589308</v>
      </c>
      <c r="I420" s="100">
        <f>H420*15.22%</f>
        <v>35400092.677600004</v>
      </c>
      <c r="J420" s="99">
        <f t="shared" si="87"/>
        <v>173000000</v>
      </c>
      <c r="K420" s="100">
        <f>J420*17.23%</f>
        <v>29807900</v>
      </c>
      <c r="L420" s="97"/>
      <c r="N420" s="6"/>
      <c r="O420" s="6"/>
      <c r="P420" s="6"/>
    </row>
    <row r="421" spans="1:16" s="5" customFormat="1" ht="25.5" hidden="1">
      <c r="A421" s="392"/>
      <c r="B421" s="401"/>
      <c r="C421" s="98" t="s">
        <v>222</v>
      </c>
      <c r="D421" s="99"/>
      <c r="E421" s="100">
        <v>8250741</v>
      </c>
      <c r="F421" s="150"/>
      <c r="G421" s="150"/>
      <c r="H421" s="100"/>
      <c r="I421" s="100"/>
      <c r="J421" s="100"/>
      <c r="K421" s="100"/>
      <c r="L421" s="97"/>
      <c r="N421" s="6"/>
      <c r="O421" s="6"/>
      <c r="P421" s="6"/>
    </row>
    <row r="422" spans="1:16" s="5" customFormat="1" ht="38.25" hidden="1">
      <c r="A422" s="392"/>
      <c r="B422" s="401"/>
      <c r="C422" s="98" t="s">
        <v>223</v>
      </c>
      <c r="D422" s="99"/>
      <c r="E422" s="100">
        <v>10148682</v>
      </c>
      <c r="F422" s="150"/>
      <c r="G422" s="150"/>
      <c r="H422" s="100">
        <v>10148681</v>
      </c>
      <c r="I422" s="100"/>
      <c r="J422" s="100"/>
      <c r="K422" s="100"/>
      <c r="L422" s="97"/>
      <c r="N422" s="6"/>
      <c r="O422" s="6"/>
      <c r="P422" s="6"/>
    </row>
    <row r="423" spans="1:16" s="5" customFormat="1" ht="38.25" hidden="1">
      <c r="A423" s="392"/>
      <c r="B423" s="401"/>
      <c r="C423" s="98" t="s">
        <v>224</v>
      </c>
      <c r="D423" s="99"/>
      <c r="E423" s="100">
        <v>8472792</v>
      </c>
      <c r="F423" s="150"/>
      <c r="G423" s="150"/>
      <c r="H423" s="100">
        <v>8472791</v>
      </c>
      <c r="I423" s="100"/>
      <c r="J423" s="100"/>
      <c r="K423" s="100"/>
      <c r="L423" s="97"/>
      <c r="N423" s="6"/>
      <c r="O423" s="6"/>
      <c r="P423" s="6"/>
    </row>
    <row r="424" spans="1:16" s="5" customFormat="1" ht="38.25" hidden="1">
      <c r="A424" s="392"/>
      <c r="B424" s="401"/>
      <c r="C424" s="98" t="s">
        <v>225</v>
      </c>
      <c r="D424" s="99"/>
      <c r="E424" s="100">
        <v>8041326</v>
      </c>
      <c r="F424" s="150"/>
      <c r="G424" s="150"/>
      <c r="H424" s="100">
        <v>8041326</v>
      </c>
      <c r="I424" s="100"/>
      <c r="J424" s="100"/>
      <c r="K424" s="100"/>
      <c r="L424" s="97"/>
      <c r="N424" s="6"/>
      <c r="O424" s="6"/>
      <c r="P424" s="6"/>
    </row>
    <row r="425" spans="1:16" s="5" customFormat="1" ht="38.25" hidden="1">
      <c r="A425" s="392"/>
      <c r="B425" s="401"/>
      <c r="C425" s="98" t="s">
        <v>226</v>
      </c>
      <c r="D425" s="99"/>
      <c r="E425" s="100">
        <v>7155814</v>
      </c>
      <c r="F425" s="150"/>
      <c r="G425" s="150"/>
      <c r="H425" s="100">
        <v>7155814</v>
      </c>
      <c r="I425" s="100"/>
      <c r="J425" s="100"/>
      <c r="K425" s="100"/>
      <c r="L425" s="97"/>
      <c r="N425" s="6"/>
      <c r="O425" s="6"/>
      <c r="P425" s="6"/>
    </row>
    <row r="426" spans="1:16" s="5" customFormat="1" ht="38.25" hidden="1">
      <c r="A426" s="392"/>
      <c r="B426" s="401"/>
      <c r="C426" s="98" t="s">
        <v>227</v>
      </c>
      <c r="D426" s="99"/>
      <c r="E426" s="100">
        <v>8466805</v>
      </c>
      <c r="F426" s="150"/>
      <c r="G426" s="150"/>
      <c r="H426" s="100">
        <v>8466804</v>
      </c>
      <c r="I426" s="100"/>
      <c r="J426" s="100"/>
      <c r="K426" s="100"/>
      <c r="L426" s="97"/>
      <c r="N426" s="6"/>
      <c r="O426" s="6"/>
      <c r="P426" s="6"/>
    </row>
    <row r="427" spans="1:16" s="5" customFormat="1" ht="38.25" hidden="1">
      <c r="A427" s="392"/>
      <c r="B427" s="401"/>
      <c r="C427" s="98" t="s">
        <v>228</v>
      </c>
      <c r="D427" s="99"/>
      <c r="E427" s="100">
        <v>7333186</v>
      </c>
      <c r="F427" s="150"/>
      <c r="G427" s="150"/>
      <c r="H427" s="100">
        <v>7333186</v>
      </c>
      <c r="I427" s="100"/>
      <c r="J427" s="100"/>
      <c r="K427" s="100"/>
      <c r="L427" s="97"/>
      <c r="N427" s="6"/>
      <c r="O427" s="6"/>
      <c r="P427" s="6"/>
    </row>
    <row r="428" spans="1:16" s="5" customFormat="1" ht="38.25" hidden="1">
      <c r="A428" s="392"/>
      <c r="B428" s="401"/>
      <c r="C428" s="98" t="s">
        <v>229</v>
      </c>
      <c r="D428" s="99"/>
      <c r="E428" s="100">
        <v>9970706</v>
      </c>
      <c r="F428" s="150"/>
      <c r="G428" s="150"/>
      <c r="H428" s="100">
        <v>9970706</v>
      </c>
      <c r="I428" s="100"/>
      <c r="J428" s="100"/>
      <c r="K428" s="100"/>
      <c r="L428" s="97"/>
      <c r="N428" s="6"/>
      <c r="O428" s="6"/>
      <c r="P428" s="6"/>
    </row>
    <row r="429" spans="1:16" s="5" customFormat="1" ht="25.5" hidden="1">
      <c r="A429" s="392"/>
      <c r="B429" s="401"/>
      <c r="C429" s="98" t="s">
        <v>252</v>
      </c>
      <c r="D429" s="99"/>
      <c r="E429" s="100">
        <v>59000</v>
      </c>
      <c r="F429" s="150"/>
      <c r="G429" s="150"/>
      <c r="H429" s="100">
        <v>8500000</v>
      </c>
      <c r="I429" s="100"/>
      <c r="J429" s="100">
        <v>8500000</v>
      </c>
      <c r="K429" s="100"/>
      <c r="L429" s="97"/>
      <c r="N429" s="6"/>
      <c r="O429" s="6"/>
      <c r="P429" s="6"/>
    </row>
    <row r="430" spans="1:16" s="5" customFormat="1" ht="25.5" hidden="1">
      <c r="A430" s="392"/>
      <c r="B430" s="401"/>
      <c r="C430" s="98" t="s">
        <v>253</v>
      </c>
      <c r="D430" s="99"/>
      <c r="E430" s="100"/>
      <c r="F430" s="150"/>
      <c r="G430" s="150"/>
      <c r="H430" s="100"/>
      <c r="I430" s="100"/>
      <c r="J430" s="100"/>
      <c r="K430" s="100"/>
      <c r="L430" s="97"/>
      <c r="N430" s="6"/>
      <c r="O430" s="6"/>
      <c r="P430" s="6"/>
    </row>
    <row r="431" spans="1:16" s="5" customFormat="1" ht="25.5" hidden="1">
      <c r="A431" s="392"/>
      <c r="B431" s="401"/>
      <c r="C431" s="98" t="s">
        <v>254</v>
      </c>
      <c r="D431" s="99"/>
      <c r="E431" s="100"/>
      <c r="F431" s="150"/>
      <c r="G431" s="150"/>
      <c r="H431" s="100"/>
      <c r="I431" s="100"/>
      <c r="J431" s="100"/>
      <c r="K431" s="100"/>
      <c r="L431" s="97"/>
      <c r="N431" s="6"/>
      <c r="O431" s="6"/>
      <c r="P431" s="6"/>
    </row>
    <row r="432" spans="1:16" s="5" customFormat="1" ht="25.5" hidden="1">
      <c r="A432" s="392"/>
      <c r="B432" s="401"/>
      <c r="C432" s="98" t="s">
        <v>255</v>
      </c>
      <c r="D432" s="99"/>
      <c r="E432" s="100"/>
      <c r="F432" s="150"/>
      <c r="G432" s="150"/>
      <c r="H432" s="100"/>
      <c r="I432" s="100"/>
      <c r="J432" s="100"/>
      <c r="K432" s="100"/>
      <c r="L432" s="97"/>
      <c r="N432" s="6"/>
      <c r="O432" s="6"/>
      <c r="P432" s="6"/>
    </row>
    <row r="433" spans="1:16" s="5" customFormat="1" ht="25.5" hidden="1">
      <c r="A433" s="392"/>
      <c r="B433" s="401"/>
      <c r="C433" s="98" t="s">
        <v>256</v>
      </c>
      <c r="D433" s="99"/>
      <c r="E433" s="100"/>
      <c r="F433" s="150"/>
      <c r="G433" s="150"/>
      <c r="H433" s="100"/>
      <c r="I433" s="100"/>
      <c r="J433" s="100"/>
      <c r="K433" s="100"/>
      <c r="L433" s="97"/>
      <c r="N433" s="6"/>
      <c r="O433" s="6"/>
      <c r="P433" s="6"/>
    </row>
    <row r="434" spans="1:16" s="5" customFormat="1" ht="25.5" hidden="1">
      <c r="A434" s="392"/>
      <c r="B434" s="401"/>
      <c r="C434" s="98" t="s">
        <v>257</v>
      </c>
      <c r="D434" s="99"/>
      <c r="E434" s="100"/>
      <c r="F434" s="150"/>
      <c r="G434" s="150"/>
      <c r="H434" s="100"/>
      <c r="I434" s="100"/>
      <c r="J434" s="100"/>
      <c r="K434" s="100"/>
      <c r="L434" s="97"/>
      <c r="N434" s="6"/>
      <c r="O434" s="6"/>
      <c r="P434" s="6"/>
    </row>
    <row r="435" spans="1:16" s="5" customFormat="1" ht="25.5" hidden="1">
      <c r="A435" s="392"/>
      <c r="B435" s="401"/>
      <c r="C435" s="98" t="s">
        <v>258</v>
      </c>
      <c r="D435" s="99"/>
      <c r="E435" s="100"/>
      <c r="F435" s="150"/>
      <c r="G435" s="150"/>
      <c r="H435" s="100"/>
      <c r="I435" s="100"/>
      <c r="J435" s="100"/>
      <c r="K435" s="100"/>
      <c r="L435" s="97"/>
      <c r="N435" s="6"/>
      <c r="O435" s="6"/>
      <c r="P435" s="6"/>
    </row>
    <row r="436" spans="1:16" s="5" customFormat="1" ht="25.5" hidden="1">
      <c r="A436" s="392"/>
      <c r="B436" s="401"/>
      <c r="C436" s="98" t="s">
        <v>259</v>
      </c>
      <c r="D436" s="99"/>
      <c r="E436" s="100">
        <v>40000</v>
      </c>
      <c r="F436" s="150"/>
      <c r="G436" s="150"/>
      <c r="H436" s="100">
        <v>8500000</v>
      </c>
      <c r="I436" s="100"/>
      <c r="J436" s="100">
        <v>8500000</v>
      </c>
      <c r="K436" s="100"/>
      <c r="L436" s="97"/>
      <c r="N436" s="6"/>
      <c r="O436" s="6"/>
      <c r="P436" s="6"/>
    </row>
    <row r="437" spans="1:16" s="5" customFormat="1" ht="25.5" hidden="1">
      <c r="A437" s="392"/>
      <c r="B437" s="401"/>
      <c r="C437" s="98" t="s">
        <v>260</v>
      </c>
      <c r="D437" s="99"/>
      <c r="E437" s="100">
        <v>65000</v>
      </c>
      <c r="F437" s="150"/>
      <c r="G437" s="150"/>
      <c r="H437" s="100">
        <v>8500000</v>
      </c>
      <c r="I437" s="100"/>
      <c r="J437" s="100">
        <v>8500000</v>
      </c>
      <c r="K437" s="100"/>
      <c r="L437" s="97"/>
      <c r="N437" s="6"/>
      <c r="O437" s="6"/>
      <c r="P437" s="6"/>
    </row>
    <row r="438" spans="1:16" s="5" customFormat="1" ht="25.5" hidden="1">
      <c r="A438" s="392"/>
      <c r="B438" s="401"/>
      <c r="C438" s="98" t="s">
        <v>261</v>
      </c>
      <c r="D438" s="99"/>
      <c r="E438" s="100">
        <v>40000</v>
      </c>
      <c r="F438" s="150"/>
      <c r="G438" s="150"/>
      <c r="H438" s="100">
        <v>8500000</v>
      </c>
      <c r="I438" s="100"/>
      <c r="J438" s="100">
        <v>8500000</v>
      </c>
      <c r="K438" s="100"/>
      <c r="L438" s="97"/>
      <c r="N438" s="6"/>
      <c r="O438" s="6"/>
      <c r="P438" s="6"/>
    </row>
    <row r="439" spans="1:16" s="5" customFormat="1" ht="38.25" hidden="1">
      <c r="A439" s="392"/>
      <c r="B439" s="401"/>
      <c r="C439" s="98" t="s">
        <v>262</v>
      </c>
      <c r="D439" s="99"/>
      <c r="E439" s="100">
        <v>40000</v>
      </c>
      <c r="F439" s="150"/>
      <c r="G439" s="150"/>
      <c r="H439" s="100">
        <v>8500000</v>
      </c>
      <c r="I439" s="100"/>
      <c r="J439" s="100">
        <v>8500000</v>
      </c>
      <c r="K439" s="100"/>
      <c r="L439" s="97"/>
      <c r="N439" s="6"/>
      <c r="O439" s="6"/>
      <c r="P439" s="6"/>
    </row>
    <row r="440" spans="1:16" s="5" customFormat="1" ht="38.25" hidden="1">
      <c r="A440" s="392"/>
      <c r="B440" s="401"/>
      <c r="C440" s="98" t="s">
        <v>263</v>
      </c>
      <c r="D440" s="99"/>
      <c r="E440" s="100">
        <v>40000</v>
      </c>
      <c r="F440" s="150"/>
      <c r="G440" s="150"/>
      <c r="H440" s="100">
        <v>3500000</v>
      </c>
      <c r="I440" s="100"/>
      <c r="J440" s="100">
        <v>3500000</v>
      </c>
      <c r="K440" s="100"/>
      <c r="L440" s="97"/>
      <c r="N440" s="6"/>
      <c r="O440" s="6"/>
      <c r="P440" s="6"/>
    </row>
    <row r="441" spans="1:16" s="5" customFormat="1" ht="38.25" hidden="1">
      <c r="A441" s="392"/>
      <c r="B441" s="401"/>
      <c r="C441" s="98" t="s">
        <v>264</v>
      </c>
      <c r="D441" s="99"/>
      <c r="E441" s="100">
        <v>40000</v>
      </c>
      <c r="F441" s="150"/>
      <c r="G441" s="150"/>
      <c r="H441" s="100">
        <v>8500000</v>
      </c>
      <c r="I441" s="100"/>
      <c r="J441" s="100">
        <v>8500000</v>
      </c>
      <c r="K441" s="100"/>
      <c r="L441" s="97"/>
      <c r="N441" s="6"/>
      <c r="O441" s="6"/>
      <c r="P441" s="6"/>
    </row>
    <row r="442" spans="1:16" s="5" customFormat="1" ht="38.25" hidden="1">
      <c r="A442" s="392"/>
      <c r="B442" s="401"/>
      <c r="C442" s="98" t="s">
        <v>265</v>
      </c>
      <c r="D442" s="99"/>
      <c r="E442" s="100">
        <v>40000</v>
      </c>
      <c r="F442" s="150"/>
      <c r="G442" s="150"/>
      <c r="H442" s="100">
        <v>8500000</v>
      </c>
      <c r="I442" s="100"/>
      <c r="J442" s="100">
        <v>8500000</v>
      </c>
      <c r="K442" s="100"/>
      <c r="L442" s="97"/>
      <c r="N442" s="6"/>
      <c r="O442" s="6"/>
      <c r="P442" s="6"/>
    </row>
    <row r="443" spans="1:16" s="5" customFormat="1" ht="38.25" hidden="1">
      <c r="A443" s="392"/>
      <c r="B443" s="401"/>
      <c r="C443" s="98" t="s">
        <v>266</v>
      </c>
      <c r="D443" s="99"/>
      <c r="E443" s="100">
        <v>40000</v>
      </c>
      <c r="F443" s="150"/>
      <c r="G443" s="150"/>
      <c r="H443" s="100">
        <v>8500000</v>
      </c>
      <c r="I443" s="100"/>
      <c r="J443" s="100">
        <v>8500000</v>
      </c>
      <c r="K443" s="100"/>
      <c r="L443" s="97"/>
      <c r="N443" s="6"/>
      <c r="O443" s="6"/>
      <c r="P443" s="6"/>
    </row>
    <row r="444" spans="1:16" s="5" customFormat="1" ht="38.25" hidden="1">
      <c r="A444" s="392"/>
      <c r="B444" s="401"/>
      <c r="C444" s="98" t="s">
        <v>267</v>
      </c>
      <c r="D444" s="99"/>
      <c r="E444" s="100">
        <v>40000</v>
      </c>
      <c r="F444" s="150"/>
      <c r="G444" s="150"/>
      <c r="H444" s="100">
        <v>8500000</v>
      </c>
      <c r="I444" s="100"/>
      <c r="J444" s="100">
        <v>8500000</v>
      </c>
      <c r="K444" s="100"/>
      <c r="L444" s="97"/>
      <c r="N444" s="6"/>
      <c r="O444" s="6"/>
      <c r="P444" s="6"/>
    </row>
    <row r="445" spans="1:16" s="5" customFormat="1" ht="38.25" hidden="1">
      <c r="A445" s="392"/>
      <c r="B445" s="401"/>
      <c r="C445" s="98" t="s">
        <v>268</v>
      </c>
      <c r="D445" s="99"/>
      <c r="E445" s="100">
        <v>40000</v>
      </c>
      <c r="F445" s="150"/>
      <c r="G445" s="150"/>
      <c r="H445" s="100">
        <v>3500000</v>
      </c>
      <c r="I445" s="100"/>
      <c r="J445" s="100">
        <v>3500000</v>
      </c>
      <c r="K445" s="100"/>
      <c r="L445" s="97"/>
      <c r="N445" s="6"/>
      <c r="O445" s="6"/>
      <c r="P445" s="6"/>
    </row>
    <row r="446" spans="1:16" s="5" customFormat="1" ht="25.5" hidden="1">
      <c r="A446" s="392"/>
      <c r="B446" s="401"/>
      <c r="C446" s="98" t="s">
        <v>269</v>
      </c>
      <c r="D446" s="99"/>
      <c r="E446" s="100"/>
      <c r="F446" s="150"/>
      <c r="G446" s="150"/>
      <c r="H446" s="100"/>
      <c r="I446" s="100"/>
      <c r="J446" s="100"/>
      <c r="K446" s="100"/>
      <c r="L446" s="97"/>
      <c r="N446" s="6"/>
      <c r="O446" s="6"/>
      <c r="P446" s="6"/>
    </row>
    <row r="447" spans="1:16" s="5" customFormat="1" ht="25.5" hidden="1">
      <c r="A447" s="392"/>
      <c r="B447" s="401"/>
      <c r="C447" s="98" t="s">
        <v>270</v>
      </c>
      <c r="D447" s="101"/>
      <c r="E447" s="100"/>
      <c r="F447" s="150"/>
      <c r="G447" s="150"/>
      <c r="H447" s="100"/>
      <c r="I447" s="100"/>
      <c r="J447" s="100"/>
      <c r="K447" s="100"/>
      <c r="L447" s="97"/>
      <c r="N447" s="6"/>
      <c r="O447" s="6"/>
      <c r="P447" s="6"/>
    </row>
    <row r="448" spans="1:16" s="5" customFormat="1" ht="38.25" hidden="1">
      <c r="A448" s="392"/>
      <c r="B448" s="401"/>
      <c r="C448" s="98" t="s">
        <v>271</v>
      </c>
      <c r="D448" s="99"/>
      <c r="E448" s="100">
        <v>40000</v>
      </c>
      <c r="F448" s="150"/>
      <c r="G448" s="150"/>
      <c r="H448" s="100">
        <v>8500000</v>
      </c>
      <c r="I448" s="100"/>
      <c r="J448" s="100">
        <v>8500000</v>
      </c>
      <c r="K448" s="100"/>
      <c r="L448" s="97"/>
      <c r="N448" s="6"/>
      <c r="O448" s="6"/>
      <c r="P448" s="6"/>
    </row>
    <row r="449" spans="1:16" s="5" customFormat="1" ht="38.25" hidden="1">
      <c r="A449" s="392"/>
      <c r="B449" s="401"/>
      <c r="C449" s="98" t="s">
        <v>272</v>
      </c>
      <c r="D449" s="99"/>
      <c r="E449" s="100">
        <v>40000</v>
      </c>
      <c r="F449" s="150"/>
      <c r="G449" s="150"/>
      <c r="H449" s="100">
        <v>8500000</v>
      </c>
      <c r="I449" s="100"/>
      <c r="J449" s="100">
        <v>8500000</v>
      </c>
      <c r="K449" s="100"/>
      <c r="L449" s="97"/>
      <c r="N449" s="6"/>
      <c r="O449" s="6"/>
      <c r="P449" s="6"/>
    </row>
    <row r="450" spans="1:16" s="5" customFormat="1" ht="38.25" hidden="1">
      <c r="A450" s="392"/>
      <c r="B450" s="401"/>
      <c r="C450" s="98" t="s">
        <v>273</v>
      </c>
      <c r="D450" s="99"/>
      <c r="E450" s="100">
        <v>40000</v>
      </c>
      <c r="F450" s="150"/>
      <c r="G450" s="150"/>
      <c r="H450" s="100">
        <v>8500000</v>
      </c>
      <c r="I450" s="100"/>
      <c r="J450" s="100">
        <v>8500000</v>
      </c>
      <c r="K450" s="100"/>
      <c r="L450" s="97"/>
      <c r="N450" s="6"/>
      <c r="O450" s="6"/>
      <c r="P450" s="6"/>
    </row>
    <row r="451" spans="1:16" s="5" customFormat="1" ht="38.25" hidden="1">
      <c r="A451" s="392"/>
      <c r="B451" s="401"/>
      <c r="C451" s="98" t="s">
        <v>274</v>
      </c>
      <c r="D451" s="99"/>
      <c r="E451" s="100">
        <v>40000</v>
      </c>
      <c r="F451" s="150"/>
      <c r="G451" s="150"/>
      <c r="H451" s="100">
        <v>8500000</v>
      </c>
      <c r="I451" s="100"/>
      <c r="J451" s="100">
        <v>8500000</v>
      </c>
      <c r="K451" s="100"/>
      <c r="L451" s="97"/>
      <c r="N451" s="6"/>
      <c r="O451" s="6"/>
      <c r="P451" s="6"/>
    </row>
    <row r="452" spans="1:16" s="5" customFormat="1" ht="25.5" hidden="1">
      <c r="A452" s="392"/>
      <c r="B452" s="401"/>
      <c r="C452" s="98" t="s">
        <v>374</v>
      </c>
      <c r="D452" s="99"/>
      <c r="E452" s="100">
        <v>40000</v>
      </c>
      <c r="F452" s="150"/>
      <c r="G452" s="150"/>
      <c r="H452" s="100">
        <v>8500000</v>
      </c>
      <c r="I452" s="100"/>
      <c r="J452" s="100">
        <v>8500000</v>
      </c>
      <c r="K452" s="100"/>
      <c r="L452" s="97"/>
      <c r="N452" s="6"/>
      <c r="O452" s="6"/>
      <c r="P452" s="6"/>
    </row>
    <row r="453" spans="1:16" s="5" customFormat="1" ht="25.5" hidden="1">
      <c r="A453" s="392"/>
      <c r="B453" s="401"/>
      <c r="C453" s="98" t="s">
        <v>375</v>
      </c>
      <c r="D453" s="99"/>
      <c r="E453" s="100">
        <v>40000</v>
      </c>
      <c r="F453" s="150"/>
      <c r="G453" s="150"/>
      <c r="H453" s="100">
        <v>3500000</v>
      </c>
      <c r="I453" s="100"/>
      <c r="J453" s="100">
        <v>3500000</v>
      </c>
      <c r="K453" s="100"/>
      <c r="L453" s="97"/>
      <c r="N453" s="6"/>
      <c r="O453" s="6"/>
      <c r="P453" s="6"/>
    </row>
    <row r="454" spans="1:16" s="5" customFormat="1" ht="25.5" hidden="1">
      <c r="A454" s="392"/>
      <c r="B454" s="401"/>
      <c r="C454" s="98" t="s">
        <v>376</v>
      </c>
      <c r="D454" s="99"/>
      <c r="E454" s="100">
        <v>40000</v>
      </c>
      <c r="F454" s="150"/>
      <c r="G454" s="150"/>
      <c r="H454" s="100">
        <v>3500000</v>
      </c>
      <c r="I454" s="100"/>
      <c r="J454" s="100">
        <v>3500000</v>
      </c>
      <c r="K454" s="100"/>
      <c r="L454" s="97"/>
      <c r="N454" s="6"/>
      <c r="O454" s="6"/>
      <c r="P454" s="6"/>
    </row>
    <row r="455" spans="1:16" s="5" customFormat="1" ht="25.5" hidden="1">
      <c r="A455" s="392"/>
      <c r="B455" s="401"/>
      <c r="C455" s="98" t="s">
        <v>377</v>
      </c>
      <c r="D455" s="99"/>
      <c r="E455" s="100">
        <v>40000</v>
      </c>
      <c r="F455" s="150"/>
      <c r="G455" s="150"/>
      <c r="H455" s="100">
        <v>3500000</v>
      </c>
      <c r="I455" s="100"/>
      <c r="J455" s="100">
        <v>3500000</v>
      </c>
      <c r="K455" s="100"/>
      <c r="L455" s="97"/>
      <c r="N455" s="6"/>
      <c r="O455" s="6"/>
      <c r="P455" s="6"/>
    </row>
    <row r="456" spans="1:16" s="5" customFormat="1" ht="25.5" hidden="1">
      <c r="A456" s="392"/>
      <c r="B456" s="401"/>
      <c r="C456" s="98" t="s">
        <v>378</v>
      </c>
      <c r="D456" s="99"/>
      <c r="E456" s="100">
        <v>40000</v>
      </c>
      <c r="F456" s="150"/>
      <c r="G456" s="150"/>
      <c r="H456" s="100">
        <v>3500000</v>
      </c>
      <c r="I456" s="100"/>
      <c r="J456" s="100">
        <v>3500000</v>
      </c>
      <c r="K456" s="100"/>
      <c r="L456" s="97"/>
      <c r="N456" s="6"/>
      <c r="O456" s="6"/>
      <c r="P456" s="6"/>
    </row>
    <row r="457" spans="1:16" s="5" customFormat="1" ht="25.5" hidden="1">
      <c r="A457" s="392"/>
      <c r="B457" s="401"/>
      <c r="C457" s="98" t="s">
        <v>379</v>
      </c>
      <c r="D457" s="99"/>
      <c r="E457" s="100">
        <v>40000</v>
      </c>
      <c r="F457" s="150"/>
      <c r="G457" s="150"/>
      <c r="H457" s="100">
        <v>3500000</v>
      </c>
      <c r="I457" s="100"/>
      <c r="J457" s="100">
        <v>3500000</v>
      </c>
      <c r="K457" s="100"/>
      <c r="L457" s="97"/>
      <c r="N457" s="6"/>
      <c r="O457" s="6"/>
      <c r="P457" s="6"/>
    </row>
    <row r="458" spans="1:16" s="5" customFormat="1" ht="25.5" hidden="1">
      <c r="A458" s="392"/>
      <c r="B458" s="401"/>
      <c r="C458" s="98" t="s">
        <v>380</v>
      </c>
      <c r="D458" s="99"/>
      <c r="E458" s="100">
        <v>40000</v>
      </c>
      <c r="F458" s="150"/>
      <c r="G458" s="150"/>
      <c r="H458" s="100">
        <v>3500000</v>
      </c>
      <c r="I458" s="100"/>
      <c r="J458" s="100">
        <v>3500000</v>
      </c>
      <c r="K458" s="100"/>
      <c r="L458" s="97"/>
      <c r="N458" s="6"/>
      <c r="O458" s="6"/>
      <c r="P458" s="6"/>
    </row>
    <row r="459" spans="1:16" s="5" customFormat="1" ht="25.5" hidden="1">
      <c r="A459" s="392"/>
      <c r="B459" s="401"/>
      <c r="C459" s="98" t="s">
        <v>381</v>
      </c>
      <c r="D459" s="99"/>
      <c r="E459" s="100">
        <v>40000</v>
      </c>
      <c r="F459" s="150"/>
      <c r="G459" s="150"/>
      <c r="H459" s="100">
        <v>3500000</v>
      </c>
      <c r="I459" s="100"/>
      <c r="J459" s="100">
        <v>3500000</v>
      </c>
      <c r="K459" s="100"/>
      <c r="L459" s="97"/>
      <c r="N459" s="6"/>
      <c r="O459" s="6"/>
      <c r="P459" s="6"/>
    </row>
    <row r="460" spans="1:16" s="5" customFormat="1" ht="25.5" hidden="1">
      <c r="A460" s="392"/>
      <c r="B460" s="401"/>
      <c r="C460" s="98" t="s">
        <v>382</v>
      </c>
      <c r="D460" s="99"/>
      <c r="E460" s="100">
        <v>40000</v>
      </c>
      <c r="F460" s="150"/>
      <c r="G460" s="150"/>
      <c r="H460" s="100">
        <v>3500000</v>
      </c>
      <c r="I460" s="100"/>
      <c r="J460" s="100">
        <v>3500000</v>
      </c>
      <c r="K460" s="100"/>
      <c r="L460" s="97"/>
      <c r="N460" s="6"/>
      <c r="O460" s="6"/>
      <c r="P460" s="6"/>
    </row>
    <row r="461" spans="1:16" s="5" customFormat="1" ht="25.5" hidden="1">
      <c r="A461" s="392"/>
      <c r="B461" s="401"/>
      <c r="C461" s="98" t="s">
        <v>383</v>
      </c>
      <c r="D461" s="99"/>
      <c r="E461" s="100">
        <v>40000</v>
      </c>
      <c r="F461" s="150"/>
      <c r="G461" s="150"/>
      <c r="H461" s="100">
        <v>3500000</v>
      </c>
      <c r="I461" s="100"/>
      <c r="J461" s="100">
        <v>3500000</v>
      </c>
      <c r="K461" s="100"/>
      <c r="L461" s="97"/>
      <c r="N461" s="6"/>
      <c r="O461" s="6"/>
      <c r="P461" s="6"/>
    </row>
    <row r="462" spans="1:16" s="5" customFormat="1" ht="25.5" hidden="1">
      <c r="A462" s="392"/>
      <c r="B462" s="401"/>
      <c r="C462" s="98" t="s">
        <v>384</v>
      </c>
      <c r="D462" s="99"/>
      <c r="E462" s="100">
        <v>40000</v>
      </c>
      <c r="F462" s="150"/>
      <c r="G462" s="150"/>
      <c r="H462" s="100">
        <v>3500000</v>
      </c>
      <c r="I462" s="100"/>
      <c r="J462" s="100">
        <v>3500000</v>
      </c>
      <c r="K462" s="100"/>
      <c r="L462" s="97"/>
      <c r="N462" s="6"/>
      <c r="O462" s="6"/>
      <c r="P462" s="6"/>
    </row>
    <row r="463" spans="1:16" s="5" customFormat="1" ht="25.5" hidden="1">
      <c r="A463" s="392"/>
      <c r="B463" s="401"/>
      <c r="C463" s="98" t="s">
        <v>385</v>
      </c>
      <c r="D463" s="99"/>
      <c r="E463" s="100">
        <v>40000</v>
      </c>
      <c r="F463" s="150"/>
      <c r="G463" s="150"/>
      <c r="H463" s="100">
        <v>3500000</v>
      </c>
      <c r="I463" s="100"/>
      <c r="J463" s="100">
        <v>3500000</v>
      </c>
      <c r="K463" s="100"/>
      <c r="L463" s="97"/>
      <c r="N463" s="6"/>
      <c r="O463" s="6"/>
      <c r="P463" s="6"/>
    </row>
    <row r="464" spans="1:16" s="5" customFormat="1" ht="38.25" hidden="1">
      <c r="A464" s="393"/>
      <c r="B464" s="429"/>
      <c r="C464" s="98" t="s">
        <v>275</v>
      </c>
      <c r="D464" s="99"/>
      <c r="E464" s="100">
        <v>40000</v>
      </c>
      <c r="F464" s="150"/>
      <c r="G464" s="150"/>
      <c r="H464" s="100">
        <v>8500000</v>
      </c>
      <c r="I464" s="100"/>
      <c r="J464" s="100">
        <v>8500000</v>
      </c>
      <c r="K464" s="100"/>
      <c r="L464" s="97"/>
      <c r="N464" s="6"/>
      <c r="O464" s="6"/>
      <c r="P464" s="6"/>
    </row>
    <row r="465" spans="1:16" s="5" customFormat="1" ht="25.5">
      <c r="A465" s="348"/>
      <c r="B465" s="349" t="s">
        <v>34</v>
      </c>
      <c r="C465" s="98" t="s">
        <v>35</v>
      </c>
      <c r="D465" s="99">
        <f>SUM(D466:D471)</f>
        <v>15339711</v>
      </c>
      <c r="E465" s="99">
        <f t="shared" ref="E465:J465" si="88">SUM(E466:E471)</f>
        <v>0</v>
      </c>
      <c r="F465" s="150"/>
      <c r="G465" s="150"/>
      <c r="H465" s="99">
        <f t="shared" si="88"/>
        <v>0</v>
      </c>
      <c r="I465" s="99"/>
      <c r="J465" s="99">
        <f t="shared" si="88"/>
        <v>0</v>
      </c>
      <c r="K465" s="99"/>
      <c r="L465" s="97"/>
      <c r="N465" s="6"/>
      <c r="O465" s="6"/>
      <c r="P465" s="6"/>
    </row>
    <row r="466" spans="1:16" s="5" customFormat="1" ht="25.5" hidden="1">
      <c r="A466" s="348"/>
      <c r="B466" s="349"/>
      <c r="C466" s="98" t="s">
        <v>484</v>
      </c>
      <c r="D466" s="99">
        <v>3412779</v>
      </c>
      <c r="E466" s="100"/>
      <c r="F466" s="150"/>
      <c r="G466" s="150"/>
      <c r="H466" s="100"/>
      <c r="I466" s="100"/>
      <c r="J466" s="100"/>
      <c r="K466" s="100"/>
      <c r="L466" s="97"/>
      <c r="N466" s="6"/>
      <c r="O466" s="6"/>
      <c r="P466" s="6"/>
    </row>
    <row r="467" spans="1:16" s="5" customFormat="1" ht="25.5" hidden="1">
      <c r="A467" s="348"/>
      <c r="B467" s="349"/>
      <c r="C467" s="98" t="s">
        <v>485</v>
      </c>
      <c r="D467" s="99">
        <v>3000000</v>
      </c>
      <c r="E467" s="100"/>
      <c r="F467" s="150"/>
      <c r="G467" s="150"/>
      <c r="H467" s="100"/>
      <c r="I467" s="100"/>
      <c r="J467" s="100"/>
      <c r="K467" s="100"/>
      <c r="L467" s="97"/>
      <c r="N467" s="6"/>
      <c r="O467" s="6"/>
      <c r="P467" s="6"/>
    </row>
    <row r="468" spans="1:16" s="5" customFormat="1" ht="25.5" hidden="1">
      <c r="A468" s="348"/>
      <c r="B468" s="349"/>
      <c r="C468" s="98" t="s">
        <v>257</v>
      </c>
      <c r="D468" s="99">
        <v>2643008</v>
      </c>
      <c r="E468" s="100"/>
      <c r="F468" s="150"/>
      <c r="G468" s="150"/>
      <c r="H468" s="100"/>
      <c r="I468" s="100"/>
      <c r="J468" s="100"/>
      <c r="K468" s="100"/>
      <c r="L468" s="97"/>
      <c r="N468" s="6"/>
      <c r="O468" s="6"/>
      <c r="P468" s="6"/>
    </row>
    <row r="469" spans="1:16" s="5" customFormat="1" ht="25.5" hidden="1">
      <c r="A469" s="348"/>
      <c r="B469" s="349"/>
      <c r="C469" s="98" t="s">
        <v>254</v>
      </c>
      <c r="D469" s="99">
        <v>997909</v>
      </c>
      <c r="E469" s="100"/>
      <c r="F469" s="150"/>
      <c r="G469" s="150"/>
      <c r="H469" s="100"/>
      <c r="I469" s="100"/>
      <c r="J469" s="100"/>
      <c r="K469" s="100"/>
      <c r="L469" s="97"/>
      <c r="N469" s="6"/>
      <c r="O469" s="6"/>
      <c r="P469" s="6"/>
    </row>
    <row r="470" spans="1:16" s="5" customFormat="1" ht="25.5" hidden="1">
      <c r="A470" s="348"/>
      <c r="B470" s="349"/>
      <c r="C470" s="98" t="s">
        <v>255</v>
      </c>
      <c r="D470" s="99">
        <v>2643008</v>
      </c>
      <c r="E470" s="100"/>
      <c r="F470" s="150"/>
      <c r="G470" s="150"/>
      <c r="H470" s="100"/>
      <c r="I470" s="100"/>
      <c r="J470" s="100"/>
      <c r="K470" s="100"/>
      <c r="L470" s="97"/>
      <c r="N470" s="6"/>
      <c r="O470" s="6"/>
      <c r="P470" s="6"/>
    </row>
    <row r="471" spans="1:16" s="5" customFormat="1" ht="25.5" hidden="1">
      <c r="A471" s="348"/>
      <c r="B471" s="349"/>
      <c r="C471" s="98" t="s">
        <v>256</v>
      </c>
      <c r="D471" s="99">
        <v>2643007</v>
      </c>
      <c r="E471" s="100"/>
      <c r="F471" s="150"/>
      <c r="G471" s="150"/>
      <c r="H471" s="100"/>
      <c r="I471" s="100"/>
      <c r="J471" s="100"/>
      <c r="K471" s="100"/>
      <c r="L471" s="97"/>
      <c r="N471" s="6"/>
      <c r="O471" s="6"/>
      <c r="P471" s="6"/>
    </row>
    <row r="472" spans="1:16" s="5" customFormat="1" ht="12.75" hidden="1">
      <c r="A472" s="140"/>
      <c r="B472" s="118"/>
      <c r="C472" s="98"/>
      <c r="D472" s="99"/>
      <c r="E472" s="100"/>
      <c r="F472" s="150"/>
      <c r="G472" s="150"/>
      <c r="H472" s="100"/>
      <c r="I472" s="100"/>
      <c r="J472" s="100"/>
      <c r="K472" s="100"/>
      <c r="L472" s="97"/>
      <c r="N472" s="6"/>
      <c r="O472" s="6"/>
      <c r="P472" s="6"/>
    </row>
    <row r="473" spans="1:16" s="5" customFormat="1" ht="12.75">
      <c r="A473" s="140"/>
      <c r="B473" s="118"/>
      <c r="C473" s="98"/>
      <c r="D473" s="99"/>
      <c r="E473" s="103"/>
      <c r="F473" s="152"/>
      <c r="G473" s="152"/>
      <c r="H473" s="103"/>
      <c r="I473" s="103"/>
      <c r="J473" s="103"/>
      <c r="K473" s="103"/>
      <c r="L473" s="97"/>
      <c r="N473" s="6"/>
      <c r="O473" s="6"/>
      <c r="P473" s="6"/>
    </row>
    <row r="474" spans="1:16" s="5" customFormat="1" ht="49.5" customHeight="1">
      <c r="A474" s="420" t="s">
        <v>539</v>
      </c>
      <c r="B474" s="421"/>
      <c r="C474" s="422"/>
      <c r="D474" s="3">
        <f>D475+D481+D482+D486+D489+D490+D492</f>
        <v>140557419</v>
      </c>
      <c r="E474" s="3">
        <f>E475+E481+E482+E486+E489+E490+E492</f>
        <v>670042568</v>
      </c>
      <c r="F474" s="3">
        <f t="shared" ref="F474" si="89">F475+F481+F482+F486+F489+F490+F492</f>
        <v>88957942</v>
      </c>
      <c r="G474" s="3">
        <f>G475+G481+G482+G486+G489+G490+G492</f>
        <v>81629971</v>
      </c>
      <c r="H474" s="3">
        <f>H475+H481+H482+H486+H489+H490+H492</f>
        <v>368428209</v>
      </c>
      <c r="I474" s="3">
        <f t="shared" ref="I474:K474" si="90">I475+I481+I482+I486+I489+I490+I492</f>
        <v>33214117.133600004</v>
      </c>
      <c r="J474" s="3">
        <f t="shared" si="90"/>
        <v>370038659</v>
      </c>
      <c r="K474" s="3">
        <f t="shared" si="90"/>
        <v>38656813.618500002</v>
      </c>
      <c r="L474" s="141"/>
      <c r="N474" s="6"/>
      <c r="O474" s="6"/>
      <c r="P474" s="6"/>
    </row>
    <row r="475" spans="1:16" s="11" customFormat="1" ht="25.5">
      <c r="A475" s="403" t="s">
        <v>20</v>
      </c>
      <c r="B475" s="104"/>
      <c r="C475" s="105" t="s">
        <v>540</v>
      </c>
      <c r="D475" s="106">
        <f>SUM(D476:D480)</f>
        <v>0</v>
      </c>
      <c r="E475" s="106">
        <f t="shared" ref="E475:J475" si="91">SUM(E476:E480)</f>
        <v>0</v>
      </c>
      <c r="F475" s="106">
        <f t="shared" ref="F475" si="92">SUM(F476:F480)</f>
        <v>0</v>
      </c>
      <c r="G475" s="106">
        <f t="shared" si="91"/>
        <v>0</v>
      </c>
      <c r="H475" s="106">
        <f t="shared" si="91"/>
        <v>0</v>
      </c>
      <c r="I475" s="106"/>
      <c r="J475" s="106">
        <f t="shared" si="91"/>
        <v>0</v>
      </c>
      <c r="K475" s="106"/>
      <c r="L475" s="107"/>
      <c r="N475" s="6"/>
      <c r="O475" s="6"/>
      <c r="P475" s="6"/>
    </row>
    <row r="476" spans="1:16" s="13" customFormat="1" ht="25.5">
      <c r="A476" s="404"/>
      <c r="B476" s="108">
        <v>100</v>
      </c>
      <c r="C476" s="109" t="s">
        <v>541</v>
      </c>
      <c r="D476" s="110"/>
      <c r="E476" s="110"/>
      <c r="F476" s="110"/>
      <c r="G476" s="110"/>
      <c r="H476" s="110"/>
      <c r="I476" s="110"/>
      <c r="J476" s="110"/>
      <c r="K476" s="110"/>
      <c r="L476" s="111"/>
      <c r="N476" s="5"/>
      <c r="O476" s="5"/>
      <c r="P476" s="5"/>
    </row>
    <row r="477" spans="1:16" ht="38.25" customHeight="1">
      <c r="A477" s="404"/>
      <c r="B477" s="108">
        <v>104</v>
      </c>
      <c r="C477" s="112" t="s">
        <v>21</v>
      </c>
      <c r="D477" s="113"/>
      <c r="E477" s="113"/>
      <c r="F477" s="153"/>
      <c r="G477" s="153"/>
      <c r="H477" s="113"/>
      <c r="I477" s="113"/>
      <c r="J477" s="113"/>
      <c r="K477" s="113"/>
      <c r="L477" s="114"/>
    </row>
    <row r="478" spans="1:16" ht="25.5" customHeight="1">
      <c r="A478" s="404"/>
      <c r="B478" s="108" t="s">
        <v>17</v>
      </c>
      <c r="C478" s="112" t="s">
        <v>22</v>
      </c>
      <c r="D478" s="115"/>
      <c r="E478" s="115"/>
      <c r="F478" s="154"/>
      <c r="G478" s="154"/>
      <c r="H478" s="115"/>
      <c r="I478" s="115"/>
      <c r="J478" s="115"/>
      <c r="K478" s="115"/>
      <c r="L478" s="114"/>
    </row>
    <row r="479" spans="1:16">
      <c r="A479" s="404"/>
      <c r="B479" s="108">
        <v>111</v>
      </c>
      <c r="C479" s="112" t="s">
        <v>542</v>
      </c>
      <c r="D479" s="116"/>
      <c r="E479" s="113"/>
      <c r="F479" s="153"/>
      <c r="G479" s="153"/>
      <c r="H479" s="113"/>
      <c r="I479" s="113"/>
      <c r="J479" s="113"/>
      <c r="K479" s="113"/>
      <c r="L479" s="114"/>
    </row>
    <row r="480" spans="1:16" ht="14.25" customHeight="1">
      <c r="A480" s="405"/>
      <c r="B480" s="108">
        <v>123</v>
      </c>
      <c r="C480" s="112" t="s">
        <v>24</v>
      </c>
      <c r="D480" s="113"/>
      <c r="E480" s="113"/>
      <c r="F480" s="153"/>
      <c r="G480" s="153"/>
      <c r="H480" s="113"/>
      <c r="I480" s="113"/>
      <c r="J480" s="113"/>
      <c r="K480" s="113"/>
      <c r="L480" s="114"/>
    </row>
    <row r="481" spans="1:14" ht="37.5" customHeight="1">
      <c r="A481" s="117" t="s">
        <v>25</v>
      </c>
      <c r="B481" s="118" t="s">
        <v>47</v>
      </c>
      <c r="C481" s="95" t="s">
        <v>96</v>
      </c>
      <c r="D481" s="96">
        <v>52234797</v>
      </c>
      <c r="E481" s="119">
        <v>116393979</v>
      </c>
      <c r="F481" s="151">
        <v>37327971</v>
      </c>
      <c r="G481" s="151">
        <v>30000000</v>
      </c>
      <c r="H481" s="119">
        <v>124541557</v>
      </c>
      <c r="I481" s="119">
        <f>H481*15.22%</f>
        <v>18955224.975400001</v>
      </c>
      <c r="J481" s="119">
        <v>133259466</v>
      </c>
      <c r="K481" s="119">
        <f>J481*17.23%</f>
        <v>22960605.991800003</v>
      </c>
      <c r="L481" s="114" t="s">
        <v>359</v>
      </c>
    </row>
    <row r="482" spans="1:14" ht="44.25" customHeight="1">
      <c r="A482" s="391" t="s">
        <v>109</v>
      </c>
      <c r="B482" s="118" t="s">
        <v>47</v>
      </c>
      <c r="C482" s="95" t="s">
        <v>97</v>
      </c>
      <c r="D482" s="96">
        <f>SUM(D483:D485)</f>
        <v>28427704</v>
      </c>
      <c r="E482" s="96">
        <v>328875246</v>
      </c>
      <c r="F482" s="151"/>
      <c r="G482" s="151"/>
      <c r="H482" s="96">
        <f t="shared" ref="H482:J482" si="93">SUM(H483:H485)</f>
        <v>0</v>
      </c>
      <c r="I482" s="96"/>
      <c r="J482" s="96">
        <f t="shared" si="93"/>
        <v>0</v>
      </c>
      <c r="K482" s="96"/>
      <c r="L482" s="120"/>
    </row>
    <row r="483" spans="1:14" ht="92.25" hidden="1" customHeight="1">
      <c r="A483" s="392"/>
      <c r="B483" s="118" t="s">
        <v>41</v>
      </c>
      <c r="C483" s="98" t="s">
        <v>98</v>
      </c>
      <c r="D483" s="99"/>
      <c r="E483" s="100"/>
      <c r="F483" s="150"/>
      <c r="G483" s="150"/>
      <c r="H483" s="100"/>
      <c r="I483" s="100"/>
      <c r="J483" s="100"/>
      <c r="K483" s="100"/>
      <c r="L483" s="120"/>
    </row>
    <row r="484" spans="1:14" ht="83.25" hidden="1" customHeight="1">
      <c r="A484" s="392"/>
      <c r="B484" s="121" t="s">
        <v>15</v>
      </c>
      <c r="C484" s="98" t="s">
        <v>309</v>
      </c>
      <c r="D484" s="99">
        <v>28427704</v>
      </c>
      <c r="E484" s="100">
        <v>0</v>
      </c>
      <c r="F484" s="150">
        <v>0</v>
      </c>
      <c r="G484" s="150">
        <v>0</v>
      </c>
      <c r="H484" s="100">
        <v>0</v>
      </c>
      <c r="I484" s="100"/>
      <c r="J484" s="100">
        <v>0</v>
      </c>
      <c r="K484" s="100"/>
      <c r="L484" s="114" t="s">
        <v>360</v>
      </c>
    </row>
    <row r="485" spans="1:14" ht="78" hidden="1" customHeight="1">
      <c r="A485" s="393"/>
      <c r="B485" s="121" t="s">
        <v>85</v>
      </c>
      <c r="C485" s="98" t="s">
        <v>310</v>
      </c>
      <c r="D485" s="99"/>
      <c r="E485" s="100"/>
      <c r="F485" s="150"/>
      <c r="G485" s="150"/>
      <c r="H485" s="100">
        <v>0</v>
      </c>
      <c r="I485" s="100"/>
      <c r="J485" s="100">
        <v>0</v>
      </c>
      <c r="K485" s="100"/>
      <c r="L485" s="114"/>
    </row>
    <row r="486" spans="1:14" ht="25.5">
      <c r="A486" s="348" t="s">
        <v>26</v>
      </c>
      <c r="B486" s="118" t="s">
        <v>47</v>
      </c>
      <c r="C486" s="95" t="s">
        <v>49</v>
      </c>
      <c r="D486" s="96">
        <f>D487+D488</f>
        <v>26983003</v>
      </c>
      <c r="E486" s="96">
        <f t="shared" ref="E486:K486" si="94">E487+E488</f>
        <v>46564520</v>
      </c>
      <c r="F486" s="96">
        <f t="shared" ref="F486" si="95">F487+F488</f>
        <v>30076092</v>
      </c>
      <c r="G486" s="96">
        <f t="shared" si="94"/>
        <v>30076092</v>
      </c>
      <c r="H486" s="96">
        <f t="shared" si="94"/>
        <v>46233531</v>
      </c>
      <c r="I486" s="96">
        <f t="shared" si="94"/>
        <v>7036743.4182000002</v>
      </c>
      <c r="J486" s="96">
        <f t="shared" si="94"/>
        <v>47126411</v>
      </c>
      <c r="K486" s="96">
        <f t="shared" si="94"/>
        <v>8119880.6152999997</v>
      </c>
      <c r="L486" s="120"/>
    </row>
    <row r="487" spans="1:14" ht="33" customHeight="1">
      <c r="A487" s="348"/>
      <c r="B487" s="118" t="s">
        <v>13</v>
      </c>
      <c r="C487" s="98" t="s">
        <v>27</v>
      </c>
      <c r="D487" s="99">
        <v>26740474</v>
      </c>
      <c r="E487" s="100">
        <v>46279907</v>
      </c>
      <c r="F487" s="150">
        <v>29804063</v>
      </c>
      <c r="G487" s="150">
        <v>29804063</v>
      </c>
      <c r="H487" s="100">
        <v>45937919</v>
      </c>
      <c r="I487" s="100">
        <f>H487*15.22%</f>
        <v>6991751.2718000002</v>
      </c>
      <c r="J487" s="100">
        <v>46817151</v>
      </c>
      <c r="K487" s="100">
        <f>J487*17.23%</f>
        <v>8066595.1173</v>
      </c>
      <c r="L487" s="114" t="s">
        <v>364</v>
      </c>
    </row>
    <row r="488" spans="1:14" ht="30.75" customHeight="1">
      <c r="A488" s="348"/>
      <c r="B488" s="118" t="s">
        <v>40</v>
      </c>
      <c r="C488" s="98" t="s">
        <v>28</v>
      </c>
      <c r="D488" s="99">
        <v>242529</v>
      </c>
      <c r="E488" s="100">
        <v>284613</v>
      </c>
      <c r="F488" s="150">
        <v>272029</v>
      </c>
      <c r="G488" s="150">
        <v>272029</v>
      </c>
      <c r="H488" s="100">
        <v>295612</v>
      </c>
      <c r="I488" s="100">
        <f>H488*15.22%</f>
        <v>44992.146399999998</v>
      </c>
      <c r="J488" s="100">
        <v>309260</v>
      </c>
      <c r="K488" s="100">
        <f>J488*17.23%</f>
        <v>53285.498</v>
      </c>
      <c r="L488" s="114" t="s">
        <v>361</v>
      </c>
      <c r="N488" s="155"/>
    </row>
    <row r="489" spans="1:14" ht="56.25" customHeight="1">
      <c r="A489" s="117" t="s">
        <v>29</v>
      </c>
      <c r="B489" s="118" t="s">
        <v>47</v>
      </c>
      <c r="C489" s="95" t="s">
        <v>105</v>
      </c>
      <c r="D489" s="96">
        <v>10611915</v>
      </c>
      <c r="E489" s="119">
        <v>50646194</v>
      </c>
      <c r="F489" s="151">
        <v>21553879</v>
      </c>
      <c r="G489" s="119">
        <v>21553879</v>
      </c>
      <c r="H489" s="119">
        <v>47451700</v>
      </c>
      <c r="I489" s="100">
        <f>H489*15.22%</f>
        <v>7222148.7400000002</v>
      </c>
      <c r="J489" s="119">
        <v>43971718</v>
      </c>
      <c r="K489" s="119">
        <f>J489*17.23%</f>
        <v>7576327.0114000002</v>
      </c>
      <c r="L489" s="114" t="s">
        <v>363</v>
      </c>
    </row>
    <row r="490" spans="1:14" ht="20.25" customHeight="1">
      <c r="A490" s="348" t="s">
        <v>30</v>
      </c>
      <c r="B490" s="118" t="s">
        <v>47</v>
      </c>
      <c r="C490" s="95" t="s">
        <v>106</v>
      </c>
      <c r="D490" s="96">
        <f>D491</f>
        <v>0</v>
      </c>
      <c r="E490" s="96">
        <f t="shared" ref="E490:L490" si="96">E491</f>
        <v>98379160</v>
      </c>
      <c r="F490" s="96">
        <f t="shared" si="96"/>
        <v>0</v>
      </c>
      <c r="G490" s="150">
        <f>D490*36%</f>
        <v>0</v>
      </c>
      <c r="H490" s="96">
        <f t="shared" si="96"/>
        <v>121017952</v>
      </c>
      <c r="I490" s="96">
        <f t="shared" si="96"/>
        <v>0</v>
      </c>
      <c r="J490" s="96">
        <f t="shared" si="96"/>
        <v>116497595</v>
      </c>
      <c r="K490" s="96">
        <f t="shared" si="96"/>
        <v>0</v>
      </c>
      <c r="L490" s="96" t="str">
        <f t="shared" si="96"/>
        <v>98 379 160,0 тыс. тенге для строительства метрополитена,из них.:
- 26 324 127,0 тыс. тенге для строительства третьего пускового комплекса второй очереди первой линии метрополитена города Алматы от станции "Б.Момышулы" до станции "Калкаман" на выполнение следующих работ: укладка верхнего строения пути; отделочные работы; инженерные сети по станциям; монтаж оборудования АСС; благоустройство и озеленение территории.
- 72 055 033,0 тыс. тенге для строительство третьей очереди первой линии метрополитена города Алматы от станции "Калкаман" до рынка "Барлык" на выполнение следующих работ: подготовительные работы, в том числе снос зданий и сооружений на площадке строительства и вынос инженерных сетей; проходка перегонных тоннелей; вентствол №127, 128, 129.</v>
      </c>
    </row>
    <row r="491" spans="1:14" ht="42.75" hidden="1" customHeight="1">
      <c r="A491" s="348"/>
      <c r="B491" s="118" t="s">
        <v>41</v>
      </c>
      <c r="C491" s="98" t="s">
        <v>107</v>
      </c>
      <c r="D491" s="99"/>
      <c r="E491" s="99">
        <v>98379160</v>
      </c>
      <c r="F491" s="150">
        <f>D491*38.5%</f>
        <v>0</v>
      </c>
      <c r="G491" s="150">
        <f>D491*36%</f>
        <v>0</v>
      </c>
      <c r="H491" s="100">
        <v>121017952</v>
      </c>
      <c r="I491" s="100"/>
      <c r="J491" s="100">
        <v>116497595</v>
      </c>
      <c r="K491" s="100"/>
      <c r="L491" s="114" t="s">
        <v>365</v>
      </c>
    </row>
    <row r="492" spans="1:14" ht="25.5">
      <c r="A492" s="122" t="s">
        <v>362</v>
      </c>
      <c r="B492" s="108"/>
      <c r="C492" s="123" t="s">
        <v>311</v>
      </c>
      <c r="D492" s="124">
        <v>22300000</v>
      </c>
      <c r="E492" s="145">
        <v>29183469</v>
      </c>
      <c r="F492" s="151"/>
      <c r="G492" s="151"/>
      <c r="H492" s="145">
        <v>29183469</v>
      </c>
      <c r="I492" s="100"/>
      <c r="J492" s="145">
        <v>29183469</v>
      </c>
      <c r="K492" s="124"/>
      <c r="L492" s="114"/>
    </row>
    <row r="493" spans="1:14" ht="15" customHeight="1">
      <c r="A493" s="426" t="s">
        <v>31</v>
      </c>
      <c r="B493" s="427"/>
      <c r="C493" s="428"/>
      <c r="D493" s="16">
        <f t="shared" ref="D493:K493" si="97">D494+D500+D502</f>
        <v>15712990</v>
      </c>
      <c r="E493" s="38">
        <f t="shared" si="97"/>
        <v>15763886</v>
      </c>
      <c r="F493" s="38">
        <f t="shared" si="97"/>
        <v>6500000</v>
      </c>
      <c r="G493" s="38">
        <f t="shared" si="97"/>
        <v>6500000</v>
      </c>
      <c r="H493" s="38">
        <f t="shared" si="97"/>
        <v>15763886</v>
      </c>
      <c r="I493" s="38">
        <f t="shared" si="97"/>
        <v>2399263.4492000001</v>
      </c>
      <c r="J493" s="38">
        <f t="shared" si="97"/>
        <v>15763886</v>
      </c>
      <c r="K493" s="38">
        <f t="shared" si="97"/>
        <v>2721118.5578000001</v>
      </c>
      <c r="L493" s="17"/>
    </row>
    <row r="494" spans="1:14" ht="30.75" hidden="1" customHeight="1">
      <c r="A494" s="417" t="s">
        <v>20</v>
      </c>
      <c r="B494" s="10"/>
      <c r="C494" s="48" t="s">
        <v>357</v>
      </c>
      <c r="D494" s="20">
        <f>SUM(D495:D499)</f>
        <v>0</v>
      </c>
      <c r="E494" s="20">
        <f t="shared" ref="E494:J494" si="98">SUM(E495:E499)</f>
        <v>0</v>
      </c>
      <c r="F494" s="20">
        <f t="shared" ref="F494" si="99">SUM(F495:F499)</f>
        <v>0</v>
      </c>
      <c r="G494" s="20">
        <f t="shared" si="98"/>
        <v>0</v>
      </c>
      <c r="H494" s="20">
        <f t="shared" si="98"/>
        <v>0</v>
      </c>
      <c r="I494" s="20"/>
      <c r="J494" s="20">
        <f t="shared" si="98"/>
        <v>0</v>
      </c>
      <c r="K494" s="20"/>
      <c r="L494" s="21"/>
    </row>
    <row r="495" spans="1:14" ht="25.5" hidden="1">
      <c r="A495" s="418"/>
      <c r="B495" s="12">
        <v>100</v>
      </c>
      <c r="C495" s="30" t="s">
        <v>358</v>
      </c>
      <c r="D495" s="20"/>
      <c r="E495" s="20"/>
      <c r="F495" s="20"/>
      <c r="G495" s="20"/>
      <c r="H495" s="20"/>
      <c r="I495" s="20"/>
      <c r="J495" s="20"/>
      <c r="K495" s="20"/>
      <c r="L495" s="21"/>
    </row>
    <row r="496" spans="1:14" ht="31.5" hidden="1" customHeight="1">
      <c r="A496" s="418"/>
      <c r="B496" s="12">
        <v>104</v>
      </c>
      <c r="C496" s="14" t="s">
        <v>21</v>
      </c>
      <c r="D496" s="20"/>
      <c r="E496" s="20"/>
      <c r="F496" s="20"/>
      <c r="G496" s="20"/>
      <c r="H496" s="20"/>
      <c r="I496" s="20"/>
      <c r="J496" s="20"/>
      <c r="K496" s="20"/>
      <c r="L496" s="21"/>
    </row>
    <row r="497" spans="1:12" ht="25.5" hidden="1" customHeight="1">
      <c r="A497" s="418"/>
      <c r="B497" s="12" t="s">
        <v>17</v>
      </c>
      <c r="C497" s="14" t="s">
        <v>22</v>
      </c>
      <c r="D497" s="20"/>
      <c r="E497" s="20"/>
      <c r="F497" s="20"/>
      <c r="G497" s="20"/>
      <c r="H497" s="20"/>
      <c r="I497" s="20"/>
      <c r="J497" s="20"/>
      <c r="K497" s="20"/>
      <c r="L497" s="21"/>
    </row>
    <row r="498" spans="1:12" ht="25.5" hidden="1" customHeight="1">
      <c r="A498" s="418"/>
      <c r="B498" s="12">
        <v>111</v>
      </c>
      <c r="C498" s="14" t="s">
        <v>23</v>
      </c>
      <c r="D498" s="20"/>
      <c r="E498" s="20"/>
      <c r="F498" s="20"/>
      <c r="G498" s="20"/>
      <c r="H498" s="20"/>
      <c r="I498" s="20"/>
      <c r="J498" s="20"/>
      <c r="K498" s="20"/>
      <c r="L498" s="21"/>
    </row>
    <row r="499" spans="1:12" ht="14.25" hidden="1" customHeight="1">
      <c r="A499" s="419"/>
      <c r="B499" s="12">
        <v>123</v>
      </c>
      <c r="C499" s="14" t="s">
        <v>24</v>
      </c>
      <c r="D499" s="20"/>
      <c r="E499" s="20"/>
      <c r="F499" s="20"/>
      <c r="G499" s="20"/>
      <c r="H499" s="20"/>
      <c r="I499" s="20"/>
      <c r="J499" s="20"/>
      <c r="K499" s="20"/>
      <c r="L499" s="21"/>
    </row>
    <row r="500" spans="1:12" ht="15" customHeight="1">
      <c r="A500" s="369" t="s">
        <v>32</v>
      </c>
      <c r="B500" s="144" t="s">
        <v>47</v>
      </c>
      <c r="C500" s="48" t="s">
        <v>95</v>
      </c>
      <c r="D500" s="36">
        <f>D501</f>
        <v>6592990</v>
      </c>
      <c r="E500" s="36">
        <f t="shared" ref="E500:K500" si="100">E501</f>
        <v>15763886</v>
      </c>
      <c r="F500" s="36">
        <f t="shared" si="100"/>
        <v>6500000</v>
      </c>
      <c r="G500" s="96">
        <f t="shared" si="100"/>
        <v>6500000</v>
      </c>
      <c r="H500" s="36">
        <f t="shared" si="100"/>
        <v>15763886</v>
      </c>
      <c r="I500" s="36">
        <f t="shared" si="100"/>
        <v>2399263.4492000001</v>
      </c>
      <c r="J500" s="36">
        <f t="shared" si="100"/>
        <v>15763886</v>
      </c>
      <c r="K500" s="36">
        <f t="shared" si="100"/>
        <v>2721118.5578000001</v>
      </c>
      <c r="L500" s="70"/>
    </row>
    <row r="501" spans="1:12" ht="22.5" customHeight="1">
      <c r="A501" s="369"/>
      <c r="B501" s="144" t="s">
        <v>46</v>
      </c>
      <c r="C501" s="30" t="s">
        <v>45</v>
      </c>
      <c r="D501" s="37">
        <v>6592990</v>
      </c>
      <c r="E501" s="61">
        <v>15763886</v>
      </c>
      <c r="F501" s="150">
        <v>6500000</v>
      </c>
      <c r="G501" s="150">
        <v>6500000</v>
      </c>
      <c r="H501" s="125">
        <v>15763886</v>
      </c>
      <c r="I501" s="100">
        <f>H501*15.22%</f>
        <v>2399263.4492000001</v>
      </c>
      <c r="J501" s="125">
        <v>15763886</v>
      </c>
      <c r="K501" s="100">
        <f>J501*17.23%+5001</f>
        <v>2721118.5578000001</v>
      </c>
      <c r="L501" s="139" t="s">
        <v>478</v>
      </c>
    </row>
    <row r="502" spans="1:12" ht="58.5" hidden="1" customHeight="1">
      <c r="A502" s="402" t="s">
        <v>527</v>
      </c>
      <c r="B502" s="29"/>
      <c r="C502" s="48" t="s">
        <v>528</v>
      </c>
      <c r="D502" s="36">
        <f>D503</f>
        <v>9120000</v>
      </c>
      <c r="E502" s="36">
        <f t="shared" ref="E502:J502" si="101">E503</f>
        <v>0</v>
      </c>
      <c r="F502" s="36">
        <v>0</v>
      </c>
      <c r="G502" s="36">
        <f t="shared" si="101"/>
        <v>0</v>
      </c>
      <c r="H502" s="36">
        <f t="shared" si="101"/>
        <v>0</v>
      </c>
      <c r="I502" s="36"/>
      <c r="J502" s="36">
        <f t="shared" si="101"/>
        <v>0</v>
      </c>
      <c r="K502" s="36"/>
      <c r="L502" s="138"/>
    </row>
    <row r="503" spans="1:12" ht="38.25" hidden="1">
      <c r="A503" s="402"/>
      <c r="B503" s="29">
        <v>105</v>
      </c>
      <c r="C503" s="30" t="s">
        <v>529</v>
      </c>
      <c r="D503" s="37">
        <v>9120000</v>
      </c>
      <c r="E503" s="61"/>
      <c r="F503" s="126"/>
      <c r="G503" s="150"/>
      <c r="H503" s="126"/>
      <c r="I503" s="126"/>
      <c r="J503" s="126"/>
      <c r="K503" s="126"/>
      <c r="L503" s="138"/>
    </row>
    <row r="504" spans="1:12" hidden="1">
      <c r="A504" s="143"/>
      <c r="B504" s="144"/>
      <c r="C504" s="30"/>
      <c r="D504" s="37"/>
      <c r="E504" s="61"/>
      <c r="F504" s="126"/>
      <c r="G504" s="126"/>
      <c r="H504" s="126"/>
      <c r="I504" s="126"/>
      <c r="J504" s="126"/>
      <c r="K504" s="126"/>
      <c r="L504" s="15"/>
    </row>
    <row r="505" spans="1:12">
      <c r="A505" s="143"/>
      <c r="B505" s="144"/>
      <c r="C505" s="30"/>
      <c r="D505" s="37"/>
      <c r="E505" s="69"/>
      <c r="F505" s="69"/>
      <c r="G505" s="69"/>
      <c r="H505" s="69"/>
      <c r="I505" s="69"/>
      <c r="J505" s="69"/>
      <c r="K505" s="69"/>
      <c r="L505" s="15"/>
    </row>
    <row r="506" spans="1:12" hidden="1">
      <c r="A506" s="406" t="s">
        <v>87</v>
      </c>
      <c r="B506" s="407"/>
      <c r="C506" s="408"/>
      <c r="D506" s="44">
        <f>D507</f>
        <v>2724</v>
      </c>
      <c r="E506" s="44">
        <f t="shared" ref="E506:J507" si="102">E507</f>
        <v>0</v>
      </c>
      <c r="F506" s="44"/>
      <c r="G506" s="44">
        <f t="shared" si="102"/>
        <v>0</v>
      </c>
      <c r="H506" s="44">
        <f t="shared" si="102"/>
        <v>0</v>
      </c>
      <c r="I506" s="44"/>
      <c r="J506" s="44">
        <f t="shared" si="102"/>
        <v>0</v>
      </c>
      <c r="K506" s="44"/>
      <c r="L506" s="44"/>
    </row>
    <row r="507" spans="1:12" hidden="1">
      <c r="A507" s="369">
        <v>120</v>
      </c>
      <c r="B507" s="409"/>
      <c r="C507" s="47" t="s">
        <v>81</v>
      </c>
      <c r="D507" s="36">
        <f>D508</f>
        <v>2724</v>
      </c>
      <c r="E507" s="36">
        <f t="shared" si="102"/>
        <v>0</v>
      </c>
      <c r="F507" s="36"/>
      <c r="G507" s="36">
        <f t="shared" si="102"/>
        <v>0</v>
      </c>
      <c r="H507" s="36">
        <f t="shared" si="102"/>
        <v>0</v>
      </c>
      <c r="I507" s="36"/>
      <c r="J507" s="36">
        <f t="shared" si="102"/>
        <v>0</v>
      </c>
      <c r="K507" s="36"/>
      <c r="L507" s="37"/>
    </row>
    <row r="508" spans="1:12" ht="25.5" hidden="1">
      <c r="A508" s="369"/>
      <c r="B508" s="409"/>
      <c r="C508" s="29" t="s">
        <v>82</v>
      </c>
      <c r="D508" s="37">
        <v>2724</v>
      </c>
      <c r="E508" s="37"/>
      <c r="F508" s="37"/>
      <c r="G508" s="37"/>
      <c r="H508" s="37"/>
      <c r="I508" s="37"/>
      <c r="J508" s="37"/>
      <c r="K508" s="37"/>
      <c r="L508" s="37"/>
    </row>
    <row r="509" spans="1:12" hidden="1">
      <c r="A509" s="406" t="s">
        <v>88</v>
      </c>
      <c r="B509" s="407"/>
      <c r="C509" s="408"/>
      <c r="D509" s="44">
        <f>D510</f>
        <v>0</v>
      </c>
      <c r="E509" s="44">
        <f t="shared" ref="E509:J510" si="103">E510</f>
        <v>0</v>
      </c>
      <c r="F509" s="44"/>
      <c r="G509" s="44">
        <f t="shared" si="103"/>
        <v>0</v>
      </c>
      <c r="H509" s="44">
        <f t="shared" si="103"/>
        <v>0</v>
      </c>
      <c r="I509" s="44"/>
      <c r="J509" s="44">
        <f t="shared" si="103"/>
        <v>0</v>
      </c>
      <c r="K509" s="44"/>
      <c r="L509" s="44"/>
    </row>
    <row r="510" spans="1:12" ht="25.5" hidden="1" customHeight="1">
      <c r="A510" s="359" t="s">
        <v>69</v>
      </c>
      <c r="B510" s="42"/>
      <c r="C510" s="47" t="s">
        <v>70</v>
      </c>
      <c r="D510" s="52">
        <f>D511</f>
        <v>0</v>
      </c>
      <c r="E510" s="52">
        <f t="shared" si="103"/>
        <v>0</v>
      </c>
      <c r="F510" s="52"/>
      <c r="G510" s="52">
        <f t="shared" si="103"/>
        <v>0</v>
      </c>
      <c r="H510" s="52">
        <f t="shared" si="103"/>
        <v>0</v>
      </c>
      <c r="I510" s="52"/>
      <c r="J510" s="52">
        <f t="shared" si="103"/>
        <v>0</v>
      </c>
      <c r="K510" s="52"/>
      <c r="L510" s="22"/>
    </row>
    <row r="511" spans="1:12" ht="409.5" hidden="1">
      <c r="A511" s="361"/>
      <c r="B511" s="60" t="s">
        <v>48</v>
      </c>
      <c r="C511" s="29" t="s">
        <v>99</v>
      </c>
      <c r="D511" s="43"/>
      <c r="E511" s="22"/>
      <c r="F511" s="22"/>
      <c r="G511" s="22"/>
      <c r="H511" s="22"/>
      <c r="I511" s="22"/>
      <c r="J511" s="22"/>
      <c r="K511" s="22"/>
      <c r="L511" s="76" t="s">
        <v>312</v>
      </c>
    </row>
    <row r="512" spans="1:12" hidden="1">
      <c r="A512" s="406" t="s">
        <v>89</v>
      </c>
      <c r="B512" s="407"/>
      <c r="C512" s="408"/>
      <c r="D512" s="50">
        <f>D513</f>
        <v>0</v>
      </c>
      <c r="E512" s="50">
        <f t="shared" ref="E512:J512" si="104">E513</f>
        <v>0</v>
      </c>
      <c r="F512" s="50"/>
      <c r="G512" s="50">
        <f t="shared" si="104"/>
        <v>0</v>
      </c>
      <c r="H512" s="50">
        <f t="shared" si="104"/>
        <v>0</v>
      </c>
      <c r="I512" s="50"/>
      <c r="J512" s="50">
        <f t="shared" si="104"/>
        <v>0</v>
      </c>
      <c r="K512" s="50"/>
      <c r="L512" s="50"/>
    </row>
    <row r="513" spans="1:12" ht="25.5" hidden="1">
      <c r="A513" s="402" t="s">
        <v>69</v>
      </c>
      <c r="B513" s="41"/>
      <c r="C513" s="47" t="s">
        <v>70</v>
      </c>
      <c r="D513" s="52">
        <f>D515+D514</f>
        <v>0</v>
      </c>
      <c r="E513" s="52">
        <f t="shared" ref="E513:J513" si="105">E515+E514</f>
        <v>0</v>
      </c>
      <c r="F513" s="52"/>
      <c r="G513" s="52">
        <f t="shared" ref="G513" si="106">G515+G514</f>
        <v>0</v>
      </c>
      <c r="H513" s="52">
        <f t="shared" si="105"/>
        <v>0</v>
      </c>
      <c r="I513" s="52"/>
      <c r="J513" s="52">
        <f t="shared" si="105"/>
        <v>0</v>
      </c>
      <c r="K513" s="52"/>
      <c r="L513" s="49"/>
    </row>
    <row r="514" spans="1:12" ht="409.5" hidden="1">
      <c r="A514" s="402"/>
      <c r="B514" s="75">
        <v>100</v>
      </c>
      <c r="C514" s="29" t="s">
        <v>313</v>
      </c>
      <c r="D514" s="49"/>
      <c r="E514" s="49"/>
      <c r="F514" s="49"/>
      <c r="G514" s="49"/>
      <c r="H514" s="49"/>
      <c r="I514" s="49"/>
      <c r="J514" s="49"/>
      <c r="K514" s="49"/>
      <c r="L514" s="76" t="s">
        <v>314</v>
      </c>
    </row>
    <row r="515" spans="1:12" ht="232.5" hidden="1" customHeight="1">
      <c r="A515" s="402"/>
      <c r="B515" s="51" t="s">
        <v>48</v>
      </c>
      <c r="C515" s="30" t="s">
        <v>99</v>
      </c>
      <c r="D515" s="49"/>
      <c r="E515" s="22"/>
      <c r="F515" s="22"/>
      <c r="G515" s="22"/>
      <c r="H515" s="22"/>
      <c r="I515" s="22"/>
      <c r="J515" s="22"/>
      <c r="K515" s="22"/>
      <c r="L515" s="74" t="s">
        <v>315</v>
      </c>
    </row>
    <row r="516" spans="1:12">
      <c r="L516" s="71"/>
    </row>
    <row r="517" spans="1:12">
      <c r="L517" s="71"/>
    </row>
    <row r="518" spans="1:12">
      <c r="L518" s="71"/>
    </row>
    <row r="519" spans="1:12">
      <c r="L519" s="71"/>
    </row>
    <row r="520" spans="1:12">
      <c r="L520" s="71"/>
    </row>
    <row r="521" spans="1:12">
      <c r="L521" s="71"/>
    </row>
    <row r="522" spans="1:12">
      <c r="L522" s="71"/>
    </row>
    <row r="523" spans="1:12">
      <c r="L523" s="71"/>
    </row>
    <row r="524" spans="1:12">
      <c r="L524" s="71"/>
    </row>
    <row r="525" spans="1:12">
      <c r="L525" s="71"/>
    </row>
    <row r="526" spans="1:12">
      <c r="L526" s="71"/>
    </row>
    <row r="527" spans="1:12">
      <c r="L527" s="71"/>
    </row>
    <row r="528" spans="1:12">
      <c r="L528" s="71"/>
    </row>
    <row r="529" spans="12:12">
      <c r="L529" s="71"/>
    </row>
  </sheetData>
  <mergeCells count="49">
    <mergeCell ref="A21:A70"/>
    <mergeCell ref="B22:B28"/>
    <mergeCell ref="B29:B48"/>
    <mergeCell ref="B49:B55"/>
    <mergeCell ref="B56:B70"/>
    <mergeCell ref="A482:A485"/>
    <mergeCell ref="A419:A464"/>
    <mergeCell ref="B420:B464"/>
    <mergeCell ref="A71:A313"/>
    <mergeCell ref="B86:B201"/>
    <mergeCell ref="B202:B312"/>
    <mergeCell ref="B400:B418"/>
    <mergeCell ref="A512:C512"/>
    <mergeCell ref="A513:A515"/>
    <mergeCell ref="A1:L1"/>
    <mergeCell ref="A2:L2"/>
    <mergeCell ref="A3:A4"/>
    <mergeCell ref="B3:B4"/>
    <mergeCell ref="C3:C4"/>
    <mergeCell ref="D3:D4"/>
    <mergeCell ref="L3:L4"/>
    <mergeCell ref="A494:A499"/>
    <mergeCell ref="A5:C5"/>
    <mergeCell ref="A14:C14"/>
    <mergeCell ref="A15:A20"/>
    <mergeCell ref="A493:C493"/>
    <mergeCell ref="A474:C474"/>
    <mergeCell ref="B74:B80"/>
    <mergeCell ref="A506:C506"/>
    <mergeCell ref="A507:A508"/>
    <mergeCell ref="B507:B508"/>
    <mergeCell ref="A509:C509"/>
    <mergeCell ref="A510:A511"/>
    <mergeCell ref="H3:I3"/>
    <mergeCell ref="J3:K3"/>
    <mergeCell ref="A502:A503"/>
    <mergeCell ref="A465:A471"/>
    <mergeCell ref="B465:B471"/>
    <mergeCell ref="B316:B373"/>
    <mergeCell ref="A315:A398"/>
    <mergeCell ref="B374:B398"/>
    <mergeCell ref="A486:A488"/>
    <mergeCell ref="A490:A491"/>
    <mergeCell ref="A500:A501"/>
    <mergeCell ref="A475:A480"/>
    <mergeCell ref="A399:A418"/>
    <mergeCell ref="A6:A11"/>
    <mergeCell ref="E3:G3"/>
    <mergeCell ref="B81:B85"/>
  </mergeCells>
  <pageMargins left="0.15748031496062992" right="0.15748031496062992" top="0.39370078740157483" bottom="0.39370078740157483" header="0.15748031496062992" footer="0.15748031496062992"/>
  <pageSetup paperSize="9" scale="67" fitToHeight="126"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620"/>
  <sheetViews>
    <sheetView view="pageBreakPreview" zoomScale="90" zoomScaleNormal="100" zoomScaleSheetLayoutView="90" workbookViewId="0">
      <selection activeCell="F551" sqref="F551"/>
    </sheetView>
  </sheetViews>
  <sheetFormatPr defaultRowHeight="14.25"/>
  <cols>
    <col min="1" max="1" width="5.140625" style="18" customWidth="1"/>
    <col min="2" max="2" width="5.7109375" style="18" customWidth="1"/>
    <col min="3" max="3" width="86" style="1" customWidth="1"/>
    <col min="4" max="4" width="86" style="1" hidden="1" customWidth="1"/>
    <col min="5" max="5" width="15.5703125" style="19" customWidth="1"/>
    <col min="6" max="6" width="15.7109375" style="219" customWidth="1"/>
    <col min="7" max="7" width="17.42578125" style="214" customWidth="1"/>
    <col min="8" max="8" width="18" style="214" customWidth="1"/>
    <col min="9" max="9" width="48.42578125" style="211" customWidth="1"/>
    <col min="10" max="10" width="32.42578125" style="1" customWidth="1"/>
    <col min="11" max="11" width="18.140625" style="1" customWidth="1"/>
    <col min="12" max="12" width="14" style="1" bestFit="1" customWidth="1"/>
    <col min="13" max="13" width="19.7109375" style="1" customWidth="1"/>
    <col min="14" max="14" width="9.140625" style="1"/>
    <col min="15" max="15" width="14.140625" style="1" customWidth="1"/>
    <col min="16" max="16" width="13.140625" style="1" customWidth="1"/>
    <col min="17" max="16384" width="9.140625" style="1"/>
  </cols>
  <sheetData>
    <row r="1" spans="1:17" ht="18">
      <c r="A1" s="410" t="s">
        <v>640</v>
      </c>
      <c r="B1" s="410"/>
      <c r="C1" s="410"/>
      <c r="D1" s="410"/>
      <c r="E1" s="410"/>
      <c r="F1" s="410"/>
      <c r="G1" s="410"/>
      <c r="H1" s="410"/>
      <c r="I1" s="410"/>
    </row>
    <row r="2" spans="1:17" ht="14.25" customHeight="1">
      <c r="A2" s="245"/>
      <c r="B2" s="245"/>
      <c r="C2" s="245"/>
      <c r="D2" s="245"/>
      <c r="E2" s="245"/>
      <c r="F2" s="246"/>
      <c r="G2" s="246"/>
      <c r="H2" s="238" t="s">
        <v>0</v>
      </c>
      <c r="I2" s="246"/>
    </row>
    <row r="3" spans="1:17" s="2" customFormat="1" ht="19.5" customHeight="1">
      <c r="A3" s="433" t="s">
        <v>1</v>
      </c>
      <c r="B3" s="433" t="s">
        <v>2</v>
      </c>
      <c r="C3" s="435" t="s">
        <v>3</v>
      </c>
      <c r="D3" s="330"/>
      <c r="E3" s="436" t="s">
        <v>638</v>
      </c>
      <c r="F3" s="437" t="s">
        <v>592</v>
      </c>
      <c r="G3" s="437"/>
      <c r="H3" s="437"/>
      <c r="I3" s="438" t="s">
        <v>4</v>
      </c>
      <c r="J3" s="439"/>
    </row>
    <row r="4" spans="1:17" s="2" customFormat="1" ht="36" customHeight="1">
      <c r="A4" s="434"/>
      <c r="B4" s="434"/>
      <c r="C4" s="435"/>
      <c r="D4" s="330"/>
      <c r="E4" s="436"/>
      <c r="F4" s="233" t="s">
        <v>91</v>
      </c>
      <c r="G4" s="234" t="s">
        <v>356</v>
      </c>
      <c r="H4" s="234" t="s">
        <v>639</v>
      </c>
      <c r="I4" s="440"/>
      <c r="J4" s="441"/>
    </row>
    <row r="5" spans="1:17" s="5" customFormat="1" ht="19.5" customHeight="1">
      <c r="A5" s="420" t="s">
        <v>5</v>
      </c>
      <c r="B5" s="421"/>
      <c r="C5" s="422"/>
      <c r="D5" s="328"/>
      <c r="E5" s="3">
        <f>E12+E561+E584+E605+E612</f>
        <v>1153717864</v>
      </c>
      <c r="F5" s="3">
        <f>F12+F561+F584+F605+F612</f>
        <v>887631275</v>
      </c>
      <c r="G5" s="3">
        <f>G12+G561+G584+G605+G612</f>
        <v>548493816.97000003</v>
      </c>
      <c r="H5" s="3">
        <f>H12+H561+H584+H605+H612</f>
        <v>565685258.42200005</v>
      </c>
      <c r="I5" s="306" t="s">
        <v>703</v>
      </c>
      <c r="J5" s="308" t="s">
        <v>704</v>
      </c>
      <c r="K5" s="137">
        <v>739586309</v>
      </c>
      <c r="L5" s="137">
        <v>548493817</v>
      </c>
      <c r="M5" s="137">
        <v>584796646</v>
      </c>
    </row>
    <row r="6" spans="1:17" s="5" customFormat="1" ht="25.5">
      <c r="A6" s="369" t="s">
        <v>20</v>
      </c>
      <c r="B6" s="156" t="s">
        <v>47</v>
      </c>
      <c r="C6" s="48" t="s">
        <v>357</v>
      </c>
      <c r="D6" s="48"/>
      <c r="E6" s="96">
        <f>E7+E8+E9+E10+E11</f>
        <v>13051817</v>
      </c>
      <c r="F6" s="96">
        <f>SUM(F7:F11)</f>
        <v>10827650</v>
      </c>
      <c r="G6" s="96">
        <f t="shared" ref="G6:H6" si="0">SUM(G7:G11)</f>
        <v>10296062.969999999</v>
      </c>
      <c r="H6" s="96">
        <f t="shared" si="0"/>
        <v>10297353.422</v>
      </c>
      <c r="I6" s="75"/>
      <c r="J6" s="120"/>
      <c r="K6" s="137">
        <f>F5-K5</f>
        <v>148044966</v>
      </c>
      <c r="L6" s="137">
        <f>G5-L5</f>
        <v>-2.9999971389770508E-2</v>
      </c>
      <c r="M6" s="137">
        <f>H5-M5</f>
        <v>-19111387.577999949</v>
      </c>
    </row>
    <row r="7" spans="1:17" s="5" customFormat="1" ht="12.75">
      <c r="A7" s="369"/>
      <c r="B7" s="156" t="s">
        <v>13</v>
      </c>
      <c r="C7" s="30" t="s">
        <v>358</v>
      </c>
      <c r="D7" s="30"/>
      <c r="E7" s="99">
        <f>E14+E563+E586+E607+E614</f>
        <v>1686238</v>
      </c>
      <c r="F7" s="99">
        <f>F14+F563+F586+F607+F614-O7</f>
        <v>1611564</v>
      </c>
      <c r="G7" s="99">
        <f t="shared" ref="G7:H7" si="1">G14+G563+G586+G607+G614-P7</f>
        <v>1422517</v>
      </c>
      <c r="H7" s="99">
        <f t="shared" si="1"/>
        <v>1422807</v>
      </c>
      <c r="I7" s="75"/>
      <c r="J7" s="120"/>
      <c r="K7" s="6">
        <v>1611564</v>
      </c>
      <c r="L7" s="6">
        <v>1422517</v>
      </c>
      <c r="M7" s="6">
        <v>1422807</v>
      </c>
      <c r="O7" s="331"/>
      <c r="P7" s="331"/>
      <c r="Q7" s="331"/>
    </row>
    <row r="8" spans="1:17" s="5" customFormat="1" ht="25.5">
      <c r="A8" s="369"/>
      <c r="B8" s="156" t="s">
        <v>16</v>
      </c>
      <c r="C8" s="30" t="s">
        <v>21</v>
      </c>
      <c r="D8" s="30"/>
      <c r="E8" s="99">
        <f>E15+E564+E587+E608+E615</f>
        <v>1304815</v>
      </c>
      <c r="F8" s="99">
        <f>F15+F564+F587+F608+F615-O8</f>
        <v>1064596</v>
      </c>
      <c r="G8" s="99">
        <f>G15+G564+G587+G608+G615-P8</f>
        <v>730881</v>
      </c>
      <c r="H8" s="99">
        <f>H15+H564+H587+H608+H615-Q8</f>
        <v>731881</v>
      </c>
      <c r="I8" s="75"/>
      <c r="J8" s="120"/>
      <c r="K8" s="6">
        <v>1064596</v>
      </c>
      <c r="L8" s="6">
        <v>730881</v>
      </c>
      <c r="M8" s="6">
        <v>731881</v>
      </c>
      <c r="O8" s="331"/>
      <c r="P8" s="331"/>
      <c r="Q8" s="331"/>
    </row>
    <row r="9" spans="1:17" s="5" customFormat="1" ht="12.75">
      <c r="A9" s="369"/>
      <c r="B9" s="156" t="s">
        <v>17</v>
      </c>
      <c r="C9" s="30" t="s">
        <v>22</v>
      </c>
      <c r="D9" s="30"/>
      <c r="E9" s="99">
        <f>E16+E565+E609+E616</f>
        <v>2734713</v>
      </c>
      <c r="F9" s="99">
        <f>F16+F565+F588+F609+F616-O9</f>
        <v>911857</v>
      </c>
      <c r="G9" s="99">
        <f>G16+G565+G588+G609+G616-P9</f>
        <v>915002</v>
      </c>
      <c r="H9" s="99">
        <f>H16+H565+H588+H609+H616-Q9</f>
        <v>915002</v>
      </c>
      <c r="I9" s="75"/>
      <c r="J9" s="120"/>
      <c r="K9" s="6">
        <v>911857</v>
      </c>
      <c r="L9" s="6">
        <v>915002</v>
      </c>
      <c r="M9" s="6">
        <v>915002</v>
      </c>
      <c r="O9" s="331"/>
      <c r="P9" s="331"/>
      <c r="Q9" s="331"/>
    </row>
    <row r="10" spans="1:17" s="5" customFormat="1" ht="12.75">
      <c r="A10" s="369"/>
      <c r="B10" s="156" t="s">
        <v>44</v>
      </c>
      <c r="C10" s="30" t="s">
        <v>538</v>
      </c>
      <c r="D10" s="30"/>
      <c r="E10" s="99">
        <f>E17+E566+E588+E610+E617</f>
        <v>781649</v>
      </c>
      <c r="F10" s="99"/>
      <c r="G10" s="99"/>
      <c r="H10" s="99"/>
      <c r="I10" s="75"/>
      <c r="J10" s="120"/>
      <c r="K10" s="6"/>
      <c r="L10" s="6"/>
      <c r="M10" s="6"/>
      <c r="O10" s="331"/>
    </row>
    <row r="11" spans="1:17" s="5" customFormat="1" ht="12.75">
      <c r="A11" s="369"/>
      <c r="B11" s="156" t="s">
        <v>50</v>
      </c>
      <c r="C11" s="30" t="s">
        <v>51</v>
      </c>
      <c r="D11" s="30"/>
      <c r="E11" s="99">
        <f>E18+E567+E589+E611+E618</f>
        <v>6544402</v>
      </c>
      <c r="F11" s="99">
        <v>7239633</v>
      </c>
      <c r="G11" s="99">
        <v>7227662.9699999997</v>
      </c>
      <c r="H11" s="99">
        <v>7227663.4220000003</v>
      </c>
      <c r="I11" s="75"/>
      <c r="J11" s="120"/>
      <c r="K11" s="137"/>
      <c r="L11" s="137"/>
      <c r="M11" s="137"/>
    </row>
    <row r="12" spans="1:17" s="5" customFormat="1" ht="24.75" customHeight="1">
      <c r="A12" s="420" t="s">
        <v>6</v>
      </c>
      <c r="B12" s="421"/>
      <c r="C12" s="422"/>
      <c r="D12" s="328"/>
      <c r="E12" s="38">
        <f>E13+E19+E73+E383+E384+E468+E494</f>
        <v>605063151</v>
      </c>
      <c r="F12" s="38">
        <f>F13+F19+F73+F383+F384+F468+F494</f>
        <v>555353127</v>
      </c>
      <c r="G12" s="3">
        <f>G13+G19+G73+G383+G384+G468+G494</f>
        <v>349627218</v>
      </c>
      <c r="H12" s="3">
        <f>H13+H19+H73+H383+H384+H468+H494</f>
        <v>339312602</v>
      </c>
      <c r="I12" s="212"/>
      <c r="J12" s="321"/>
      <c r="K12" s="6"/>
      <c r="L12" s="6"/>
      <c r="M12" s="6"/>
    </row>
    <row r="13" spans="1:17" s="5" customFormat="1" ht="27.75" customHeight="1">
      <c r="A13" s="442" t="s">
        <v>20</v>
      </c>
      <c r="B13" s="167"/>
      <c r="C13" s="168" t="s">
        <v>357</v>
      </c>
      <c r="D13" s="168"/>
      <c r="E13" s="106">
        <f t="shared" ref="E13:H13" si="2">E14+E15+E16+E17+E18</f>
        <v>638880</v>
      </c>
      <c r="F13" s="106">
        <f t="shared" si="2"/>
        <v>695371</v>
      </c>
      <c r="G13" s="106">
        <f t="shared" si="2"/>
        <v>517844</v>
      </c>
      <c r="H13" s="106">
        <f t="shared" si="2"/>
        <v>515626</v>
      </c>
      <c r="I13" s="213"/>
      <c r="J13" s="323"/>
      <c r="K13" s="6"/>
      <c r="L13" s="6"/>
      <c r="M13" s="6"/>
    </row>
    <row r="14" spans="1:17" s="5" customFormat="1" ht="31.5" customHeight="1">
      <c r="A14" s="443"/>
      <c r="B14" s="169">
        <v>100</v>
      </c>
      <c r="C14" s="109" t="s">
        <v>541</v>
      </c>
      <c r="D14" s="109"/>
      <c r="E14" s="99">
        <v>154751</v>
      </c>
      <c r="F14" s="99">
        <v>211724</v>
      </c>
      <c r="G14" s="99">
        <v>34197</v>
      </c>
      <c r="H14" s="99">
        <v>31979</v>
      </c>
      <c r="I14" s="213"/>
      <c r="J14" s="120"/>
      <c r="K14" s="6"/>
      <c r="L14" s="6"/>
      <c r="M14" s="6"/>
    </row>
    <row r="15" spans="1:17" s="5" customFormat="1" ht="25.5">
      <c r="A15" s="443"/>
      <c r="B15" s="118">
        <v>104</v>
      </c>
      <c r="C15" s="170" t="s">
        <v>21</v>
      </c>
      <c r="D15" s="170"/>
      <c r="E15" s="99">
        <v>28386</v>
      </c>
      <c r="F15" s="99">
        <v>9718</v>
      </c>
      <c r="G15" s="110">
        <v>9718</v>
      </c>
      <c r="H15" s="110">
        <v>9718</v>
      </c>
      <c r="I15" s="213"/>
      <c r="J15" s="120"/>
      <c r="K15" s="6"/>
      <c r="L15" s="137"/>
      <c r="M15" s="6"/>
    </row>
    <row r="16" spans="1:17" s="5" customFormat="1" ht="12.75">
      <c r="A16" s="443"/>
      <c r="B16" s="118" t="s">
        <v>17</v>
      </c>
      <c r="C16" s="170" t="s">
        <v>588</v>
      </c>
      <c r="D16" s="170"/>
      <c r="E16" s="99"/>
      <c r="F16" s="99"/>
      <c r="G16" s="110"/>
      <c r="H16" s="110"/>
      <c r="I16" s="213"/>
      <c r="J16" s="120"/>
      <c r="K16" s="6"/>
      <c r="L16" s="6"/>
      <c r="M16" s="6"/>
    </row>
    <row r="17" spans="1:13" s="5" customFormat="1" ht="12.75">
      <c r="A17" s="443"/>
      <c r="B17" s="118">
        <v>111</v>
      </c>
      <c r="C17" s="170" t="s">
        <v>538</v>
      </c>
      <c r="D17" s="170"/>
      <c r="E17" s="99">
        <v>14818</v>
      </c>
      <c r="F17" s="99"/>
      <c r="G17" s="110"/>
      <c r="H17" s="110"/>
      <c r="I17" s="213"/>
      <c r="J17" s="120"/>
      <c r="K17" s="6"/>
      <c r="L17" s="6"/>
      <c r="M17" s="6"/>
    </row>
    <row r="18" spans="1:13" s="5" customFormat="1" ht="15" customHeight="1">
      <c r="A18" s="444"/>
      <c r="B18" s="118" t="s">
        <v>50</v>
      </c>
      <c r="C18" s="170" t="s">
        <v>51</v>
      </c>
      <c r="D18" s="170"/>
      <c r="E18" s="99">
        <v>440925</v>
      </c>
      <c r="F18" s="99">
        <v>473929</v>
      </c>
      <c r="G18" s="110">
        <v>473929</v>
      </c>
      <c r="H18" s="110">
        <v>473929</v>
      </c>
      <c r="I18" s="213"/>
      <c r="J18" s="120"/>
      <c r="K18" s="137"/>
      <c r="L18" s="6"/>
      <c r="M18" s="6"/>
    </row>
    <row r="19" spans="1:13" s="5" customFormat="1" ht="23.25" customHeight="1">
      <c r="A19" s="348" t="s">
        <v>7</v>
      </c>
      <c r="B19" s="118" t="s">
        <v>47</v>
      </c>
      <c r="C19" s="95" t="s">
        <v>8</v>
      </c>
      <c r="D19" s="95"/>
      <c r="E19" s="96">
        <f>E20+E27+E47+E54</f>
        <v>181388263</v>
      </c>
      <c r="F19" s="96">
        <f>F20+F27+F47+F54</f>
        <v>48549503</v>
      </c>
      <c r="G19" s="96">
        <f t="shared" ref="G19:H19" si="3">G20+G27+G47+G54</f>
        <v>13503668</v>
      </c>
      <c r="H19" s="96">
        <f t="shared" si="3"/>
        <v>1156266</v>
      </c>
      <c r="I19" s="75"/>
      <c r="J19" s="120"/>
      <c r="K19" s="6"/>
      <c r="L19" s="6"/>
      <c r="M19" s="6"/>
    </row>
    <row r="20" spans="1:13" s="5" customFormat="1" ht="15" customHeight="1">
      <c r="A20" s="348"/>
      <c r="B20" s="347" t="s">
        <v>9</v>
      </c>
      <c r="C20" s="98" t="s">
        <v>92</v>
      </c>
      <c r="D20" s="98"/>
      <c r="E20" s="99">
        <f>SUM(E21:E26)</f>
        <v>72250000</v>
      </c>
      <c r="F20" s="99">
        <f>SUM(F21:F26)</f>
        <v>9362750</v>
      </c>
      <c r="G20" s="99">
        <f>SUM(G21:G26)</f>
        <v>0</v>
      </c>
      <c r="H20" s="99">
        <f t="shared" ref="H20" si="4">SUM(H21:H26)</f>
        <v>0</v>
      </c>
      <c r="I20" s="213"/>
      <c r="J20" s="120"/>
      <c r="K20" s="6"/>
      <c r="L20" s="6"/>
      <c r="M20" s="6"/>
    </row>
    <row r="21" spans="1:13" s="5" customFormat="1" ht="12.75">
      <c r="A21" s="348"/>
      <c r="B21" s="347"/>
      <c r="C21" s="98" t="s">
        <v>113</v>
      </c>
      <c r="D21" s="98" t="s">
        <v>734</v>
      </c>
      <c r="E21" s="99">
        <v>21250000</v>
      </c>
      <c r="F21" s="99">
        <v>5707750</v>
      </c>
      <c r="G21" s="100"/>
      <c r="H21" s="100"/>
      <c r="I21" s="75" t="s">
        <v>705</v>
      </c>
      <c r="J21" s="120"/>
      <c r="K21" s="6"/>
      <c r="L21" s="6"/>
      <c r="M21" s="6"/>
    </row>
    <row r="22" spans="1:13" s="5" customFormat="1" ht="25.5" hidden="1">
      <c r="A22" s="348"/>
      <c r="B22" s="347"/>
      <c r="C22" s="98" t="s">
        <v>114</v>
      </c>
      <c r="D22" s="98"/>
      <c r="E22" s="99">
        <v>24650000</v>
      </c>
      <c r="F22" s="99"/>
      <c r="G22" s="100"/>
      <c r="H22" s="100"/>
      <c r="I22" s="75"/>
      <c r="J22" s="120"/>
      <c r="K22" s="6"/>
      <c r="L22" s="6"/>
      <c r="M22" s="6"/>
    </row>
    <row r="23" spans="1:13" s="5" customFormat="1" ht="25.5">
      <c r="A23" s="348"/>
      <c r="B23" s="347"/>
      <c r="C23" s="98" t="s">
        <v>115</v>
      </c>
      <c r="D23" s="98" t="s">
        <v>735</v>
      </c>
      <c r="E23" s="99">
        <v>26350000</v>
      </c>
      <c r="F23" s="99">
        <v>3655000</v>
      </c>
      <c r="G23" s="100"/>
      <c r="H23" s="100"/>
      <c r="I23" s="75" t="s">
        <v>705</v>
      </c>
      <c r="J23" s="120"/>
      <c r="K23" s="6"/>
      <c r="L23" s="6"/>
      <c r="M23" s="6"/>
    </row>
    <row r="24" spans="1:13" s="5" customFormat="1" ht="25.5" hidden="1">
      <c r="A24" s="348"/>
      <c r="B24" s="347"/>
      <c r="C24" s="98" t="s">
        <v>116</v>
      </c>
      <c r="D24" s="98"/>
      <c r="E24" s="99">
        <v>0</v>
      </c>
      <c r="F24" s="99">
        <v>0</v>
      </c>
      <c r="G24" s="100"/>
      <c r="H24" s="100"/>
      <c r="I24" s="75"/>
      <c r="J24" s="120"/>
      <c r="K24" s="6"/>
      <c r="L24" s="6"/>
      <c r="M24" s="6"/>
    </row>
    <row r="25" spans="1:13" s="5" customFormat="1" ht="25.5" hidden="1">
      <c r="A25" s="348"/>
      <c r="B25" s="347"/>
      <c r="C25" s="98" t="s">
        <v>117</v>
      </c>
      <c r="D25" s="98"/>
      <c r="E25" s="99">
        <v>0</v>
      </c>
      <c r="F25" s="99">
        <v>0</v>
      </c>
      <c r="G25" s="100"/>
      <c r="H25" s="100"/>
      <c r="I25" s="75"/>
      <c r="J25" s="120"/>
      <c r="K25" s="6"/>
      <c r="L25" s="6"/>
      <c r="M25" s="6"/>
    </row>
    <row r="26" spans="1:13" s="5" customFormat="1" ht="12.75" hidden="1">
      <c r="A26" s="348"/>
      <c r="B26" s="347"/>
      <c r="C26" s="98" t="s">
        <v>52</v>
      </c>
      <c r="D26" s="98"/>
      <c r="E26" s="99">
        <v>0</v>
      </c>
      <c r="F26" s="99">
        <v>0</v>
      </c>
      <c r="G26" s="100"/>
      <c r="H26" s="100"/>
      <c r="I26" s="75"/>
      <c r="J26" s="120"/>
      <c r="K26" s="6"/>
      <c r="L26" s="6"/>
      <c r="M26" s="6"/>
    </row>
    <row r="27" spans="1:13" s="5" customFormat="1" ht="12.75" customHeight="1">
      <c r="A27" s="348"/>
      <c r="B27" s="347" t="s">
        <v>10</v>
      </c>
      <c r="C27" s="98" t="s">
        <v>93</v>
      </c>
      <c r="D27" s="98"/>
      <c r="E27" s="99">
        <f>SUM(E28:E46)</f>
        <v>0</v>
      </c>
      <c r="F27" s="99">
        <f>SUM(F28:F46)</f>
        <v>37534503</v>
      </c>
      <c r="G27" s="99">
        <f t="shared" ref="G27:H27" si="5">SUM(G28:G46)</f>
        <v>13503668</v>
      </c>
      <c r="H27" s="99">
        <f t="shared" si="5"/>
        <v>1156266</v>
      </c>
      <c r="I27" s="213"/>
      <c r="J27" s="120"/>
      <c r="K27" s="6"/>
      <c r="L27" s="6"/>
      <c r="M27" s="6"/>
    </row>
    <row r="28" spans="1:13" s="5" customFormat="1" ht="51" hidden="1">
      <c r="A28" s="348"/>
      <c r="B28" s="347"/>
      <c r="C28" s="98" t="s">
        <v>556</v>
      </c>
      <c r="D28" s="98"/>
      <c r="E28" s="99">
        <v>0</v>
      </c>
      <c r="F28" s="99">
        <v>0</v>
      </c>
      <c r="G28" s="100"/>
      <c r="H28" s="100"/>
      <c r="I28" s="75"/>
      <c r="J28" s="120"/>
      <c r="K28" s="6"/>
      <c r="L28" s="6"/>
      <c r="M28" s="6"/>
    </row>
    <row r="29" spans="1:13" s="5" customFormat="1" ht="51">
      <c r="A29" s="348"/>
      <c r="B29" s="347"/>
      <c r="C29" s="98" t="s">
        <v>742</v>
      </c>
      <c r="D29" s="98" t="s">
        <v>741</v>
      </c>
      <c r="E29" s="99"/>
      <c r="F29" s="99">
        <v>927459</v>
      </c>
      <c r="G29" s="100"/>
      <c r="H29" s="100"/>
      <c r="I29" s="75" t="s">
        <v>706</v>
      </c>
      <c r="J29" s="114" t="s">
        <v>707</v>
      </c>
      <c r="K29" s="6"/>
      <c r="L29" s="6"/>
      <c r="M29" s="6"/>
    </row>
    <row r="30" spans="1:13" s="5" customFormat="1" ht="35.25" customHeight="1">
      <c r="A30" s="348"/>
      <c r="B30" s="347"/>
      <c r="C30" s="98" t="s">
        <v>744</v>
      </c>
      <c r="D30" s="98" t="s">
        <v>743</v>
      </c>
      <c r="E30" s="99">
        <v>0</v>
      </c>
      <c r="F30" s="99">
        <v>38850</v>
      </c>
      <c r="G30" s="100"/>
      <c r="H30" s="100"/>
      <c r="I30" s="75" t="s">
        <v>710</v>
      </c>
      <c r="J30" s="114" t="s">
        <v>708</v>
      </c>
      <c r="K30" s="6"/>
      <c r="L30" s="6"/>
      <c r="M30" s="6"/>
    </row>
    <row r="31" spans="1:13" s="5" customFormat="1" ht="27" customHeight="1">
      <c r="A31" s="348"/>
      <c r="B31" s="347"/>
      <c r="C31" s="98" t="s">
        <v>746</v>
      </c>
      <c r="D31" s="98" t="s">
        <v>745</v>
      </c>
      <c r="E31" s="99">
        <v>0</v>
      </c>
      <c r="F31" s="99">
        <v>18959080</v>
      </c>
      <c r="G31" s="100"/>
      <c r="H31" s="100"/>
      <c r="I31" s="75" t="s">
        <v>711</v>
      </c>
      <c r="J31" s="114"/>
      <c r="K31" s="6"/>
      <c r="L31" s="6"/>
      <c r="M31" s="6"/>
    </row>
    <row r="32" spans="1:13" s="5" customFormat="1" ht="25.5" hidden="1">
      <c r="A32" s="348"/>
      <c r="B32" s="347"/>
      <c r="C32" s="98" t="s">
        <v>354</v>
      </c>
      <c r="D32" s="98"/>
      <c r="E32" s="99">
        <v>0</v>
      </c>
      <c r="F32" s="99">
        <v>0</v>
      </c>
      <c r="G32" s="100"/>
      <c r="H32" s="100"/>
      <c r="I32" s="75"/>
      <c r="J32" s="114"/>
      <c r="K32" s="6"/>
      <c r="L32" s="6"/>
      <c r="M32" s="6"/>
    </row>
    <row r="33" spans="1:13" s="5" customFormat="1" ht="42.75" customHeight="1">
      <c r="A33" s="348"/>
      <c r="B33" s="347"/>
      <c r="C33" s="98" t="s">
        <v>748</v>
      </c>
      <c r="D33" s="98" t="s">
        <v>747</v>
      </c>
      <c r="E33" s="99">
        <v>0</v>
      </c>
      <c r="F33" s="99">
        <v>989857</v>
      </c>
      <c r="G33" s="100"/>
      <c r="H33" s="100"/>
      <c r="I33" s="75" t="s">
        <v>709</v>
      </c>
      <c r="J33" s="114" t="s">
        <v>707</v>
      </c>
      <c r="K33" s="6"/>
      <c r="L33" s="6"/>
      <c r="M33" s="6"/>
    </row>
    <row r="34" spans="1:13" s="5" customFormat="1" ht="25.5" hidden="1">
      <c r="A34" s="348"/>
      <c r="B34" s="347"/>
      <c r="C34" s="98" t="s">
        <v>235</v>
      </c>
      <c r="D34" s="98"/>
      <c r="E34" s="99">
        <v>0</v>
      </c>
      <c r="F34" s="99">
        <v>0</v>
      </c>
      <c r="G34" s="100"/>
      <c r="H34" s="100"/>
      <c r="I34" s="75"/>
      <c r="J34" s="114"/>
      <c r="K34" s="6"/>
      <c r="L34" s="6"/>
      <c r="M34" s="6"/>
    </row>
    <row r="35" spans="1:13" s="5" customFormat="1" ht="25.5" hidden="1">
      <c r="A35" s="348"/>
      <c r="B35" s="347"/>
      <c r="C35" s="98" t="s">
        <v>236</v>
      </c>
      <c r="D35" s="98"/>
      <c r="E35" s="99">
        <v>0</v>
      </c>
      <c r="F35" s="99">
        <v>0</v>
      </c>
      <c r="G35" s="100"/>
      <c r="H35" s="100"/>
      <c r="I35" s="75"/>
      <c r="J35" s="114"/>
      <c r="K35" s="6"/>
      <c r="L35" s="6"/>
      <c r="M35" s="6"/>
    </row>
    <row r="36" spans="1:13" s="5" customFormat="1" ht="25.5" hidden="1">
      <c r="A36" s="348"/>
      <c r="B36" s="347"/>
      <c r="C36" s="98" t="s">
        <v>237</v>
      </c>
      <c r="D36" s="98"/>
      <c r="E36" s="99">
        <v>0</v>
      </c>
      <c r="F36" s="99">
        <v>0</v>
      </c>
      <c r="G36" s="100"/>
      <c r="H36" s="100"/>
      <c r="I36" s="75"/>
      <c r="J36" s="114"/>
      <c r="K36" s="6"/>
      <c r="L36" s="6"/>
      <c r="M36" s="6"/>
    </row>
    <row r="37" spans="1:13" s="5" customFormat="1" ht="25.5" hidden="1">
      <c r="A37" s="348"/>
      <c r="B37" s="347"/>
      <c r="C37" s="98" t="s">
        <v>90</v>
      </c>
      <c r="D37" s="98"/>
      <c r="E37" s="99">
        <v>0</v>
      </c>
      <c r="F37" s="99">
        <v>0</v>
      </c>
      <c r="G37" s="100"/>
      <c r="H37" s="100"/>
      <c r="I37" s="75"/>
      <c r="J37" s="114"/>
      <c r="K37" s="6"/>
      <c r="L37" s="6"/>
      <c r="M37" s="6"/>
    </row>
    <row r="38" spans="1:13" s="5" customFormat="1" ht="25.5" hidden="1">
      <c r="A38" s="348"/>
      <c r="B38" s="347"/>
      <c r="C38" s="98" t="s">
        <v>238</v>
      </c>
      <c r="D38" s="98"/>
      <c r="E38" s="99">
        <v>0</v>
      </c>
      <c r="F38" s="99">
        <v>0</v>
      </c>
      <c r="G38" s="100"/>
      <c r="H38" s="100"/>
      <c r="I38" s="75"/>
      <c r="J38" s="114"/>
      <c r="K38" s="6"/>
      <c r="L38" s="6"/>
      <c r="M38" s="6"/>
    </row>
    <row r="39" spans="1:13" s="5" customFormat="1" ht="25.5">
      <c r="A39" s="348"/>
      <c r="B39" s="347"/>
      <c r="C39" s="98" t="s">
        <v>118</v>
      </c>
      <c r="D39" s="98" t="s">
        <v>737</v>
      </c>
      <c r="E39" s="99">
        <v>0</v>
      </c>
      <c r="F39" s="99">
        <v>2619257</v>
      </c>
      <c r="G39" s="100"/>
      <c r="H39" s="100"/>
      <c r="I39" s="75" t="s">
        <v>712</v>
      </c>
      <c r="J39" s="114" t="s">
        <v>708</v>
      </c>
      <c r="K39" s="6"/>
      <c r="L39" s="6"/>
      <c r="M39" s="6"/>
    </row>
    <row r="40" spans="1:13" s="5" customFormat="1" ht="25.5" hidden="1">
      <c r="A40" s="348"/>
      <c r="B40" s="347"/>
      <c r="C40" s="98" t="s">
        <v>240</v>
      </c>
      <c r="D40" s="98"/>
      <c r="E40" s="99">
        <v>0</v>
      </c>
      <c r="F40" s="99">
        <v>0</v>
      </c>
      <c r="G40" s="100"/>
      <c r="H40" s="100"/>
      <c r="I40" s="75"/>
      <c r="J40" s="120"/>
      <c r="K40" s="6"/>
      <c r="L40" s="6"/>
      <c r="M40" s="6"/>
    </row>
    <row r="41" spans="1:13" s="5" customFormat="1" ht="25.5" hidden="1">
      <c r="A41" s="348"/>
      <c r="B41" s="347"/>
      <c r="C41" s="98" t="s">
        <v>366</v>
      </c>
      <c r="D41" s="98"/>
      <c r="E41" s="99">
        <v>0</v>
      </c>
      <c r="F41" s="99">
        <v>0</v>
      </c>
      <c r="G41" s="100"/>
      <c r="H41" s="100"/>
      <c r="I41" s="75"/>
      <c r="J41" s="120"/>
      <c r="K41" s="6"/>
      <c r="L41" s="6"/>
      <c r="M41" s="6"/>
    </row>
    <row r="42" spans="1:13" s="5" customFormat="1" ht="25.5" hidden="1">
      <c r="A42" s="348"/>
      <c r="B42" s="347"/>
      <c r="C42" s="98" t="s">
        <v>367</v>
      </c>
      <c r="D42" s="98"/>
      <c r="E42" s="99">
        <v>0</v>
      </c>
      <c r="F42" s="99">
        <v>0</v>
      </c>
      <c r="G42" s="100"/>
      <c r="H42" s="100"/>
      <c r="I42" s="75"/>
      <c r="J42" s="120"/>
      <c r="K42" s="6"/>
      <c r="L42" s="6"/>
      <c r="M42" s="6"/>
    </row>
    <row r="43" spans="1:13" s="5" customFormat="1" ht="25.5" hidden="1">
      <c r="A43" s="348"/>
      <c r="B43" s="347"/>
      <c r="C43" s="98" t="s">
        <v>368</v>
      </c>
      <c r="D43" s="98"/>
      <c r="E43" s="99"/>
      <c r="F43" s="99"/>
      <c r="G43" s="100"/>
      <c r="H43" s="100"/>
      <c r="I43" s="75"/>
      <c r="J43" s="120"/>
      <c r="K43" s="6"/>
      <c r="L43" s="6"/>
      <c r="M43" s="6"/>
    </row>
    <row r="44" spans="1:13" s="5" customFormat="1" ht="25.5" hidden="1">
      <c r="A44" s="348"/>
      <c r="B44" s="347"/>
      <c r="C44" s="98" t="s">
        <v>369</v>
      </c>
      <c r="D44" s="98"/>
      <c r="E44" s="99">
        <v>0</v>
      </c>
      <c r="F44" s="99">
        <v>0</v>
      </c>
      <c r="G44" s="100"/>
      <c r="H44" s="100"/>
      <c r="I44" s="75"/>
      <c r="J44" s="120"/>
      <c r="K44" s="6"/>
      <c r="L44" s="6"/>
      <c r="M44" s="6"/>
    </row>
    <row r="45" spans="1:13" s="5" customFormat="1" ht="12.75" hidden="1">
      <c r="A45" s="348"/>
      <c r="B45" s="347"/>
      <c r="C45" s="98" t="s">
        <v>370</v>
      </c>
      <c r="D45" s="98"/>
      <c r="E45" s="99">
        <v>0</v>
      </c>
      <c r="F45" s="99">
        <v>0</v>
      </c>
      <c r="G45" s="100"/>
      <c r="H45" s="100"/>
      <c r="I45" s="75"/>
      <c r="J45" s="120"/>
      <c r="K45" s="6"/>
      <c r="L45" s="6"/>
      <c r="M45" s="6"/>
    </row>
    <row r="46" spans="1:13" s="5" customFormat="1" ht="33.75" customHeight="1">
      <c r="A46" s="348"/>
      <c r="B46" s="347"/>
      <c r="C46" s="98" t="s">
        <v>241</v>
      </c>
      <c r="D46" s="98" t="s">
        <v>736</v>
      </c>
      <c r="E46" s="99">
        <v>0</v>
      </c>
      <c r="F46" s="99">
        <v>14000000</v>
      </c>
      <c r="G46" s="100">
        <v>13503668</v>
      </c>
      <c r="H46" s="100">
        <v>1156266</v>
      </c>
      <c r="I46" s="75" t="s">
        <v>713</v>
      </c>
      <c r="J46" s="120"/>
      <c r="K46" s="6"/>
      <c r="L46" s="6"/>
      <c r="M46" s="6"/>
    </row>
    <row r="47" spans="1:13" s="5" customFormat="1" ht="12.75">
      <c r="A47" s="348"/>
      <c r="B47" s="347" t="s">
        <v>11</v>
      </c>
      <c r="C47" s="98" t="s">
        <v>94</v>
      </c>
      <c r="D47" s="98"/>
      <c r="E47" s="99">
        <f t="shared" ref="E47" si="6">SUM(E48:E53)</f>
        <v>4860106</v>
      </c>
      <c r="F47" s="99">
        <f t="shared" ref="F47:H47" si="7">SUM(F48:F53)</f>
        <v>1652250</v>
      </c>
      <c r="G47" s="99">
        <f t="shared" si="7"/>
        <v>0</v>
      </c>
      <c r="H47" s="99">
        <f t="shared" si="7"/>
        <v>0</v>
      </c>
      <c r="I47" s="213"/>
      <c r="J47" s="120"/>
      <c r="K47" s="6"/>
      <c r="L47" s="6"/>
      <c r="M47" s="6"/>
    </row>
    <row r="48" spans="1:13" s="5" customFormat="1" ht="12.75">
      <c r="A48" s="348"/>
      <c r="B48" s="347"/>
      <c r="C48" s="98" t="s">
        <v>113</v>
      </c>
      <c r="D48" s="98" t="s">
        <v>734</v>
      </c>
      <c r="E48" s="99">
        <v>2170954</v>
      </c>
      <c r="F48" s="99">
        <v>1007250</v>
      </c>
      <c r="G48" s="100"/>
      <c r="H48" s="100"/>
      <c r="I48" s="75" t="s">
        <v>705</v>
      </c>
      <c r="J48" s="120"/>
      <c r="K48" s="6"/>
      <c r="L48" s="6"/>
      <c r="M48" s="6"/>
    </row>
    <row r="49" spans="1:13" s="5" customFormat="1" ht="25.5" hidden="1">
      <c r="A49" s="348"/>
      <c r="B49" s="347"/>
      <c r="C49" s="98" t="s">
        <v>114</v>
      </c>
      <c r="D49" s="98"/>
      <c r="E49" s="99">
        <v>1050000</v>
      </c>
      <c r="F49" s="99"/>
      <c r="G49" s="100"/>
      <c r="H49" s="100"/>
      <c r="I49" s="75"/>
      <c r="J49" s="120"/>
      <c r="K49" s="6"/>
      <c r="L49" s="6"/>
      <c r="M49" s="6"/>
    </row>
    <row r="50" spans="1:13" s="5" customFormat="1" ht="25.5">
      <c r="A50" s="348"/>
      <c r="B50" s="347"/>
      <c r="C50" s="98" t="s">
        <v>115</v>
      </c>
      <c r="D50" s="98" t="s">
        <v>735</v>
      </c>
      <c r="E50" s="99">
        <v>1639152</v>
      </c>
      <c r="F50" s="99">
        <v>645000</v>
      </c>
      <c r="G50" s="100"/>
      <c r="H50" s="100"/>
      <c r="I50" s="75" t="s">
        <v>705</v>
      </c>
      <c r="J50" s="120"/>
      <c r="K50" s="6"/>
      <c r="L50" s="6"/>
      <c r="M50" s="6"/>
    </row>
    <row r="51" spans="1:13" s="5" customFormat="1" ht="25.5" hidden="1">
      <c r="A51" s="348"/>
      <c r="B51" s="347"/>
      <c r="C51" s="98" t="s">
        <v>116</v>
      </c>
      <c r="D51" s="98"/>
      <c r="E51" s="99">
        <v>0</v>
      </c>
      <c r="F51" s="99">
        <v>0</v>
      </c>
      <c r="G51" s="100"/>
      <c r="H51" s="100"/>
      <c r="I51" s="75"/>
      <c r="J51" s="120"/>
      <c r="K51" s="6"/>
      <c r="L51" s="6"/>
      <c r="M51" s="6"/>
    </row>
    <row r="52" spans="1:13" s="5" customFormat="1" ht="25.5" hidden="1">
      <c r="A52" s="348"/>
      <c r="B52" s="347"/>
      <c r="C52" s="98" t="s">
        <v>117</v>
      </c>
      <c r="D52" s="98"/>
      <c r="E52" s="99">
        <v>0</v>
      </c>
      <c r="F52" s="99">
        <v>0</v>
      </c>
      <c r="G52" s="100"/>
      <c r="H52" s="100"/>
      <c r="I52" s="75"/>
      <c r="J52" s="120"/>
      <c r="K52" s="6"/>
      <c r="L52" s="6"/>
      <c r="M52" s="6"/>
    </row>
    <row r="53" spans="1:13" s="5" customFormat="1" ht="12.75" hidden="1">
      <c r="A53" s="348"/>
      <c r="B53" s="347"/>
      <c r="C53" s="98" t="s">
        <v>52</v>
      </c>
      <c r="D53" s="98"/>
      <c r="E53" s="99">
        <v>0</v>
      </c>
      <c r="F53" s="99">
        <v>0</v>
      </c>
      <c r="G53" s="100"/>
      <c r="H53" s="100"/>
      <c r="I53" s="75"/>
      <c r="J53" s="120"/>
      <c r="K53" s="6"/>
      <c r="L53" s="6"/>
      <c r="M53" s="6"/>
    </row>
    <row r="54" spans="1:13" s="5" customFormat="1" ht="12.75">
      <c r="A54" s="348"/>
      <c r="B54" s="347" t="s">
        <v>34</v>
      </c>
      <c r="C54" s="98" t="s">
        <v>35</v>
      </c>
      <c r="D54" s="98"/>
      <c r="E54" s="99">
        <f>SUM(E55:E72)</f>
        <v>104278157</v>
      </c>
      <c r="F54" s="99">
        <f>SUM(F55:F72)</f>
        <v>0</v>
      </c>
      <c r="G54" s="100"/>
      <c r="H54" s="99"/>
      <c r="I54" s="75"/>
      <c r="J54" s="120"/>
      <c r="K54" s="6"/>
      <c r="L54" s="6"/>
      <c r="M54" s="6"/>
    </row>
    <row r="55" spans="1:13" s="5" customFormat="1" ht="25.5" hidden="1">
      <c r="A55" s="348"/>
      <c r="B55" s="347"/>
      <c r="C55" s="98" t="s">
        <v>122</v>
      </c>
      <c r="D55" s="98"/>
      <c r="E55" s="99">
        <v>4495552</v>
      </c>
      <c r="F55" s="99"/>
      <c r="G55" s="100"/>
      <c r="H55" s="100"/>
      <c r="I55" s="75"/>
      <c r="J55" s="120"/>
      <c r="K55" s="6"/>
      <c r="L55" s="6"/>
      <c r="M55" s="6"/>
    </row>
    <row r="56" spans="1:13" s="5" customFormat="1" ht="25.5" hidden="1">
      <c r="A56" s="348"/>
      <c r="B56" s="347"/>
      <c r="C56" s="98" t="s">
        <v>54</v>
      </c>
      <c r="D56" s="98"/>
      <c r="E56" s="99">
        <v>0</v>
      </c>
      <c r="F56" s="99"/>
      <c r="G56" s="100"/>
      <c r="H56" s="100"/>
      <c r="I56" s="75"/>
      <c r="J56" s="120"/>
      <c r="K56" s="6"/>
      <c r="L56" s="6"/>
      <c r="M56" s="6"/>
    </row>
    <row r="57" spans="1:13" s="5" customFormat="1" ht="25.5" hidden="1">
      <c r="A57" s="348"/>
      <c r="B57" s="347"/>
      <c r="C57" s="98" t="s">
        <v>118</v>
      </c>
      <c r="D57" s="98"/>
      <c r="E57" s="99">
        <v>9244302</v>
      </c>
      <c r="F57" s="99"/>
      <c r="G57" s="100"/>
      <c r="H57" s="100"/>
      <c r="I57" s="75"/>
      <c r="J57" s="120"/>
      <c r="K57" s="6"/>
      <c r="L57" s="6"/>
      <c r="M57" s="6"/>
    </row>
    <row r="58" spans="1:13" s="5" customFormat="1" ht="25.5" hidden="1">
      <c r="A58" s="348"/>
      <c r="B58" s="347"/>
      <c r="C58" s="98" t="s">
        <v>90</v>
      </c>
      <c r="D58" s="98"/>
      <c r="E58" s="99">
        <v>0</v>
      </c>
      <c r="F58" s="99"/>
      <c r="G58" s="100"/>
      <c r="H58" s="100"/>
      <c r="I58" s="75"/>
      <c r="J58" s="120"/>
      <c r="K58" s="6"/>
      <c r="L58" s="6"/>
      <c r="M58" s="6"/>
    </row>
    <row r="59" spans="1:13" s="5" customFormat="1" ht="25.5" hidden="1">
      <c r="A59" s="348"/>
      <c r="B59" s="347"/>
      <c r="C59" s="98" t="s">
        <v>119</v>
      </c>
      <c r="D59" s="98"/>
      <c r="E59" s="99">
        <v>20187038</v>
      </c>
      <c r="F59" s="99"/>
      <c r="G59" s="100"/>
      <c r="H59" s="100"/>
      <c r="I59" s="75"/>
      <c r="J59" s="120"/>
      <c r="K59" s="6"/>
      <c r="L59" s="6"/>
      <c r="M59" s="6"/>
    </row>
    <row r="60" spans="1:13" s="5" customFormat="1" ht="25.5" hidden="1">
      <c r="A60" s="348"/>
      <c r="B60" s="347"/>
      <c r="C60" s="98" t="s">
        <v>120</v>
      </c>
      <c r="D60" s="98"/>
      <c r="E60" s="99">
        <v>0</v>
      </c>
      <c r="F60" s="99"/>
      <c r="G60" s="100"/>
      <c r="H60" s="100"/>
      <c r="I60" s="75"/>
      <c r="J60" s="120"/>
      <c r="K60" s="6"/>
      <c r="L60" s="6"/>
      <c r="M60" s="6"/>
    </row>
    <row r="61" spans="1:13" s="5" customFormat="1" ht="25.5" hidden="1">
      <c r="A61" s="348"/>
      <c r="B61" s="347"/>
      <c r="C61" s="98" t="s">
        <v>53</v>
      </c>
      <c r="D61" s="98"/>
      <c r="E61" s="99">
        <v>0</v>
      </c>
      <c r="F61" s="99"/>
      <c r="G61" s="100"/>
      <c r="H61" s="100"/>
      <c r="I61" s="75"/>
      <c r="J61" s="120"/>
      <c r="K61" s="6"/>
      <c r="L61" s="6"/>
      <c r="M61" s="6"/>
    </row>
    <row r="62" spans="1:13" s="5" customFormat="1" ht="51" hidden="1">
      <c r="A62" s="348"/>
      <c r="B62" s="347"/>
      <c r="C62" s="98" t="s">
        <v>123</v>
      </c>
      <c r="D62" s="98"/>
      <c r="E62" s="99">
        <v>23000000</v>
      </c>
      <c r="F62" s="99"/>
      <c r="G62" s="100"/>
      <c r="H62" s="100"/>
      <c r="I62" s="75"/>
      <c r="J62" s="120"/>
      <c r="K62" s="6"/>
      <c r="L62" s="6"/>
      <c r="M62" s="6"/>
    </row>
    <row r="63" spans="1:13" s="5" customFormat="1" ht="25.5" hidden="1">
      <c r="A63" s="348"/>
      <c r="B63" s="347"/>
      <c r="C63" s="98" t="s">
        <v>124</v>
      </c>
      <c r="D63" s="98"/>
      <c r="E63" s="99">
        <v>21642741</v>
      </c>
      <c r="F63" s="99"/>
      <c r="G63" s="100"/>
      <c r="H63" s="100"/>
      <c r="I63" s="75"/>
      <c r="J63" s="120"/>
      <c r="K63" s="6"/>
      <c r="L63" s="6"/>
      <c r="M63" s="6"/>
    </row>
    <row r="64" spans="1:13" s="5" customFormat="1" ht="25.5" hidden="1">
      <c r="A64" s="348"/>
      <c r="B64" s="347"/>
      <c r="C64" s="98" t="s">
        <v>55</v>
      </c>
      <c r="D64" s="98"/>
      <c r="E64" s="99">
        <v>0</v>
      </c>
      <c r="F64" s="99"/>
      <c r="G64" s="100"/>
      <c r="H64" s="100"/>
      <c r="I64" s="75"/>
      <c r="J64" s="120"/>
      <c r="K64" s="6"/>
      <c r="L64" s="6"/>
      <c r="M64" s="6"/>
    </row>
    <row r="65" spans="1:13" s="5" customFormat="1" ht="25.5" hidden="1">
      <c r="A65" s="348"/>
      <c r="B65" s="347"/>
      <c r="C65" s="98" t="s">
        <v>481</v>
      </c>
      <c r="D65" s="98"/>
      <c r="E65" s="99">
        <v>900000</v>
      </c>
      <c r="F65" s="99"/>
      <c r="G65" s="100"/>
      <c r="H65" s="100"/>
      <c r="I65" s="75"/>
      <c r="J65" s="120"/>
      <c r="K65" s="6"/>
      <c r="L65" s="6"/>
      <c r="M65" s="6"/>
    </row>
    <row r="66" spans="1:13" s="5" customFormat="1" ht="38.25" hidden="1">
      <c r="A66" s="348"/>
      <c r="B66" s="347"/>
      <c r="C66" s="98" t="s">
        <v>482</v>
      </c>
      <c r="D66" s="98"/>
      <c r="E66" s="99">
        <v>12918630</v>
      </c>
      <c r="F66" s="99"/>
      <c r="G66" s="100"/>
      <c r="H66" s="100"/>
      <c r="I66" s="75"/>
      <c r="J66" s="120"/>
      <c r="K66" s="6"/>
      <c r="L66" s="6"/>
      <c r="M66" s="6"/>
    </row>
    <row r="67" spans="1:13" s="5" customFormat="1" ht="25.5" hidden="1">
      <c r="A67" s="348"/>
      <c r="B67" s="347"/>
      <c r="C67" s="98" t="s">
        <v>483</v>
      </c>
      <c r="D67" s="98"/>
      <c r="E67" s="96">
        <v>0</v>
      </c>
      <c r="F67" s="96"/>
      <c r="G67" s="100"/>
      <c r="H67" s="100"/>
      <c r="I67" s="75"/>
      <c r="J67" s="120"/>
      <c r="K67" s="6"/>
      <c r="L67" s="6"/>
      <c r="M67" s="6"/>
    </row>
    <row r="68" spans="1:13" s="5" customFormat="1" ht="25.5" hidden="1">
      <c r="A68" s="348"/>
      <c r="B68" s="347"/>
      <c r="C68" s="98" t="s">
        <v>368</v>
      </c>
      <c r="D68" s="98"/>
      <c r="E68" s="99">
        <v>4000000</v>
      </c>
      <c r="F68" s="99"/>
      <c r="G68" s="100"/>
      <c r="H68" s="100"/>
      <c r="I68" s="75"/>
      <c r="J68" s="120"/>
      <c r="K68" s="6"/>
      <c r="L68" s="6"/>
      <c r="M68" s="6"/>
    </row>
    <row r="69" spans="1:13" s="5" customFormat="1" ht="12.75" hidden="1">
      <c r="A69" s="348"/>
      <c r="B69" s="347"/>
      <c r="C69" s="98" t="s">
        <v>113</v>
      </c>
      <c r="D69" s="98"/>
      <c r="E69" s="99">
        <v>1579046</v>
      </c>
      <c r="F69" s="99"/>
      <c r="G69" s="100"/>
      <c r="H69" s="100"/>
      <c r="I69" s="75"/>
      <c r="J69" s="120"/>
      <c r="K69" s="6"/>
      <c r="L69" s="6"/>
      <c r="M69" s="6"/>
    </row>
    <row r="70" spans="1:13" s="5" customFormat="1" ht="25.5" hidden="1">
      <c r="A70" s="348"/>
      <c r="B70" s="347"/>
      <c r="C70" s="98" t="s">
        <v>114</v>
      </c>
      <c r="D70" s="98"/>
      <c r="E70" s="99">
        <v>3300000</v>
      </c>
      <c r="F70" s="99"/>
      <c r="G70" s="100"/>
      <c r="H70" s="100"/>
      <c r="I70" s="75"/>
      <c r="J70" s="120"/>
      <c r="K70" s="6"/>
      <c r="L70" s="6"/>
      <c r="M70" s="6"/>
    </row>
    <row r="71" spans="1:13" s="5" customFormat="1" ht="25.5" hidden="1">
      <c r="A71" s="348"/>
      <c r="B71" s="347"/>
      <c r="C71" s="98" t="s">
        <v>115</v>
      </c>
      <c r="D71" s="98"/>
      <c r="E71" s="99">
        <v>3010848</v>
      </c>
      <c r="F71" s="99"/>
      <c r="G71" s="100"/>
      <c r="H71" s="100"/>
      <c r="I71" s="75"/>
      <c r="J71" s="120"/>
      <c r="K71" s="6"/>
      <c r="L71" s="6"/>
      <c r="M71" s="6"/>
    </row>
    <row r="72" spans="1:13" s="5" customFormat="1" ht="25.5" hidden="1">
      <c r="A72" s="348"/>
      <c r="B72" s="347"/>
      <c r="C72" s="98" t="s">
        <v>125</v>
      </c>
      <c r="D72" s="98"/>
      <c r="E72" s="96">
        <v>0</v>
      </c>
      <c r="F72" s="96"/>
      <c r="G72" s="100"/>
      <c r="H72" s="100"/>
      <c r="I72" s="75"/>
      <c r="J72" s="120"/>
      <c r="K72" s="6"/>
      <c r="L72" s="6"/>
      <c r="M72" s="6"/>
    </row>
    <row r="73" spans="1:13" s="5" customFormat="1" ht="25.5">
      <c r="A73" s="348" t="s">
        <v>12</v>
      </c>
      <c r="B73" s="118" t="s">
        <v>47</v>
      </c>
      <c r="C73" s="95" t="s">
        <v>100</v>
      </c>
      <c r="D73" s="95"/>
      <c r="E73" s="96">
        <f>E74+E75+E76+E83+E88+E231+E382</f>
        <v>154551091</v>
      </c>
      <c r="F73" s="96">
        <f>F74+F75+F76+F83+F88+F231+F382</f>
        <v>44242627</v>
      </c>
      <c r="G73" s="96">
        <f>G74+G75+G76+G83+G88+G231+G382</f>
        <v>44242627</v>
      </c>
      <c r="H73" s="96">
        <f>H74+H75+H76+H83+H88+H231+H382</f>
        <v>44242627</v>
      </c>
      <c r="I73" s="75"/>
      <c r="J73" s="120"/>
      <c r="K73" s="6"/>
      <c r="L73" s="6"/>
      <c r="M73" s="6"/>
    </row>
    <row r="74" spans="1:13" s="5" customFormat="1" ht="28.5" customHeight="1">
      <c r="A74" s="348"/>
      <c r="B74" s="118" t="s">
        <v>40</v>
      </c>
      <c r="C74" s="98" t="s">
        <v>14</v>
      </c>
      <c r="D74" s="98"/>
      <c r="E74" s="99">
        <v>2807186</v>
      </c>
      <c r="F74" s="99">
        <v>2703885</v>
      </c>
      <c r="G74" s="99">
        <v>2703885</v>
      </c>
      <c r="H74" s="99">
        <v>2703885</v>
      </c>
      <c r="I74" s="213" t="s">
        <v>720</v>
      </c>
      <c r="J74" s="114"/>
      <c r="K74" s="6"/>
      <c r="L74" s="6"/>
      <c r="M74" s="6"/>
    </row>
    <row r="75" spans="1:13" s="5" customFormat="1" ht="25.5">
      <c r="A75" s="348"/>
      <c r="B75" s="118" t="s">
        <v>41</v>
      </c>
      <c r="C75" s="98" t="s">
        <v>36</v>
      </c>
      <c r="D75" s="98"/>
      <c r="E75" s="99">
        <v>3144876</v>
      </c>
      <c r="F75" s="99">
        <v>3144876</v>
      </c>
      <c r="G75" s="99">
        <v>3144876</v>
      </c>
      <c r="H75" s="99">
        <v>3144876</v>
      </c>
      <c r="I75" s="213" t="s">
        <v>721</v>
      </c>
      <c r="J75" s="120"/>
      <c r="K75" s="6"/>
      <c r="L75" s="6"/>
      <c r="M75" s="6"/>
    </row>
    <row r="76" spans="1:13" s="5" customFormat="1" ht="25.5" hidden="1">
      <c r="A76" s="348"/>
      <c r="B76" s="394" t="s">
        <v>86</v>
      </c>
      <c r="C76" s="98" t="s">
        <v>101</v>
      </c>
      <c r="D76" s="98"/>
      <c r="E76" s="96">
        <v>0</v>
      </c>
      <c r="F76" s="99">
        <f>SUM(F77:F82)</f>
        <v>0</v>
      </c>
      <c r="G76" s="99"/>
      <c r="H76" s="99">
        <f t="shared" ref="H76" si="8">SUM(H77:H82)</f>
        <v>0</v>
      </c>
      <c r="I76" s="75"/>
      <c r="J76" s="120"/>
      <c r="K76" s="6"/>
      <c r="L76" s="6"/>
      <c r="M76" s="6"/>
    </row>
    <row r="77" spans="1:13" s="5" customFormat="1" ht="12.75" hidden="1" customHeight="1">
      <c r="A77" s="348"/>
      <c r="B77" s="395"/>
      <c r="C77" s="98" t="s">
        <v>62</v>
      </c>
      <c r="D77" s="98"/>
      <c r="E77" s="96">
        <v>0</v>
      </c>
      <c r="F77" s="99"/>
      <c r="G77" s="100"/>
      <c r="H77" s="100"/>
      <c r="I77" s="75"/>
      <c r="J77" s="120"/>
      <c r="K77" s="6"/>
      <c r="L77" s="6"/>
      <c r="M77" s="6"/>
    </row>
    <row r="78" spans="1:13" s="5" customFormat="1" ht="12.75" hidden="1" customHeight="1">
      <c r="A78" s="348"/>
      <c r="B78" s="395"/>
      <c r="C78" s="98" t="s">
        <v>66</v>
      </c>
      <c r="D78" s="98"/>
      <c r="E78" s="96">
        <v>0</v>
      </c>
      <c r="F78" s="99"/>
      <c r="G78" s="100"/>
      <c r="H78" s="100"/>
      <c r="I78" s="75"/>
      <c r="J78" s="120"/>
      <c r="K78" s="6"/>
      <c r="L78" s="6"/>
      <c r="M78" s="6"/>
    </row>
    <row r="79" spans="1:13" s="5" customFormat="1" ht="12.75" hidden="1" customHeight="1">
      <c r="A79" s="348"/>
      <c r="B79" s="395"/>
      <c r="C79" s="98" t="s">
        <v>57</v>
      </c>
      <c r="D79" s="98"/>
      <c r="E79" s="96">
        <v>0</v>
      </c>
      <c r="F79" s="99"/>
      <c r="G79" s="100"/>
      <c r="H79" s="100"/>
      <c r="I79" s="75"/>
      <c r="J79" s="120"/>
      <c r="K79" s="6"/>
      <c r="L79" s="6"/>
      <c r="M79" s="6"/>
    </row>
    <row r="80" spans="1:13" s="5" customFormat="1" ht="12.75" hidden="1" customHeight="1">
      <c r="A80" s="348"/>
      <c r="B80" s="395"/>
      <c r="C80" s="98" t="s">
        <v>68</v>
      </c>
      <c r="D80" s="98"/>
      <c r="E80" s="96">
        <v>0</v>
      </c>
      <c r="F80" s="99"/>
      <c r="G80" s="100"/>
      <c r="H80" s="100"/>
      <c r="I80" s="75"/>
      <c r="J80" s="120"/>
      <c r="K80" s="6"/>
      <c r="L80" s="6"/>
      <c r="M80" s="6"/>
    </row>
    <row r="81" spans="1:13" s="5" customFormat="1" ht="12.75" hidden="1" customHeight="1">
      <c r="A81" s="348"/>
      <c r="B81" s="395"/>
      <c r="C81" s="98" t="s">
        <v>126</v>
      </c>
      <c r="D81" s="98"/>
      <c r="E81" s="96">
        <v>0</v>
      </c>
      <c r="F81" s="99"/>
      <c r="G81" s="100"/>
      <c r="H81" s="100"/>
      <c r="I81" s="75"/>
      <c r="J81" s="120"/>
      <c r="K81" s="6"/>
      <c r="L81" s="6"/>
      <c r="M81" s="6"/>
    </row>
    <row r="82" spans="1:13" s="5" customFormat="1" ht="12.75" hidden="1" customHeight="1">
      <c r="A82" s="348"/>
      <c r="B82" s="396"/>
      <c r="C82" s="98" t="s">
        <v>67</v>
      </c>
      <c r="D82" s="98"/>
      <c r="E82" s="96">
        <v>0</v>
      </c>
      <c r="F82" s="99"/>
      <c r="G82" s="100"/>
      <c r="H82" s="100"/>
      <c r="I82" s="75"/>
      <c r="J82" s="120"/>
      <c r="K82" s="6"/>
      <c r="L82" s="6"/>
      <c r="M82" s="6"/>
    </row>
    <row r="83" spans="1:13" s="5" customFormat="1" ht="38.25">
      <c r="A83" s="348"/>
      <c r="B83" s="394" t="s">
        <v>42</v>
      </c>
      <c r="C83" s="98" t="s">
        <v>37</v>
      </c>
      <c r="D83" s="98"/>
      <c r="E83" s="99">
        <f>SUM(E84:E87)</f>
        <v>56186405</v>
      </c>
      <c r="F83" s="99">
        <f>F84+F86+F87</f>
        <v>38393866</v>
      </c>
      <c r="G83" s="99">
        <f t="shared" ref="G83:H83" si="9">G84+G86+G87</f>
        <v>38393866</v>
      </c>
      <c r="H83" s="99">
        <f t="shared" si="9"/>
        <v>38393866</v>
      </c>
      <c r="I83" s="213"/>
      <c r="J83" s="120"/>
      <c r="K83" s="6"/>
      <c r="L83" s="6"/>
      <c r="M83" s="6"/>
    </row>
    <row r="84" spans="1:13" s="5" customFormat="1" ht="12.75">
      <c r="A84" s="348"/>
      <c r="B84" s="395"/>
      <c r="C84" s="98" t="s">
        <v>276</v>
      </c>
      <c r="D84" s="98"/>
      <c r="E84" s="99">
        <v>20000000</v>
      </c>
      <c r="F84" s="99"/>
      <c r="G84" s="99"/>
      <c r="H84" s="99"/>
      <c r="I84" s="75"/>
      <c r="J84" s="120"/>
      <c r="K84" s="6"/>
      <c r="L84" s="6"/>
      <c r="M84" s="6"/>
    </row>
    <row r="85" spans="1:13" s="5" customFormat="1" ht="12.75">
      <c r="A85" s="348"/>
      <c r="B85" s="395"/>
      <c r="C85" s="98" t="s">
        <v>277</v>
      </c>
      <c r="D85" s="98"/>
      <c r="E85" s="96">
        <v>0</v>
      </c>
      <c r="F85" s="96"/>
      <c r="G85" s="96"/>
      <c r="H85" s="96"/>
      <c r="I85" s="75"/>
      <c r="J85" s="120"/>
      <c r="K85" s="6"/>
      <c r="L85" s="6"/>
      <c r="M85" s="6"/>
    </row>
    <row r="86" spans="1:13" s="5" customFormat="1" ht="12.75">
      <c r="A86" s="348"/>
      <c r="B86" s="395"/>
      <c r="C86" s="98" t="s">
        <v>278</v>
      </c>
      <c r="D86" s="98"/>
      <c r="E86" s="99">
        <v>34924405</v>
      </c>
      <c r="F86" s="99">
        <v>37768866</v>
      </c>
      <c r="G86" s="99">
        <v>37768866</v>
      </c>
      <c r="H86" s="99">
        <v>37768866</v>
      </c>
      <c r="I86" s="213" t="s">
        <v>724</v>
      </c>
      <c r="J86" s="120"/>
      <c r="K86" s="6"/>
      <c r="L86" s="6"/>
      <c r="M86" s="6"/>
    </row>
    <row r="87" spans="1:13" s="5" customFormat="1" ht="25.5">
      <c r="A87" s="348"/>
      <c r="B87" s="396"/>
      <c r="C87" s="98" t="s">
        <v>386</v>
      </c>
      <c r="D87" s="98"/>
      <c r="E87" s="99">
        <v>1262000</v>
      </c>
      <c r="F87" s="99">
        <v>625000</v>
      </c>
      <c r="G87" s="99">
        <v>625000</v>
      </c>
      <c r="H87" s="99">
        <v>625000</v>
      </c>
      <c r="I87" s="213" t="s">
        <v>724</v>
      </c>
      <c r="J87" s="120"/>
      <c r="K87" s="6"/>
      <c r="L87" s="6"/>
      <c r="M87" s="6"/>
    </row>
    <row r="88" spans="1:13" s="5" customFormat="1" ht="38.25">
      <c r="A88" s="348"/>
      <c r="B88" s="347" t="s">
        <v>43</v>
      </c>
      <c r="C88" s="98" t="s">
        <v>38</v>
      </c>
      <c r="D88" s="98"/>
      <c r="E88" s="96">
        <f>E89+E94+E105+E107+E112+E116+E121+E126+E136+E140+E159+E163+E171+E177+E183+E187+E192+E201+E214</f>
        <v>4993439</v>
      </c>
      <c r="F88" s="96"/>
      <c r="G88" s="96"/>
      <c r="H88" s="96"/>
      <c r="I88" s="75"/>
      <c r="J88" s="120"/>
      <c r="K88" s="6"/>
      <c r="L88" s="6"/>
      <c r="M88" s="6"/>
    </row>
    <row r="89" spans="1:13" s="93" customFormat="1" ht="12.75" hidden="1">
      <c r="A89" s="348"/>
      <c r="B89" s="347"/>
      <c r="C89" s="95" t="s">
        <v>56</v>
      </c>
      <c r="D89" s="95"/>
      <c r="E89" s="96">
        <v>0</v>
      </c>
      <c r="F89" s="96"/>
      <c r="G89" s="96"/>
      <c r="H89" s="96"/>
      <c r="I89" s="207"/>
      <c r="J89" s="322"/>
      <c r="K89" s="6"/>
      <c r="L89" s="6"/>
      <c r="M89" s="6"/>
    </row>
    <row r="90" spans="1:13" s="5" customFormat="1" ht="38.25" hidden="1">
      <c r="A90" s="348"/>
      <c r="B90" s="347"/>
      <c r="C90" s="98" t="s">
        <v>71</v>
      </c>
      <c r="D90" s="98"/>
      <c r="E90" s="96">
        <v>0</v>
      </c>
      <c r="F90" s="96"/>
      <c r="G90" s="99"/>
      <c r="H90" s="99"/>
      <c r="I90" s="75"/>
      <c r="J90" s="120"/>
      <c r="K90" s="6"/>
      <c r="L90" s="6"/>
      <c r="M90" s="6"/>
    </row>
    <row r="91" spans="1:13" s="5" customFormat="1" ht="38.25" hidden="1">
      <c r="A91" s="348"/>
      <c r="B91" s="347"/>
      <c r="C91" s="98" t="s">
        <v>387</v>
      </c>
      <c r="D91" s="98"/>
      <c r="E91" s="96">
        <v>0</v>
      </c>
      <c r="F91" s="96"/>
      <c r="G91" s="99"/>
      <c r="H91" s="99"/>
      <c r="I91" s="75"/>
      <c r="J91" s="120"/>
      <c r="K91" s="6"/>
      <c r="L91" s="6"/>
      <c r="M91" s="6"/>
    </row>
    <row r="92" spans="1:13" s="5" customFormat="1" ht="25.5" hidden="1">
      <c r="A92" s="348"/>
      <c r="B92" s="347"/>
      <c r="C92" s="98" t="s">
        <v>388</v>
      </c>
      <c r="D92" s="98"/>
      <c r="E92" s="96">
        <v>0</v>
      </c>
      <c r="F92" s="96"/>
      <c r="G92" s="99"/>
      <c r="H92" s="99"/>
      <c r="I92" s="75"/>
      <c r="J92" s="120"/>
      <c r="K92" s="6"/>
      <c r="L92" s="6"/>
      <c r="M92" s="6"/>
    </row>
    <row r="93" spans="1:13" s="5" customFormat="1" ht="38.25" hidden="1">
      <c r="A93" s="348"/>
      <c r="B93" s="347"/>
      <c r="C93" s="98" t="s">
        <v>389</v>
      </c>
      <c r="D93" s="98"/>
      <c r="E93" s="96">
        <v>0</v>
      </c>
      <c r="F93" s="96"/>
      <c r="G93" s="99"/>
      <c r="H93" s="99"/>
      <c r="I93" s="75"/>
      <c r="J93" s="120"/>
      <c r="K93" s="6"/>
      <c r="L93" s="6"/>
      <c r="M93" s="6"/>
    </row>
    <row r="94" spans="1:13" s="93" customFormat="1" ht="12.75" hidden="1" customHeight="1">
      <c r="A94" s="348"/>
      <c r="B94" s="347"/>
      <c r="C94" s="95" t="s">
        <v>57</v>
      </c>
      <c r="D94" s="95"/>
      <c r="E94" s="96">
        <f t="shared" ref="E94" si="10">SUM(E95:E104)</f>
        <v>100000</v>
      </c>
      <c r="F94" s="96"/>
      <c r="G94" s="96"/>
      <c r="H94" s="96"/>
      <c r="I94" s="218">
        <f t="shared" ref="I94" si="11">SUM(I95:I104)</f>
        <v>0</v>
      </c>
      <c r="J94" s="322"/>
      <c r="K94" s="6"/>
      <c r="L94" s="6"/>
      <c r="M94" s="6"/>
    </row>
    <row r="95" spans="1:13" s="5" customFormat="1" ht="12.75" hidden="1">
      <c r="A95" s="348"/>
      <c r="B95" s="347"/>
      <c r="C95" s="98" t="s">
        <v>390</v>
      </c>
      <c r="D95" s="98"/>
      <c r="E95" s="99">
        <v>0</v>
      </c>
      <c r="F95" s="99"/>
      <c r="G95" s="99"/>
      <c r="H95" s="99"/>
      <c r="I95" s="75"/>
      <c r="J95" s="120"/>
      <c r="K95" s="6"/>
      <c r="L95" s="6"/>
      <c r="M95" s="6"/>
    </row>
    <row r="96" spans="1:13" s="5" customFormat="1" ht="25.5" hidden="1">
      <c r="A96" s="348"/>
      <c r="B96" s="347"/>
      <c r="C96" s="98" t="s">
        <v>391</v>
      </c>
      <c r="D96" s="98"/>
      <c r="E96" s="99">
        <v>0</v>
      </c>
      <c r="F96" s="99"/>
      <c r="G96" s="99"/>
      <c r="H96" s="99"/>
      <c r="I96" s="75"/>
      <c r="J96" s="120"/>
      <c r="K96" s="6"/>
      <c r="L96" s="6"/>
      <c r="M96" s="6"/>
    </row>
    <row r="97" spans="1:13" s="5" customFormat="1" ht="12.75" hidden="1">
      <c r="A97" s="348"/>
      <c r="B97" s="347"/>
      <c r="C97" s="98" t="s">
        <v>392</v>
      </c>
      <c r="D97" s="98"/>
      <c r="E97" s="99">
        <v>0</v>
      </c>
      <c r="F97" s="99"/>
      <c r="G97" s="99"/>
      <c r="H97" s="99"/>
      <c r="I97" s="75"/>
      <c r="J97" s="120"/>
      <c r="K97" s="6"/>
      <c r="L97" s="6"/>
      <c r="M97" s="6"/>
    </row>
    <row r="98" spans="1:13" s="5" customFormat="1" ht="25.5" hidden="1">
      <c r="A98" s="348"/>
      <c r="B98" s="347"/>
      <c r="C98" s="98" t="s">
        <v>393</v>
      </c>
      <c r="D98" s="98"/>
      <c r="E98" s="99">
        <v>0</v>
      </c>
      <c r="F98" s="99"/>
      <c r="G98" s="99"/>
      <c r="H98" s="99"/>
      <c r="I98" s="75"/>
      <c r="J98" s="120"/>
      <c r="K98" s="6"/>
      <c r="L98" s="6"/>
      <c r="M98" s="6"/>
    </row>
    <row r="99" spans="1:13" s="5" customFormat="1" ht="25.5" hidden="1">
      <c r="A99" s="348"/>
      <c r="B99" s="347"/>
      <c r="C99" s="98" t="s">
        <v>394</v>
      </c>
      <c r="D99" s="98"/>
      <c r="E99" s="99">
        <v>0</v>
      </c>
      <c r="F99" s="99"/>
      <c r="G99" s="99"/>
      <c r="H99" s="99"/>
      <c r="I99" s="75"/>
      <c r="J99" s="120"/>
      <c r="K99" s="6"/>
      <c r="L99" s="6"/>
      <c r="M99" s="6"/>
    </row>
    <row r="100" spans="1:13" s="5" customFormat="1" ht="25.5" hidden="1">
      <c r="A100" s="348"/>
      <c r="B100" s="347"/>
      <c r="C100" s="98" t="s">
        <v>620</v>
      </c>
      <c r="D100" s="98"/>
      <c r="E100" s="99">
        <v>100000</v>
      </c>
      <c r="F100" s="99"/>
      <c r="G100" s="99"/>
      <c r="H100" s="99"/>
      <c r="I100" s="75"/>
      <c r="J100" s="120"/>
      <c r="K100" s="6"/>
      <c r="L100" s="6"/>
      <c r="M100" s="6"/>
    </row>
    <row r="101" spans="1:13" s="5" customFormat="1" ht="25.5" hidden="1">
      <c r="A101" s="348"/>
      <c r="B101" s="347"/>
      <c r="C101" s="98" t="s">
        <v>396</v>
      </c>
      <c r="D101" s="98"/>
      <c r="E101" s="99">
        <v>0</v>
      </c>
      <c r="F101" s="99"/>
      <c r="G101" s="99"/>
      <c r="H101" s="99"/>
      <c r="I101" s="75"/>
      <c r="J101" s="120"/>
      <c r="K101" s="6"/>
      <c r="L101" s="6"/>
      <c r="M101" s="6"/>
    </row>
    <row r="102" spans="1:13" s="5" customFormat="1" ht="25.5" hidden="1">
      <c r="A102" s="348"/>
      <c r="B102" s="347"/>
      <c r="C102" s="98" t="s">
        <v>397</v>
      </c>
      <c r="D102" s="98"/>
      <c r="E102" s="99">
        <v>0</v>
      </c>
      <c r="F102" s="99"/>
      <c r="G102" s="99"/>
      <c r="H102" s="99"/>
      <c r="I102" s="75"/>
      <c r="J102" s="120"/>
      <c r="K102" s="6"/>
      <c r="L102" s="6"/>
      <c r="M102" s="6"/>
    </row>
    <row r="103" spans="1:13" s="5" customFormat="1" ht="25.5" hidden="1">
      <c r="A103" s="348"/>
      <c r="B103" s="347"/>
      <c r="C103" s="98" t="s">
        <v>398</v>
      </c>
      <c r="D103" s="98"/>
      <c r="E103" s="99">
        <v>0</v>
      </c>
      <c r="F103" s="99"/>
      <c r="G103" s="99"/>
      <c r="H103" s="99"/>
      <c r="I103" s="75"/>
      <c r="J103" s="120"/>
      <c r="K103" s="6"/>
      <c r="L103" s="6"/>
      <c r="M103" s="6"/>
    </row>
    <row r="104" spans="1:13" s="5" customFormat="1" ht="25.5" hidden="1">
      <c r="A104" s="348"/>
      <c r="B104" s="347"/>
      <c r="C104" s="98" t="s">
        <v>399</v>
      </c>
      <c r="D104" s="98"/>
      <c r="E104" s="99">
        <v>0</v>
      </c>
      <c r="F104" s="99"/>
      <c r="G104" s="100"/>
      <c r="H104" s="100"/>
      <c r="I104" s="75"/>
      <c r="J104" s="120"/>
      <c r="K104" s="6"/>
      <c r="L104" s="6"/>
      <c r="M104" s="6"/>
    </row>
    <row r="105" spans="1:13" s="93" customFormat="1" ht="12.75" hidden="1" customHeight="1">
      <c r="A105" s="348"/>
      <c r="B105" s="347"/>
      <c r="C105" s="95" t="s">
        <v>58</v>
      </c>
      <c r="D105" s="95"/>
      <c r="E105" s="99">
        <v>0</v>
      </c>
      <c r="F105" s="99"/>
      <c r="G105" s="96"/>
      <c r="H105" s="96"/>
      <c r="I105" s="207"/>
      <c r="J105" s="322"/>
      <c r="K105" s="6"/>
      <c r="L105" s="6"/>
      <c r="M105" s="6"/>
    </row>
    <row r="106" spans="1:13" s="5" customFormat="1" ht="25.5" hidden="1">
      <c r="A106" s="348"/>
      <c r="B106" s="347"/>
      <c r="C106" s="98" t="s">
        <v>400</v>
      </c>
      <c r="D106" s="98"/>
      <c r="E106" s="99">
        <v>0</v>
      </c>
      <c r="F106" s="99"/>
      <c r="G106" s="100"/>
      <c r="H106" s="100"/>
      <c r="I106" s="75"/>
      <c r="J106" s="120"/>
      <c r="K106" s="6"/>
      <c r="L106" s="6"/>
      <c r="M106" s="6"/>
    </row>
    <row r="107" spans="1:13" s="93" customFormat="1" ht="12.75" hidden="1">
      <c r="A107" s="348"/>
      <c r="B107" s="347"/>
      <c r="C107" s="95" t="s">
        <v>59</v>
      </c>
      <c r="D107" s="95"/>
      <c r="E107" s="96">
        <f>SUM(E109)</f>
        <v>950000</v>
      </c>
      <c r="F107" s="96"/>
      <c r="G107" s="119"/>
      <c r="H107" s="119"/>
      <c r="I107" s="207"/>
      <c r="J107" s="322"/>
      <c r="K107" s="6"/>
      <c r="L107" s="6"/>
      <c r="M107" s="6"/>
    </row>
    <row r="108" spans="1:13" s="5" customFormat="1" ht="25.5" hidden="1">
      <c r="A108" s="348"/>
      <c r="B108" s="347"/>
      <c r="C108" s="98" t="s">
        <v>410</v>
      </c>
      <c r="D108" s="98"/>
      <c r="E108" s="99">
        <v>0</v>
      </c>
      <c r="F108" s="99"/>
      <c r="G108" s="100"/>
      <c r="H108" s="100"/>
      <c r="I108" s="75"/>
      <c r="J108" s="120"/>
      <c r="K108" s="6"/>
      <c r="L108" s="6"/>
      <c r="M108" s="6"/>
    </row>
    <row r="109" spans="1:13" s="5" customFormat="1" ht="25.5" hidden="1">
      <c r="A109" s="348"/>
      <c r="B109" s="347"/>
      <c r="C109" s="98" t="s">
        <v>614</v>
      </c>
      <c r="D109" s="98"/>
      <c r="E109" s="99">
        <v>950000</v>
      </c>
      <c r="F109" s="99"/>
      <c r="G109" s="100"/>
      <c r="H109" s="100"/>
      <c r="I109" s="75"/>
      <c r="J109" s="120"/>
      <c r="K109" s="6"/>
      <c r="L109" s="6"/>
      <c r="M109" s="6"/>
    </row>
    <row r="110" spans="1:13" s="5" customFormat="1" ht="25.5" hidden="1">
      <c r="A110" s="348"/>
      <c r="B110" s="347"/>
      <c r="C110" s="98" t="s">
        <v>412</v>
      </c>
      <c r="D110" s="98"/>
      <c r="E110" s="99">
        <v>0</v>
      </c>
      <c r="F110" s="99"/>
      <c r="G110" s="100"/>
      <c r="H110" s="100"/>
      <c r="I110" s="75"/>
      <c r="J110" s="120"/>
      <c r="K110" s="6"/>
      <c r="L110" s="6"/>
      <c r="M110" s="6"/>
    </row>
    <row r="111" spans="1:13" s="5" customFormat="1" ht="38.25" hidden="1">
      <c r="A111" s="348"/>
      <c r="B111" s="347"/>
      <c r="C111" s="98" t="s">
        <v>411</v>
      </c>
      <c r="D111" s="98"/>
      <c r="E111" s="99">
        <v>0</v>
      </c>
      <c r="F111" s="99"/>
      <c r="G111" s="100"/>
      <c r="H111" s="100"/>
      <c r="I111" s="75"/>
      <c r="J111" s="120"/>
      <c r="K111" s="6"/>
      <c r="L111" s="6"/>
      <c r="M111" s="6"/>
    </row>
    <row r="112" spans="1:13" s="93" customFormat="1" ht="12.75" hidden="1" customHeight="1">
      <c r="A112" s="348"/>
      <c r="B112" s="347"/>
      <c r="C112" s="95" t="s">
        <v>72</v>
      </c>
      <c r="D112" s="95"/>
      <c r="E112" s="96">
        <f>E113+E114+E115</f>
        <v>900000</v>
      </c>
      <c r="F112" s="96"/>
      <c r="G112" s="96"/>
      <c r="H112" s="96"/>
      <c r="I112" s="207"/>
      <c r="J112" s="322"/>
      <c r="K112" s="6"/>
      <c r="L112" s="6"/>
      <c r="M112" s="6"/>
    </row>
    <row r="113" spans="1:13" s="5" customFormat="1" ht="25.5" hidden="1">
      <c r="A113" s="348"/>
      <c r="B113" s="347"/>
      <c r="C113" s="98" t="s">
        <v>404</v>
      </c>
      <c r="D113" s="98"/>
      <c r="E113" s="96">
        <v>0</v>
      </c>
      <c r="F113" s="96"/>
      <c r="G113" s="100"/>
      <c r="H113" s="100"/>
      <c r="I113" s="75"/>
      <c r="J113" s="120"/>
      <c r="K113" s="6"/>
      <c r="L113" s="6"/>
      <c r="M113" s="6"/>
    </row>
    <row r="114" spans="1:13" s="5" customFormat="1" ht="12.75" hidden="1">
      <c r="A114" s="348"/>
      <c r="B114" s="347"/>
      <c r="C114" s="98" t="s">
        <v>405</v>
      </c>
      <c r="D114" s="98"/>
      <c r="E114" s="99">
        <v>900000</v>
      </c>
      <c r="F114" s="99"/>
      <c r="G114" s="100"/>
      <c r="H114" s="100"/>
      <c r="I114" s="75"/>
      <c r="J114" s="120"/>
      <c r="K114" s="6"/>
      <c r="L114" s="6"/>
      <c r="M114" s="6"/>
    </row>
    <row r="115" spans="1:13" s="5" customFormat="1" ht="25.5" hidden="1">
      <c r="A115" s="348"/>
      <c r="B115" s="347"/>
      <c r="C115" s="98" t="s">
        <v>406</v>
      </c>
      <c r="D115" s="98"/>
      <c r="E115" s="96">
        <v>0</v>
      </c>
      <c r="F115" s="96"/>
      <c r="G115" s="99"/>
      <c r="H115" s="99"/>
      <c r="I115" s="75"/>
      <c r="J115" s="120"/>
      <c r="K115" s="6"/>
      <c r="L115" s="6"/>
      <c r="M115" s="6"/>
    </row>
    <row r="116" spans="1:13" s="93" customFormat="1" ht="12.75" hidden="1">
      <c r="A116" s="348"/>
      <c r="B116" s="347"/>
      <c r="C116" s="267" t="s">
        <v>641</v>
      </c>
      <c r="D116" s="267"/>
      <c r="E116" s="96">
        <v>0</v>
      </c>
      <c r="F116" s="99"/>
      <c r="G116" s="99"/>
      <c r="H116" s="99"/>
      <c r="I116" s="218"/>
      <c r="J116" s="322"/>
      <c r="K116" s="6"/>
      <c r="L116" s="6"/>
      <c r="M116" s="6"/>
    </row>
    <row r="117" spans="1:13" s="5" customFormat="1" ht="25.5" hidden="1">
      <c r="A117" s="348"/>
      <c r="B117" s="347"/>
      <c r="C117" s="98" t="s">
        <v>407</v>
      </c>
      <c r="D117" s="98"/>
      <c r="E117" s="99">
        <v>0</v>
      </c>
      <c r="F117" s="99"/>
      <c r="G117" s="99"/>
      <c r="H117" s="99"/>
      <c r="I117" s="75"/>
      <c r="J117" s="120"/>
      <c r="K117" s="6"/>
      <c r="L117" s="6"/>
      <c r="M117" s="6"/>
    </row>
    <row r="118" spans="1:13" s="5" customFormat="1" ht="25.5" hidden="1">
      <c r="A118" s="348"/>
      <c r="B118" s="347"/>
      <c r="C118" s="98" t="s">
        <v>408</v>
      </c>
      <c r="D118" s="98"/>
      <c r="E118" s="99">
        <v>0</v>
      </c>
      <c r="F118" s="99"/>
      <c r="G118" s="99"/>
      <c r="H118" s="99"/>
      <c r="I118" s="75"/>
      <c r="J118" s="120"/>
      <c r="K118" s="6"/>
      <c r="L118" s="6"/>
      <c r="M118" s="6"/>
    </row>
    <row r="119" spans="1:13" s="5" customFormat="1" ht="12.75" hidden="1">
      <c r="A119" s="348"/>
      <c r="B119" s="347"/>
      <c r="C119" s="95" t="s">
        <v>135</v>
      </c>
      <c r="D119" s="95"/>
      <c r="E119" s="99">
        <v>0</v>
      </c>
      <c r="F119" s="99"/>
      <c r="G119" s="99"/>
      <c r="H119" s="99"/>
      <c r="I119" s="75"/>
      <c r="J119" s="120"/>
      <c r="K119" s="6"/>
      <c r="L119" s="6"/>
      <c r="M119" s="6"/>
    </row>
    <row r="120" spans="1:13" s="5" customFormat="1" ht="25.5" hidden="1">
      <c r="A120" s="348"/>
      <c r="B120" s="347"/>
      <c r="C120" s="98" t="s">
        <v>409</v>
      </c>
      <c r="D120" s="98"/>
      <c r="E120" s="99">
        <v>0</v>
      </c>
      <c r="F120" s="99"/>
      <c r="G120" s="99"/>
      <c r="H120" s="99"/>
      <c r="I120" s="75"/>
      <c r="J120" s="120"/>
      <c r="K120" s="6"/>
      <c r="L120" s="6"/>
      <c r="M120" s="6"/>
    </row>
    <row r="121" spans="1:13" s="93" customFormat="1" ht="12.75" hidden="1" customHeight="1">
      <c r="A121" s="348"/>
      <c r="B121" s="347"/>
      <c r="C121" s="266" t="s">
        <v>615</v>
      </c>
      <c r="D121" s="266"/>
      <c r="E121" s="96">
        <v>0</v>
      </c>
      <c r="F121" s="99"/>
      <c r="G121" s="96"/>
      <c r="H121" s="96"/>
      <c r="I121" s="207"/>
      <c r="J121" s="322"/>
      <c r="K121" s="6"/>
      <c r="L121" s="6"/>
      <c r="M121" s="6"/>
    </row>
    <row r="122" spans="1:13" s="5" customFormat="1" ht="12.75" hidden="1">
      <c r="A122" s="348"/>
      <c r="B122" s="347"/>
      <c r="C122" s="98" t="s">
        <v>413</v>
      </c>
      <c r="D122" s="98"/>
      <c r="E122" s="99">
        <v>0</v>
      </c>
      <c r="F122" s="99"/>
      <c r="G122" s="100"/>
      <c r="H122" s="100"/>
      <c r="I122" s="75"/>
      <c r="J122" s="120"/>
      <c r="K122" s="6"/>
      <c r="L122" s="6"/>
      <c r="M122" s="6"/>
    </row>
    <row r="123" spans="1:13" s="5" customFormat="1" ht="12.75" hidden="1">
      <c r="A123" s="348"/>
      <c r="B123" s="347"/>
      <c r="C123" s="98" t="s">
        <v>414</v>
      </c>
      <c r="D123" s="98"/>
      <c r="E123" s="99">
        <v>0</v>
      </c>
      <c r="F123" s="99"/>
      <c r="G123" s="100"/>
      <c r="H123" s="100"/>
      <c r="I123" s="75"/>
      <c r="J123" s="120"/>
      <c r="K123" s="6"/>
      <c r="L123" s="6"/>
      <c r="M123" s="6"/>
    </row>
    <row r="124" spans="1:13" s="5" customFormat="1" ht="12.75" hidden="1">
      <c r="A124" s="348"/>
      <c r="B124" s="347"/>
      <c r="C124" s="98" t="s">
        <v>415</v>
      </c>
      <c r="D124" s="98"/>
      <c r="E124" s="99">
        <v>0</v>
      </c>
      <c r="F124" s="99"/>
      <c r="G124" s="100"/>
      <c r="H124" s="100"/>
      <c r="I124" s="75"/>
      <c r="J124" s="120"/>
      <c r="K124" s="6"/>
      <c r="L124" s="6"/>
      <c r="M124" s="6"/>
    </row>
    <row r="125" spans="1:13" s="5" customFormat="1" ht="12.75" hidden="1">
      <c r="A125" s="348"/>
      <c r="B125" s="347"/>
      <c r="C125" s="98" t="s">
        <v>416</v>
      </c>
      <c r="D125" s="98"/>
      <c r="E125" s="99">
        <v>0</v>
      </c>
      <c r="F125" s="99"/>
      <c r="G125" s="100"/>
      <c r="H125" s="100"/>
      <c r="I125" s="75"/>
      <c r="J125" s="120"/>
      <c r="K125" s="6"/>
      <c r="L125" s="6"/>
      <c r="M125" s="6"/>
    </row>
    <row r="126" spans="1:13" s="93" customFormat="1" ht="12.75" hidden="1" customHeight="1">
      <c r="A126" s="348"/>
      <c r="B126" s="347"/>
      <c r="C126" s="95" t="s">
        <v>62</v>
      </c>
      <c r="D126" s="95"/>
      <c r="E126" s="96">
        <f>SUM(E127:E135)</f>
        <v>660000</v>
      </c>
      <c r="F126" s="96"/>
      <c r="G126" s="96"/>
      <c r="H126" s="96"/>
      <c r="I126" s="207"/>
      <c r="J126" s="322"/>
      <c r="K126" s="6"/>
      <c r="L126" s="6"/>
      <c r="M126" s="6"/>
    </row>
    <row r="127" spans="1:13" s="5" customFormat="1" ht="12.75" hidden="1">
      <c r="A127" s="348"/>
      <c r="B127" s="347"/>
      <c r="C127" s="98" t="s">
        <v>417</v>
      </c>
      <c r="D127" s="98"/>
      <c r="E127" s="99">
        <v>0</v>
      </c>
      <c r="F127" s="99"/>
      <c r="G127" s="100"/>
      <c r="H127" s="100"/>
      <c r="I127" s="75"/>
      <c r="J127" s="120"/>
      <c r="K127" s="6"/>
      <c r="L127" s="6"/>
      <c r="M127" s="6"/>
    </row>
    <row r="128" spans="1:13" s="5" customFormat="1" ht="12.75" hidden="1">
      <c r="A128" s="348"/>
      <c r="B128" s="347"/>
      <c r="C128" s="98" t="s">
        <v>418</v>
      </c>
      <c r="D128" s="98"/>
      <c r="E128" s="99">
        <v>0</v>
      </c>
      <c r="F128" s="99"/>
      <c r="G128" s="100"/>
      <c r="H128" s="100"/>
      <c r="I128" s="75"/>
      <c r="J128" s="120"/>
      <c r="K128" s="6"/>
      <c r="L128" s="6"/>
      <c r="M128" s="6"/>
    </row>
    <row r="129" spans="1:13" s="5" customFormat="1" ht="25.5" hidden="1">
      <c r="A129" s="348"/>
      <c r="B129" s="347"/>
      <c r="C129" s="98" t="s">
        <v>419</v>
      </c>
      <c r="D129" s="98"/>
      <c r="E129" s="99">
        <v>260000</v>
      </c>
      <c r="F129" s="99"/>
      <c r="G129" s="100"/>
      <c r="H129" s="100"/>
      <c r="I129" s="75"/>
      <c r="J129" s="120"/>
      <c r="K129" s="6"/>
      <c r="L129" s="6"/>
      <c r="M129" s="6"/>
    </row>
    <row r="130" spans="1:13" s="5" customFormat="1" ht="12.75" hidden="1">
      <c r="A130" s="348"/>
      <c r="B130" s="347"/>
      <c r="C130" s="98" t="s">
        <v>420</v>
      </c>
      <c r="D130" s="98"/>
      <c r="E130" s="99">
        <v>0</v>
      </c>
      <c r="F130" s="99"/>
      <c r="G130" s="100"/>
      <c r="H130" s="100"/>
      <c r="I130" s="75"/>
      <c r="J130" s="120"/>
      <c r="K130" s="6"/>
      <c r="L130" s="6"/>
      <c r="M130" s="6"/>
    </row>
    <row r="131" spans="1:13" s="5" customFormat="1" ht="12.75" hidden="1">
      <c r="A131" s="348"/>
      <c r="B131" s="347"/>
      <c r="C131" s="98" t="s">
        <v>421</v>
      </c>
      <c r="D131" s="98"/>
      <c r="E131" s="99">
        <v>400000</v>
      </c>
      <c r="F131" s="99"/>
      <c r="G131" s="100"/>
      <c r="H131" s="100"/>
      <c r="I131" s="75"/>
      <c r="J131" s="120"/>
      <c r="K131" s="6"/>
      <c r="L131" s="6"/>
      <c r="M131" s="6"/>
    </row>
    <row r="132" spans="1:13" s="5" customFormat="1" ht="25.5" hidden="1">
      <c r="A132" s="348"/>
      <c r="B132" s="347"/>
      <c r="C132" s="98" t="s">
        <v>422</v>
      </c>
      <c r="D132" s="98"/>
      <c r="E132" s="99">
        <v>0</v>
      </c>
      <c r="F132" s="99"/>
      <c r="G132" s="100"/>
      <c r="H132" s="100"/>
      <c r="I132" s="75"/>
      <c r="J132" s="120"/>
      <c r="K132" s="6"/>
      <c r="L132" s="6"/>
      <c r="M132" s="6"/>
    </row>
    <row r="133" spans="1:13" s="5" customFormat="1" ht="25.5" hidden="1">
      <c r="A133" s="348"/>
      <c r="B133" s="347"/>
      <c r="C133" s="98" t="s">
        <v>423</v>
      </c>
      <c r="D133" s="98"/>
      <c r="E133" s="99">
        <v>0</v>
      </c>
      <c r="F133" s="99"/>
      <c r="G133" s="100"/>
      <c r="H133" s="100"/>
      <c r="I133" s="75"/>
      <c r="J133" s="120"/>
      <c r="K133" s="6"/>
      <c r="L133" s="6"/>
      <c r="M133" s="6"/>
    </row>
    <row r="134" spans="1:13" s="5" customFormat="1" ht="25.5" hidden="1">
      <c r="A134" s="348"/>
      <c r="B134" s="347"/>
      <c r="C134" s="98" t="s">
        <v>129</v>
      </c>
      <c r="D134" s="98"/>
      <c r="E134" s="99">
        <v>0</v>
      </c>
      <c r="F134" s="99"/>
      <c r="G134" s="100"/>
      <c r="H134" s="100"/>
      <c r="I134" s="75"/>
      <c r="J134" s="120"/>
      <c r="K134" s="6"/>
      <c r="L134" s="6"/>
      <c r="M134" s="6"/>
    </row>
    <row r="135" spans="1:13" s="5" customFormat="1" ht="25.5" hidden="1">
      <c r="A135" s="348"/>
      <c r="B135" s="347"/>
      <c r="C135" s="98" t="s">
        <v>424</v>
      </c>
      <c r="D135" s="98"/>
      <c r="E135" s="99">
        <v>0</v>
      </c>
      <c r="F135" s="99"/>
      <c r="G135" s="100"/>
      <c r="H135" s="100"/>
      <c r="I135" s="75"/>
      <c r="J135" s="120"/>
      <c r="K135" s="6"/>
      <c r="L135" s="6"/>
      <c r="M135" s="6"/>
    </row>
    <row r="136" spans="1:13" s="93" customFormat="1" ht="12.75" hidden="1">
      <c r="A136" s="348"/>
      <c r="B136" s="347"/>
      <c r="C136" s="95" t="s">
        <v>74</v>
      </c>
      <c r="D136" s="95"/>
      <c r="E136" s="96">
        <f>E138</f>
        <v>50000</v>
      </c>
      <c r="F136" s="96"/>
      <c r="G136" s="119"/>
      <c r="H136" s="119"/>
      <c r="I136" s="207"/>
      <c r="J136" s="322"/>
      <c r="K136" s="6"/>
      <c r="L136" s="6"/>
      <c r="M136" s="6"/>
    </row>
    <row r="137" spans="1:13" s="5" customFormat="1" ht="25.5" hidden="1">
      <c r="A137" s="348"/>
      <c r="B137" s="347"/>
      <c r="C137" s="98" t="s">
        <v>425</v>
      </c>
      <c r="D137" s="98"/>
      <c r="E137" s="96">
        <v>0</v>
      </c>
      <c r="F137" s="96"/>
      <c r="G137" s="100"/>
      <c r="H137" s="100"/>
      <c r="I137" s="75"/>
      <c r="J137" s="120"/>
      <c r="K137" s="6"/>
      <c r="L137" s="6"/>
      <c r="M137" s="6"/>
    </row>
    <row r="138" spans="1:13" s="5" customFormat="1" ht="25.5" hidden="1">
      <c r="A138" s="348"/>
      <c r="B138" s="347"/>
      <c r="C138" s="98" t="s">
        <v>611</v>
      </c>
      <c r="D138" s="98"/>
      <c r="E138" s="99">
        <v>50000</v>
      </c>
      <c r="F138" s="99"/>
      <c r="G138" s="100"/>
      <c r="H138" s="100"/>
      <c r="I138" s="75"/>
      <c r="J138" s="120"/>
      <c r="K138" s="6"/>
      <c r="L138" s="6"/>
      <c r="M138" s="6"/>
    </row>
    <row r="139" spans="1:13" s="5" customFormat="1" ht="25.5" hidden="1">
      <c r="A139" s="348"/>
      <c r="B139" s="347"/>
      <c r="C139" s="98" t="s">
        <v>426</v>
      </c>
      <c r="D139" s="98"/>
      <c r="E139" s="96">
        <v>0</v>
      </c>
      <c r="F139" s="96"/>
      <c r="G139" s="100"/>
      <c r="H139" s="100"/>
      <c r="I139" s="75"/>
      <c r="J139" s="120"/>
      <c r="K139" s="6"/>
      <c r="L139" s="6"/>
      <c r="M139" s="6"/>
    </row>
    <row r="140" spans="1:13" s="93" customFormat="1" ht="12.75" hidden="1" customHeight="1">
      <c r="A140" s="348"/>
      <c r="B140" s="347"/>
      <c r="C140" s="98" t="s">
        <v>642</v>
      </c>
      <c r="D140" s="98"/>
      <c r="E140" s="96">
        <f>SUM(E141:E149)</f>
        <v>200000</v>
      </c>
      <c r="F140" s="96"/>
      <c r="G140" s="96"/>
      <c r="H140" s="96"/>
      <c r="I140" s="218"/>
      <c r="J140" s="322"/>
      <c r="K140" s="6"/>
      <c r="L140" s="6"/>
      <c r="M140" s="6"/>
    </row>
    <row r="141" spans="1:13" s="5" customFormat="1" ht="25.5" hidden="1">
      <c r="A141" s="348"/>
      <c r="B141" s="347"/>
      <c r="C141" s="98" t="s">
        <v>428</v>
      </c>
      <c r="D141" s="98"/>
      <c r="E141" s="96">
        <v>0</v>
      </c>
      <c r="F141" s="96"/>
      <c r="G141" s="100"/>
      <c r="H141" s="100"/>
      <c r="I141" s="75"/>
      <c r="J141" s="120"/>
      <c r="K141" s="6"/>
      <c r="L141" s="6"/>
      <c r="M141" s="6"/>
    </row>
    <row r="142" spans="1:13" s="5" customFormat="1" ht="25.5" hidden="1">
      <c r="A142" s="348"/>
      <c r="B142" s="347"/>
      <c r="C142" s="98" t="s">
        <v>426</v>
      </c>
      <c r="D142" s="98"/>
      <c r="E142" s="99">
        <v>200000</v>
      </c>
      <c r="F142" s="99"/>
      <c r="G142" s="100"/>
      <c r="H142" s="100"/>
      <c r="I142" s="75"/>
      <c r="J142" s="120"/>
      <c r="K142" s="6"/>
      <c r="L142" s="6"/>
      <c r="M142" s="6"/>
    </row>
    <row r="143" spans="1:13" s="5" customFormat="1" ht="12.75" hidden="1">
      <c r="A143" s="348"/>
      <c r="B143" s="347"/>
      <c r="C143" s="95" t="s">
        <v>67</v>
      </c>
      <c r="D143" s="95"/>
      <c r="E143" s="96">
        <v>0</v>
      </c>
      <c r="F143" s="96"/>
      <c r="G143" s="100"/>
      <c r="H143" s="100"/>
      <c r="I143" s="75"/>
      <c r="J143" s="120"/>
      <c r="K143" s="6"/>
      <c r="L143" s="6"/>
      <c r="M143" s="6"/>
    </row>
    <row r="144" spans="1:13" s="5" customFormat="1" ht="25.5" hidden="1">
      <c r="A144" s="348"/>
      <c r="B144" s="347"/>
      <c r="C144" s="98" t="s">
        <v>430</v>
      </c>
      <c r="D144" s="98"/>
      <c r="E144" s="96">
        <v>0</v>
      </c>
      <c r="F144" s="96"/>
      <c r="G144" s="100"/>
      <c r="H144" s="100"/>
      <c r="I144" s="75"/>
      <c r="J144" s="120"/>
      <c r="K144" s="6"/>
      <c r="L144" s="6"/>
      <c r="M144" s="6"/>
    </row>
    <row r="145" spans="1:13" s="5" customFormat="1" ht="12.75" hidden="1">
      <c r="A145" s="348"/>
      <c r="B145" s="347"/>
      <c r="C145" s="98" t="s">
        <v>431</v>
      </c>
      <c r="D145" s="98"/>
      <c r="E145" s="99"/>
      <c r="F145" s="99"/>
      <c r="G145" s="100"/>
      <c r="H145" s="100"/>
      <c r="I145" s="75"/>
      <c r="J145" s="120"/>
      <c r="K145" s="6"/>
      <c r="L145" s="6"/>
      <c r="M145" s="6"/>
    </row>
    <row r="146" spans="1:13" s="5" customFormat="1" ht="25.5" hidden="1">
      <c r="A146" s="348"/>
      <c r="B146" s="347"/>
      <c r="C146" s="98" t="s">
        <v>432</v>
      </c>
      <c r="D146" s="98"/>
      <c r="E146" s="96">
        <v>0</v>
      </c>
      <c r="F146" s="96"/>
      <c r="G146" s="100"/>
      <c r="H146" s="100"/>
      <c r="I146" s="75"/>
      <c r="J146" s="120"/>
      <c r="K146" s="6"/>
      <c r="L146" s="6"/>
      <c r="M146" s="6"/>
    </row>
    <row r="147" spans="1:13" s="5" customFormat="1" ht="12.75" hidden="1">
      <c r="A147" s="348"/>
      <c r="B147" s="347"/>
      <c r="C147" s="98" t="s">
        <v>433</v>
      </c>
      <c r="D147" s="98"/>
      <c r="E147" s="96">
        <v>0</v>
      </c>
      <c r="F147" s="96"/>
      <c r="G147" s="100"/>
      <c r="H147" s="100"/>
      <c r="I147" s="75"/>
      <c r="J147" s="120"/>
      <c r="K147" s="6"/>
      <c r="L147" s="6"/>
      <c r="M147" s="6"/>
    </row>
    <row r="148" spans="1:13" s="5" customFormat="1" ht="12.75" hidden="1">
      <c r="A148" s="348"/>
      <c r="B148" s="347"/>
      <c r="C148" s="98" t="s">
        <v>616</v>
      </c>
      <c r="D148" s="98"/>
      <c r="E148" s="96">
        <v>0</v>
      </c>
      <c r="F148" s="96"/>
      <c r="G148" s="100"/>
      <c r="H148" s="100"/>
      <c r="I148" s="75"/>
      <c r="J148" s="120"/>
      <c r="K148" s="6"/>
      <c r="L148" s="6"/>
      <c r="M148" s="6"/>
    </row>
    <row r="149" spans="1:13" s="5" customFormat="1" ht="38.25" hidden="1">
      <c r="A149" s="348"/>
      <c r="B149" s="347"/>
      <c r="C149" s="98" t="s">
        <v>435</v>
      </c>
      <c r="D149" s="98"/>
      <c r="E149" s="96">
        <v>0</v>
      </c>
      <c r="F149" s="96"/>
      <c r="G149" s="100"/>
      <c r="H149" s="100"/>
      <c r="I149" s="75"/>
      <c r="J149" s="120"/>
      <c r="K149" s="6"/>
      <c r="L149" s="6"/>
      <c r="M149" s="6"/>
    </row>
    <row r="150" spans="1:13" s="5" customFormat="1" ht="12.75" hidden="1">
      <c r="A150" s="348"/>
      <c r="B150" s="347"/>
      <c r="C150" s="98" t="s">
        <v>617</v>
      </c>
      <c r="D150" s="98"/>
      <c r="E150" s="96">
        <v>0</v>
      </c>
      <c r="F150" s="96"/>
      <c r="G150" s="96"/>
      <c r="H150" s="96"/>
      <c r="I150" s="207"/>
      <c r="J150" s="120"/>
      <c r="K150" s="6"/>
      <c r="L150" s="6"/>
      <c r="M150" s="6"/>
    </row>
    <row r="151" spans="1:13" s="5" customFormat="1" ht="12.75" hidden="1">
      <c r="A151" s="348"/>
      <c r="B151" s="347"/>
      <c r="C151" s="98" t="s">
        <v>557</v>
      </c>
      <c r="D151" s="98"/>
      <c r="E151" s="96">
        <v>0</v>
      </c>
      <c r="F151" s="96"/>
      <c r="G151" s="100"/>
      <c r="H151" s="100"/>
      <c r="I151" s="75"/>
      <c r="J151" s="120"/>
      <c r="K151" s="6"/>
      <c r="L151" s="6"/>
      <c r="M151" s="6"/>
    </row>
    <row r="152" spans="1:13" s="5" customFormat="1" ht="38.25" hidden="1">
      <c r="A152" s="348"/>
      <c r="B152" s="347"/>
      <c r="C152" s="98" t="s">
        <v>558</v>
      </c>
      <c r="D152" s="98"/>
      <c r="E152" s="96">
        <v>0</v>
      </c>
      <c r="F152" s="96"/>
      <c r="G152" s="100"/>
      <c r="H152" s="100"/>
      <c r="I152" s="75"/>
      <c r="J152" s="120"/>
      <c r="K152" s="6"/>
      <c r="L152" s="6"/>
      <c r="M152" s="6"/>
    </row>
    <row r="153" spans="1:13" s="5" customFormat="1" ht="25.5" hidden="1">
      <c r="A153" s="348"/>
      <c r="B153" s="347"/>
      <c r="C153" s="98" t="s">
        <v>559</v>
      </c>
      <c r="D153" s="98"/>
      <c r="E153" s="96">
        <v>0</v>
      </c>
      <c r="F153" s="96"/>
      <c r="G153" s="100"/>
      <c r="H153" s="100"/>
      <c r="I153" s="75"/>
      <c r="J153" s="120"/>
      <c r="K153" s="6"/>
      <c r="L153" s="6"/>
      <c r="M153" s="6"/>
    </row>
    <row r="154" spans="1:13" s="5" customFormat="1" ht="25.5" hidden="1">
      <c r="A154" s="348"/>
      <c r="B154" s="347"/>
      <c r="C154" s="98" t="s">
        <v>560</v>
      </c>
      <c r="D154" s="98"/>
      <c r="E154" s="96">
        <v>0</v>
      </c>
      <c r="F154" s="96"/>
      <c r="G154" s="100"/>
      <c r="H154" s="100"/>
      <c r="I154" s="75"/>
      <c r="J154" s="120"/>
      <c r="K154" s="6"/>
      <c r="L154" s="6"/>
      <c r="M154" s="6"/>
    </row>
    <row r="155" spans="1:13" s="5" customFormat="1" ht="25.5" hidden="1">
      <c r="A155" s="348"/>
      <c r="B155" s="347"/>
      <c r="C155" s="98" t="s">
        <v>561</v>
      </c>
      <c r="D155" s="98"/>
      <c r="E155" s="96">
        <v>0</v>
      </c>
      <c r="F155" s="96"/>
      <c r="G155" s="100"/>
      <c r="H155" s="100"/>
      <c r="I155" s="75"/>
      <c r="J155" s="120"/>
      <c r="K155" s="6"/>
      <c r="L155" s="6"/>
      <c r="M155" s="6"/>
    </row>
    <row r="156" spans="1:13" s="5" customFormat="1" ht="12.75" hidden="1">
      <c r="A156" s="348"/>
      <c r="B156" s="347"/>
      <c r="C156" s="98" t="s">
        <v>562</v>
      </c>
      <c r="D156" s="98"/>
      <c r="E156" s="96">
        <v>0</v>
      </c>
      <c r="F156" s="96"/>
      <c r="G156" s="100"/>
      <c r="H156" s="100"/>
      <c r="I156" s="75"/>
      <c r="J156" s="120"/>
      <c r="K156" s="6"/>
      <c r="L156" s="6"/>
      <c r="M156" s="6"/>
    </row>
    <row r="157" spans="1:13" s="5" customFormat="1" ht="25.5" hidden="1">
      <c r="A157" s="348"/>
      <c r="B157" s="347"/>
      <c r="C157" s="98" t="s">
        <v>563</v>
      </c>
      <c r="D157" s="98"/>
      <c r="E157" s="96">
        <v>0</v>
      </c>
      <c r="F157" s="96"/>
      <c r="G157" s="100"/>
      <c r="H157" s="100"/>
      <c r="I157" s="75"/>
      <c r="J157" s="120"/>
      <c r="K157" s="6"/>
      <c r="L157" s="6"/>
      <c r="M157" s="6"/>
    </row>
    <row r="158" spans="1:13" s="5" customFormat="1" ht="25.5" hidden="1">
      <c r="A158" s="348"/>
      <c r="B158" s="347"/>
      <c r="C158" s="98" t="s">
        <v>564</v>
      </c>
      <c r="D158" s="98"/>
      <c r="E158" s="96">
        <v>0</v>
      </c>
      <c r="F158" s="96"/>
      <c r="G158" s="100"/>
      <c r="H158" s="100"/>
      <c r="I158" s="75"/>
      <c r="J158" s="120"/>
      <c r="K158" s="6"/>
      <c r="L158" s="6"/>
      <c r="M158" s="6"/>
    </row>
    <row r="159" spans="1:13" s="93" customFormat="1" ht="12.75" hidden="1" customHeight="1">
      <c r="A159" s="348"/>
      <c r="B159" s="347"/>
      <c r="C159" s="95" t="s">
        <v>83</v>
      </c>
      <c r="D159" s="95"/>
      <c r="E159" s="96">
        <v>0</v>
      </c>
      <c r="F159" s="96"/>
      <c r="G159" s="96"/>
      <c r="H159" s="96"/>
      <c r="I159" s="207"/>
      <c r="J159" s="322"/>
      <c r="K159" s="6"/>
      <c r="L159" s="6"/>
      <c r="M159" s="6"/>
    </row>
    <row r="160" spans="1:13" s="5" customFormat="1" ht="25.5" hidden="1">
      <c r="A160" s="348"/>
      <c r="B160" s="347"/>
      <c r="C160" s="98" t="s">
        <v>436</v>
      </c>
      <c r="D160" s="98"/>
      <c r="E160" s="96">
        <v>0</v>
      </c>
      <c r="F160" s="96"/>
      <c r="G160" s="99"/>
      <c r="H160" s="99"/>
      <c r="I160" s="75"/>
      <c r="J160" s="120"/>
      <c r="K160" s="6"/>
      <c r="L160" s="6"/>
      <c r="M160" s="6"/>
    </row>
    <row r="161" spans="1:13" s="5" customFormat="1" ht="12.75" hidden="1">
      <c r="A161" s="348"/>
      <c r="B161" s="347"/>
      <c r="C161" s="98" t="s">
        <v>437</v>
      </c>
      <c r="D161" s="98"/>
      <c r="E161" s="96">
        <v>0</v>
      </c>
      <c r="F161" s="96"/>
      <c r="G161" s="99"/>
      <c r="H161" s="99"/>
      <c r="I161" s="75"/>
      <c r="J161" s="120"/>
      <c r="K161" s="6"/>
      <c r="L161" s="6"/>
      <c r="M161" s="6"/>
    </row>
    <row r="162" spans="1:13" s="5" customFormat="1" ht="12.75" hidden="1">
      <c r="A162" s="348"/>
      <c r="B162" s="347"/>
      <c r="C162" s="98" t="s">
        <v>438</v>
      </c>
      <c r="D162" s="98"/>
      <c r="E162" s="96">
        <v>0</v>
      </c>
      <c r="F162" s="96"/>
      <c r="G162" s="99"/>
      <c r="H162" s="99"/>
      <c r="I162" s="75"/>
      <c r="J162" s="120"/>
      <c r="K162" s="6"/>
      <c r="L162" s="6"/>
      <c r="M162" s="6"/>
    </row>
    <row r="163" spans="1:13" s="93" customFormat="1" ht="12.75" hidden="1" customHeight="1">
      <c r="A163" s="348"/>
      <c r="B163" s="347"/>
      <c r="C163" s="95" t="s">
        <v>439</v>
      </c>
      <c r="D163" s="95"/>
      <c r="E163" s="96">
        <v>0</v>
      </c>
      <c r="F163" s="96"/>
      <c r="G163" s="96"/>
      <c r="H163" s="96"/>
      <c r="I163" s="207"/>
      <c r="J163" s="322"/>
      <c r="K163" s="6"/>
      <c r="L163" s="6"/>
      <c r="M163" s="6"/>
    </row>
    <row r="164" spans="1:13" s="5" customFormat="1" ht="12.75" hidden="1">
      <c r="A164" s="348"/>
      <c r="B164" s="347"/>
      <c r="C164" s="98" t="s">
        <v>440</v>
      </c>
      <c r="D164" s="98"/>
      <c r="E164" s="96"/>
      <c r="F164" s="96"/>
      <c r="G164" s="99"/>
      <c r="H164" s="99"/>
      <c r="I164" s="75"/>
      <c r="J164" s="120"/>
      <c r="K164" s="6"/>
      <c r="L164" s="6"/>
      <c r="M164" s="6"/>
    </row>
    <row r="165" spans="1:13" s="5" customFormat="1" ht="38.25" hidden="1">
      <c r="A165" s="348"/>
      <c r="B165" s="347"/>
      <c r="C165" s="98" t="s">
        <v>441</v>
      </c>
      <c r="D165" s="98"/>
      <c r="E165" s="96"/>
      <c r="F165" s="96"/>
      <c r="G165" s="99"/>
      <c r="H165" s="99"/>
      <c r="I165" s="75"/>
      <c r="J165" s="120"/>
      <c r="K165" s="6"/>
      <c r="L165" s="6"/>
      <c r="M165" s="6"/>
    </row>
    <row r="166" spans="1:13" s="5" customFormat="1" ht="12.75" hidden="1">
      <c r="A166" s="348"/>
      <c r="B166" s="347"/>
      <c r="C166" s="98" t="s">
        <v>580</v>
      </c>
      <c r="D166" s="98"/>
      <c r="E166" s="96">
        <v>0</v>
      </c>
      <c r="F166" s="96"/>
      <c r="G166" s="99"/>
      <c r="H166" s="99"/>
      <c r="I166" s="75"/>
      <c r="J166" s="120"/>
      <c r="K166" s="6"/>
      <c r="L166" s="6"/>
      <c r="M166" s="6"/>
    </row>
    <row r="167" spans="1:13" s="5" customFormat="1" ht="25.5" hidden="1">
      <c r="A167" s="348"/>
      <c r="B167" s="347"/>
      <c r="C167" s="98" t="s">
        <v>584</v>
      </c>
      <c r="D167" s="98"/>
      <c r="E167" s="96">
        <v>0</v>
      </c>
      <c r="F167" s="96"/>
      <c r="G167" s="99"/>
      <c r="H167" s="99"/>
      <c r="I167" s="75"/>
      <c r="J167" s="120"/>
      <c r="K167" s="6"/>
      <c r="L167" s="6"/>
      <c r="M167" s="6"/>
    </row>
    <row r="168" spans="1:13" s="5" customFormat="1" ht="25.5" hidden="1">
      <c r="A168" s="348"/>
      <c r="B168" s="347"/>
      <c r="C168" s="98" t="s">
        <v>581</v>
      </c>
      <c r="D168" s="98"/>
      <c r="E168" s="96">
        <v>0</v>
      </c>
      <c r="F168" s="96"/>
      <c r="G168" s="99"/>
      <c r="H168" s="99"/>
      <c r="I168" s="75"/>
      <c r="J168" s="120"/>
      <c r="K168" s="6"/>
      <c r="L168" s="6"/>
      <c r="M168" s="6"/>
    </row>
    <row r="169" spans="1:13" s="5" customFormat="1" ht="12.75" hidden="1">
      <c r="A169" s="348"/>
      <c r="B169" s="347"/>
      <c r="C169" s="98" t="s">
        <v>582</v>
      </c>
      <c r="D169" s="98"/>
      <c r="E169" s="96">
        <v>0</v>
      </c>
      <c r="F169" s="96"/>
      <c r="G169" s="99"/>
      <c r="H169" s="99"/>
      <c r="I169" s="75"/>
      <c r="J169" s="120"/>
      <c r="K169" s="6"/>
      <c r="L169" s="6"/>
      <c r="M169" s="6"/>
    </row>
    <row r="170" spans="1:13" s="5" customFormat="1" ht="12.75" hidden="1">
      <c r="A170" s="348"/>
      <c r="B170" s="347"/>
      <c r="C170" s="98" t="s">
        <v>583</v>
      </c>
      <c r="D170" s="98"/>
      <c r="E170" s="96">
        <v>0</v>
      </c>
      <c r="F170" s="96"/>
      <c r="G170" s="99"/>
      <c r="H170" s="99"/>
      <c r="I170" s="75"/>
      <c r="J170" s="120"/>
      <c r="K170" s="6"/>
      <c r="L170" s="6"/>
      <c r="M170" s="6"/>
    </row>
    <row r="171" spans="1:13" s="93" customFormat="1" ht="12.75" hidden="1" customHeight="1">
      <c r="A171" s="348"/>
      <c r="B171" s="347"/>
      <c r="C171" s="95" t="s">
        <v>66</v>
      </c>
      <c r="D171" s="95"/>
      <c r="E171" s="96">
        <v>0</v>
      </c>
      <c r="F171" s="96"/>
      <c r="G171" s="96"/>
      <c r="H171" s="96"/>
      <c r="I171" s="207"/>
      <c r="J171" s="322"/>
      <c r="K171" s="6"/>
      <c r="L171" s="6"/>
      <c r="M171" s="6"/>
    </row>
    <row r="172" spans="1:13" s="5" customFormat="1" ht="25.5" hidden="1">
      <c r="A172" s="348"/>
      <c r="B172" s="347"/>
      <c r="C172" s="98" t="s">
        <v>443</v>
      </c>
      <c r="D172" s="98"/>
      <c r="E172" s="96">
        <v>0</v>
      </c>
      <c r="F172" s="96"/>
      <c r="G172" s="99"/>
      <c r="H172" s="99"/>
      <c r="I172" s="75"/>
      <c r="J172" s="120"/>
      <c r="K172" s="6"/>
      <c r="L172" s="6"/>
      <c r="M172" s="6"/>
    </row>
    <row r="173" spans="1:13" s="5" customFormat="1" ht="25.5" hidden="1">
      <c r="A173" s="348"/>
      <c r="B173" s="347"/>
      <c r="C173" s="98" t="s">
        <v>448</v>
      </c>
      <c r="D173" s="98"/>
      <c r="E173" s="96">
        <v>0</v>
      </c>
      <c r="F173" s="96"/>
      <c r="G173" s="99"/>
      <c r="H173" s="99"/>
      <c r="I173" s="75"/>
      <c r="J173" s="120"/>
      <c r="K173" s="6"/>
      <c r="L173" s="6"/>
      <c r="M173" s="6"/>
    </row>
    <row r="174" spans="1:13" s="5" customFormat="1" ht="12.75" hidden="1">
      <c r="A174" s="348"/>
      <c r="B174" s="347"/>
      <c r="C174" s="98" t="s">
        <v>449</v>
      </c>
      <c r="D174" s="98"/>
      <c r="E174" s="96">
        <v>0</v>
      </c>
      <c r="F174" s="96"/>
      <c r="G174" s="99"/>
      <c r="H174" s="99"/>
      <c r="I174" s="75"/>
      <c r="J174" s="120"/>
      <c r="K174" s="6"/>
      <c r="L174" s="6"/>
      <c r="M174" s="6"/>
    </row>
    <row r="175" spans="1:13" s="5" customFormat="1" ht="25.5" hidden="1">
      <c r="A175" s="348"/>
      <c r="B175" s="347"/>
      <c r="C175" s="98" t="s">
        <v>445</v>
      </c>
      <c r="D175" s="98"/>
      <c r="E175" s="96">
        <v>0</v>
      </c>
      <c r="F175" s="96"/>
      <c r="G175" s="99"/>
      <c r="H175" s="99"/>
      <c r="I175" s="75"/>
      <c r="J175" s="120"/>
      <c r="K175" s="6"/>
      <c r="L175" s="6"/>
      <c r="M175" s="6"/>
    </row>
    <row r="176" spans="1:13" s="5" customFormat="1" ht="25.5" hidden="1">
      <c r="A176" s="348"/>
      <c r="B176" s="347"/>
      <c r="C176" s="98" t="s">
        <v>446</v>
      </c>
      <c r="D176" s="98"/>
      <c r="E176" s="96">
        <v>0</v>
      </c>
      <c r="F176" s="96"/>
      <c r="G176" s="99"/>
      <c r="H176" s="99"/>
      <c r="I176" s="75"/>
      <c r="J176" s="120"/>
      <c r="K176" s="6"/>
      <c r="L176" s="6"/>
      <c r="M176" s="6"/>
    </row>
    <row r="177" spans="1:13" s="93" customFormat="1" ht="12.75" hidden="1" customHeight="1">
      <c r="A177" s="348"/>
      <c r="B177" s="347"/>
      <c r="C177" s="95" t="s">
        <v>133</v>
      </c>
      <c r="D177" s="95"/>
      <c r="E177" s="96">
        <v>0</v>
      </c>
      <c r="F177" s="96"/>
      <c r="G177" s="96"/>
      <c r="H177" s="96"/>
      <c r="I177" s="207"/>
      <c r="J177" s="322"/>
      <c r="K177" s="6"/>
      <c r="L177" s="6"/>
      <c r="M177" s="6"/>
    </row>
    <row r="178" spans="1:13" s="5" customFormat="1" ht="25.5" hidden="1">
      <c r="A178" s="348"/>
      <c r="B178" s="347"/>
      <c r="C178" s="98" t="s">
        <v>452</v>
      </c>
      <c r="D178" s="98"/>
      <c r="E178" s="96">
        <v>0</v>
      </c>
      <c r="F178" s="96"/>
      <c r="G178" s="99"/>
      <c r="H178" s="99"/>
      <c r="I178" s="75"/>
      <c r="J178" s="120"/>
      <c r="K178" s="6"/>
      <c r="L178" s="6"/>
      <c r="M178" s="6"/>
    </row>
    <row r="179" spans="1:13" s="5" customFormat="1" ht="25.5" hidden="1">
      <c r="A179" s="348"/>
      <c r="B179" s="347"/>
      <c r="C179" s="98" t="s">
        <v>456</v>
      </c>
      <c r="D179" s="98"/>
      <c r="E179" s="96">
        <v>0</v>
      </c>
      <c r="F179" s="96"/>
      <c r="G179" s="99"/>
      <c r="H179" s="99"/>
      <c r="I179" s="75"/>
      <c r="J179" s="120"/>
      <c r="K179" s="6"/>
      <c r="L179" s="6"/>
      <c r="M179" s="6"/>
    </row>
    <row r="180" spans="1:13" s="5" customFormat="1" ht="12.75" hidden="1">
      <c r="A180" s="348"/>
      <c r="B180" s="347"/>
      <c r="C180" s="98" t="s">
        <v>458</v>
      </c>
      <c r="D180" s="98"/>
      <c r="E180" s="96">
        <v>0</v>
      </c>
      <c r="F180" s="96"/>
      <c r="G180" s="99"/>
      <c r="H180" s="99"/>
      <c r="I180" s="75"/>
      <c r="J180" s="120"/>
      <c r="K180" s="6"/>
      <c r="L180" s="6"/>
      <c r="M180" s="6"/>
    </row>
    <row r="181" spans="1:13" s="5" customFormat="1" ht="12.75" hidden="1">
      <c r="A181" s="348"/>
      <c r="B181" s="347"/>
      <c r="C181" s="98" t="s">
        <v>460</v>
      </c>
      <c r="D181" s="98"/>
      <c r="E181" s="96">
        <v>0</v>
      </c>
      <c r="F181" s="96"/>
      <c r="G181" s="99"/>
      <c r="H181" s="99"/>
      <c r="I181" s="75"/>
      <c r="J181" s="120"/>
      <c r="K181" s="6"/>
      <c r="L181" s="6"/>
      <c r="M181" s="6"/>
    </row>
    <row r="182" spans="1:13" s="5" customFormat="1" ht="12.75" hidden="1">
      <c r="A182" s="348"/>
      <c r="B182" s="347"/>
      <c r="C182" s="98" t="s">
        <v>461</v>
      </c>
      <c r="D182" s="98"/>
      <c r="E182" s="96">
        <v>0</v>
      </c>
      <c r="F182" s="96"/>
      <c r="G182" s="99"/>
      <c r="H182" s="99"/>
      <c r="I182" s="75"/>
      <c r="J182" s="120"/>
      <c r="K182" s="6"/>
      <c r="L182" s="6"/>
      <c r="M182" s="6"/>
    </row>
    <row r="183" spans="1:13" s="93" customFormat="1" ht="12.75" hidden="1" customHeight="1">
      <c r="A183" s="348"/>
      <c r="B183" s="347"/>
      <c r="C183" s="95" t="s">
        <v>135</v>
      </c>
      <c r="D183" s="95"/>
      <c r="E183" s="96">
        <f>SUM(E184:E186)</f>
        <v>174000</v>
      </c>
      <c r="F183" s="96"/>
      <c r="G183" s="96"/>
      <c r="H183" s="96"/>
      <c r="I183" s="207"/>
      <c r="J183" s="322"/>
      <c r="K183" s="6"/>
      <c r="L183" s="6"/>
      <c r="M183" s="6"/>
    </row>
    <row r="184" spans="1:13" s="5" customFormat="1" ht="12.75" hidden="1" customHeight="1">
      <c r="A184" s="348"/>
      <c r="B184" s="347"/>
      <c r="C184" s="98" t="s">
        <v>73</v>
      </c>
      <c r="D184" s="98"/>
      <c r="E184" s="99"/>
      <c r="F184" s="99"/>
      <c r="G184" s="99"/>
      <c r="H184" s="99"/>
      <c r="I184" s="75"/>
      <c r="J184" s="120"/>
      <c r="K184" s="6"/>
      <c r="L184" s="6"/>
      <c r="M184" s="6"/>
    </row>
    <row r="185" spans="1:13" s="5" customFormat="1" ht="27" hidden="1" customHeight="1">
      <c r="A185" s="348"/>
      <c r="B185" s="347"/>
      <c r="C185" s="98" t="s">
        <v>615</v>
      </c>
      <c r="D185" s="98"/>
      <c r="E185" s="99">
        <v>174000</v>
      </c>
      <c r="F185" s="99"/>
      <c r="G185" s="99"/>
      <c r="H185" s="99"/>
      <c r="I185" s="75"/>
      <c r="J185" s="120"/>
      <c r="K185" s="6"/>
      <c r="L185" s="6"/>
      <c r="M185" s="6"/>
    </row>
    <row r="186" spans="1:13" s="5" customFormat="1" ht="12.75" hidden="1">
      <c r="A186" s="348"/>
      <c r="B186" s="347"/>
      <c r="C186" s="98" t="s">
        <v>450</v>
      </c>
      <c r="D186" s="98"/>
      <c r="E186" s="96">
        <v>0</v>
      </c>
      <c r="F186" s="96"/>
      <c r="G186" s="100"/>
      <c r="H186" s="100"/>
      <c r="I186" s="75"/>
      <c r="J186" s="120"/>
      <c r="K186" s="6"/>
      <c r="L186" s="6"/>
      <c r="M186" s="6"/>
    </row>
    <row r="187" spans="1:13" s="5" customFormat="1" ht="12.75" hidden="1">
      <c r="A187" s="348"/>
      <c r="B187" s="347"/>
      <c r="C187" s="95" t="s">
        <v>221</v>
      </c>
      <c r="D187" s="95"/>
      <c r="E187" s="96">
        <v>0</v>
      </c>
      <c r="F187" s="96"/>
      <c r="G187" s="96"/>
      <c r="H187" s="96"/>
      <c r="I187" s="75"/>
      <c r="J187" s="120"/>
      <c r="K187" s="6"/>
      <c r="L187" s="6"/>
      <c r="M187" s="6"/>
    </row>
    <row r="188" spans="1:13" s="5" customFormat="1" ht="25.5" hidden="1">
      <c r="A188" s="348"/>
      <c r="B188" s="347"/>
      <c r="C188" s="98" t="s">
        <v>462</v>
      </c>
      <c r="D188" s="98"/>
      <c r="E188" s="96">
        <v>0</v>
      </c>
      <c r="F188" s="96"/>
      <c r="G188" s="100"/>
      <c r="H188" s="100"/>
      <c r="I188" s="75"/>
      <c r="J188" s="120"/>
      <c r="K188" s="6"/>
      <c r="L188" s="6"/>
      <c r="M188" s="6"/>
    </row>
    <row r="189" spans="1:13" s="5" customFormat="1" ht="25.5" hidden="1">
      <c r="A189" s="348"/>
      <c r="B189" s="347"/>
      <c r="C189" s="98" t="s">
        <v>463</v>
      </c>
      <c r="D189" s="98"/>
      <c r="E189" s="96">
        <v>0</v>
      </c>
      <c r="F189" s="96"/>
      <c r="G189" s="100"/>
      <c r="H189" s="100"/>
      <c r="I189" s="75"/>
      <c r="J189" s="120"/>
      <c r="K189" s="6"/>
      <c r="L189" s="6"/>
      <c r="M189" s="6"/>
    </row>
    <row r="190" spans="1:13" s="5" customFormat="1" ht="12.75" hidden="1" customHeight="1">
      <c r="A190" s="348"/>
      <c r="B190" s="347"/>
      <c r="C190" s="98" t="s">
        <v>464</v>
      </c>
      <c r="D190" s="98"/>
      <c r="E190" s="96">
        <v>0</v>
      </c>
      <c r="F190" s="96"/>
      <c r="G190" s="99"/>
      <c r="H190" s="99"/>
      <c r="I190" s="75"/>
      <c r="J190" s="120"/>
      <c r="K190" s="6"/>
      <c r="L190" s="6"/>
      <c r="M190" s="6"/>
    </row>
    <row r="191" spans="1:13" s="5" customFormat="1" ht="25.5" hidden="1">
      <c r="A191" s="348"/>
      <c r="B191" s="347"/>
      <c r="C191" s="98" t="s">
        <v>465</v>
      </c>
      <c r="D191" s="98"/>
      <c r="E191" s="96">
        <v>0</v>
      </c>
      <c r="F191" s="96"/>
      <c r="G191" s="100"/>
      <c r="H191" s="100"/>
      <c r="I191" s="75"/>
      <c r="J191" s="120"/>
      <c r="K191" s="6"/>
      <c r="L191" s="6"/>
      <c r="M191" s="6"/>
    </row>
    <row r="192" spans="1:13" s="5" customFormat="1" ht="12.75" hidden="1" customHeight="1">
      <c r="A192" s="348"/>
      <c r="B192" s="347"/>
      <c r="C192" s="95" t="s">
        <v>67</v>
      </c>
      <c r="D192" s="95"/>
      <c r="E192" s="96">
        <f t="shared" ref="E192" si="12">SUM(E193:E200)</f>
        <v>1959439</v>
      </c>
      <c r="F192" s="96"/>
      <c r="G192" s="96"/>
      <c r="H192" s="96"/>
      <c r="I192" s="75"/>
      <c r="J192" s="120"/>
      <c r="K192" s="6"/>
      <c r="L192" s="6"/>
      <c r="M192" s="6"/>
    </row>
    <row r="193" spans="1:13" s="5" customFormat="1" ht="38.25" hidden="1">
      <c r="A193" s="348"/>
      <c r="B193" s="347"/>
      <c r="C193" s="98" t="s">
        <v>488</v>
      </c>
      <c r="D193" s="98"/>
      <c r="E193" s="96">
        <v>0</v>
      </c>
      <c r="F193" s="96"/>
      <c r="G193" s="100"/>
      <c r="H193" s="100"/>
      <c r="I193" s="75"/>
      <c r="J193" s="120"/>
      <c r="K193" s="6"/>
      <c r="L193" s="6"/>
      <c r="M193" s="6"/>
    </row>
    <row r="194" spans="1:13" s="5" customFormat="1" ht="25.5" hidden="1">
      <c r="A194" s="348"/>
      <c r="B194" s="347"/>
      <c r="C194" s="98" t="s">
        <v>565</v>
      </c>
      <c r="D194" s="98"/>
      <c r="E194" s="96">
        <v>0</v>
      </c>
      <c r="F194" s="96"/>
      <c r="G194" s="100"/>
      <c r="H194" s="100"/>
      <c r="I194" s="75"/>
      <c r="J194" s="120"/>
      <c r="K194" s="6"/>
      <c r="L194" s="6"/>
      <c r="M194" s="6"/>
    </row>
    <row r="195" spans="1:13" s="5" customFormat="1" ht="38.25" hidden="1">
      <c r="A195" s="348"/>
      <c r="B195" s="347"/>
      <c r="C195" s="98" t="s">
        <v>566</v>
      </c>
      <c r="D195" s="98"/>
      <c r="E195" s="96">
        <v>0</v>
      </c>
      <c r="F195" s="96"/>
      <c r="G195" s="100"/>
      <c r="H195" s="100"/>
      <c r="I195" s="75"/>
      <c r="J195" s="120"/>
      <c r="K195" s="6"/>
      <c r="L195" s="6"/>
      <c r="M195" s="6"/>
    </row>
    <row r="196" spans="1:13" s="5" customFormat="1" ht="25.5" hidden="1">
      <c r="A196" s="348"/>
      <c r="B196" s="347"/>
      <c r="C196" s="98" t="s">
        <v>78</v>
      </c>
      <c r="D196" s="98"/>
      <c r="E196" s="96">
        <v>0</v>
      </c>
      <c r="F196" s="96"/>
      <c r="G196" s="100"/>
      <c r="H196" s="100"/>
      <c r="I196" s="75"/>
      <c r="J196" s="120"/>
      <c r="K196" s="6"/>
      <c r="L196" s="6"/>
      <c r="M196" s="6"/>
    </row>
    <row r="197" spans="1:13" s="5" customFormat="1" ht="12.75" hidden="1">
      <c r="A197" s="348"/>
      <c r="B197" s="347"/>
      <c r="C197" s="98" t="s">
        <v>567</v>
      </c>
      <c r="D197" s="98"/>
      <c r="E197" s="96">
        <v>0</v>
      </c>
      <c r="F197" s="96"/>
      <c r="G197" s="100"/>
      <c r="H197" s="100"/>
      <c r="I197" s="75"/>
      <c r="J197" s="120"/>
      <c r="K197" s="6"/>
      <c r="L197" s="6"/>
      <c r="M197" s="6"/>
    </row>
    <row r="198" spans="1:13" s="5" customFormat="1" ht="38.25" hidden="1">
      <c r="A198" s="348"/>
      <c r="B198" s="347"/>
      <c r="C198" s="98" t="s">
        <v>568</v>
      </c>
      <c r="D198" s="98"/>
      <c r="E198" s="96">
        <v>0</v>
      </c>
      <c r="F198" s="96"/>
      <c r="G198" s="100"/>
      <c r="H198" s="100"/>
      <c r="I198" s="75"/>
      <c r="J198" s="120"/>
      <c r="K198" s="6"/>
      <c r="L198" s="6"/>
      <c r="M198" s="6"/>
    </row>
    <row r="199" spans="1:13" s="5" customFormat="1" ht="12.75" hidden="1">
      <c r="A199" s="348"/>
      <c r="B199" s="347"/>
      <c r="C199" s="98" t="s">
        <v>616</v>
      </c>
      <c r="D199" s="98"/>
      <c r="E199" s="99">
        <v>959439</v>
      </c>
      <c r="F199" s="99"/>
      <c r="G199" s="100"/>
      <c r="H199" s="100"/>
      <c r="I199" s="75"/>
      <c r="J199" s="120"/>
      <c r="K199" s="6"/>
      <c r="L199" s="6"/>
      <c r="M199" s="6"/>
    </row>
    <row r="200" spans="1:13" s="5" customFormat="1" ht="12.75" hidden="1">
      <c r="A200" s="348"/>
      <c r="B200" s="347"/>
      <c r="C200" s="98" t="s">
        <v>617</v>
      </c>
      <c r="D200" s="98"/>
      <c r="E200" s="99">
        <v>1000000</v>
      </c>
      <c r="F200" s="99"/>
      <c r="G200" s="100"/>
      <c r="H200" s="100"/>
      <c r="I200" s="75"/>
      <c r="J200" s="120"/>
      <c r="K200" s="6"/>
      <c r="L200" s="6"/>
      <c r="M200" s="6"/>
    </row>
    <row r="201" spans="1:13" s="5" customFormat="1" ht="12.75" hidden="1">
      <c r="A201" s="348"/>
      <c r="B201" s="347"/>
      <c r="C201" s="95" t="s">
        <v>68</v>
      </c>
      <c r="D201" s="95"/>
      <c r="E201" s="96">
        <v>0</v>
      </c>
      <c r="F201" s="96"/>
      <c r="G201" s="119"/>
      <c r="H201" s="119"/>
      <c r="I201" s="75"/>
      <c r="J201" s="120"/>
      <c r="K201" s="6"/>
      <c r="L201" s="6"/>
      <c r="M201" s="6"/>
    </row>
    <row r="202" spans="1:13" s="5" customFormat="1" ht="12.75" hidden="1">
      <c r="A202" s="348"/>
      <c r="B202" s="347"/>
      <c r="C202" s="98" t="s">
        <v>466</v>
      </c>
      <c r="D202" s="98"/>
      <c r="E202" s="96">
        <v>0</v>
      </c>
      <c r="F202" s="96"/>
      <c r="G202" s="100"/>
      <c r="H202" s="100"/>
      <c r="I202" s="75"/>
      <c r="J202" s="120"/>
      <c r="K202" s="6"/>
      <c r="L202" s="6"/>
      <c r="M202" s="6"/>
    </row>
    <row r="203" spans="1:13" s="5" customFormat="1" ht="12.75" hidden="1">
      <c r="A203" s="348"/>
      <c r="B203" s="347"/>
      <c r="C203" s="98" t="s">
        <v>467</v>
      </c>
      <c r="D203" s="98"/>
      <c r="E203" s="96">
        <v>0</v>
      </c>
      <c r="F203" s="96"/>
      <c r="G203" s="100"/>
      <c r="H203" s="100"/>
      <c r="I203" s="75"/>
      <c r="J203" s="120"/>
      <c r="K203" s="6"/>
      <c r="L203" s="6"/>
      <c r="M203" s="6"/>
    </row>
    <row r="204" spans="1:13" s="5" customFormat="1" ht="12.75" hidden="1">
      <c r="A204" s="348"/>
      <c r="B204" s="347"/>
      <c r="C204" s="98" t="s">
        <v>468</v>
      </c>
      <c r="D204" s="98"/>
      <c r="E204" s="96">
        <v>0</v>
      </c>
      <c r="F204" s="96"/>
      <c r="G204" s="100"/>
      <c r="H204" s="100"/>
      <c r="I204" s="75"/>
      <c r="J204" s="120"/>
      <c r="K204" s="6"/>
      <c r="L204" s="6"/>
      <c r="M204" s="6"/>
    </row>
    <row r="205" spans="1:13" s="5" customFormat="1" ht="25.5" hidden="1">
      <c r="A205" s="348"/>
      <c r="B205" s="347"/>
      <c r="C205" s="98" t="s">
        <v>469</v>
      </c>
      <c r="D205" s="98"/>
      <c r="E205" s="96">
        <v>0</v>
      </c>
      <c r="F205" s="96"/>
      <c r="G205" s="100"/>
      <c r="H205" s="100"/>
      <c r="I205" s="75"/>
      <c r="J205" s="120"/>
      <c r="K205" s="6"/>
      <c r="L205" s="6"/>
      <c r="M205" s="6"/>
    </row>
    <row r="206" spans="1:13" s="5" customFormat="1" ht="25.5" hidden="1">
      <c r="A206" s="348"/>
      <c r="B206" s="347"/>
      <c r="C206" s="98" t="s">
        <v>470</v>
      </c>
      <c r="D206" s="98"/>
      <c r="E206" s="96">
        <v>0</v>
      </c>
      <c r="F206" s="96"/>
      <c r="G206" s="100"/>
      <c r="H206" s="100"/>
      <c r="I206" s="75"/>
      <c r="J206" s="120"/>
      <c r="K206" s="6"/>
      <c r="L206" s="6"/>
      <c r="M206" s="6"/>
    </row>
    <row r="207" spans="1:13" s="5" customFormat="1" ht="12.75" hidden="1">
      <c r="A207" s="348"/>
      <c r="B207" s="347"/>
      <c r="C207" s="98" t="s">
        <v>471</v>
      </c>
      <c r="D207" s="98"/>
      <c r="E207" s="96">
        <v>0</v>
      </c>
      <c r="F207" s="96"/>
      <c r="G207" s="100"/>
      <c r="H207" s="100"/>
      <c r="I207" s="75"/>
      <c r="J207" s="120"/>
      <c r="K207" s="6"/>
      <c r="L207" s="6"/>
      <c r="M207" s="6"/>
    </row>
    <row r="208" spans="1:13" s="5" customFormat="1" ht="12.75" hidden="1">
      <c r="A208" s="348"/>
      <c r="B208" s="347"/>
      <c r="C208" s="98" t="s">
        <v>472</v>
      </c>
      <c r="D208" s="98"/>
      <c r="E208" s="96">
        <v>0</v>
      </c>
      <c r="F208" s="96"/>
      <c r="G208" s="100"/>
      <c r="H208" s="100"/>
      <c r="I208" s="75"/>
      <c r="J208" s="120"/>
      <c r="K208" s="6"/>
      <c r="L208" s="6"/>
      <c r="M208" s="6"/>
    </row>
    <row r="209" spans="1:13" s="5" customFormat="1" ht="12.75" hidden="1">
      <c r="A209" s="348"/>
      <c r="B209" s="347"/>
      <c r="C209" s="98" t="s">
        <v>473</v>
      </c>
      <c r="D209" s="98"/>
      <c r="E209" s="96">
        <v>0</v>
      </c>
      <c r="F209" s="96"/>
      <c r="G209" s="100"/>
      <c r="H209" s="100"/>
      <c r="I209" s="75"/>
      <c r="J209" s="120"/>
      <c r="K209" s="6"/>
      <c r="L209" s="6"/>
      <c r="M209" s="6"/>
    </row>
    <row r="210" spans="1:13" s="5" customFormat="1" ht="12.75" hidden="1">
      <c r="A210" s="348"/>
      <c r="B210" s="347"/>
      <c r="C210" s="98" t="s">
        <v>474</v>
      </c>
      <c r="D210" s="98"/>
      <c r="E210" s="96">
        <v>0</v>
      </c>
      <c r="F210" s="96"/>
      <c r="G210" s="100"/>
      <c r="H210" s="100"/>
      <c r="I210" s="75"/>
      <c r="J210" s="120"/>
      <c r="K210" s="6"/>
      <c r="L210" s="6"/>
      <c r="M210" s="6"/>
    </row>
    <row r="211" spans="1:13" s="5" customFormat="1" ht="12.75" hidden="1">
      <c r="A211" s="348"/>
      <c r="B211" s="347"/>
      <c r="C211" s="98" t="s">
        <v>475</v>
      </c>
      <c r="D211" s="98"/>
      <c r="E211" s="96">
        <v>0</v>
      </c>
      <c r="F211" s="96"/>
      <c r="G211" s="100"/>
      <c r="H211" s="100"/>
      <c r="I211" s="75"/>
      <c r="J211" s="120"/>
      <c r="K211" s="6"/>
      <c r="L211" s="6"/>
      <c r="M211" s="6"/>
    </row>
    <row r="212" spans="1:13" s="5" customFormat="1" ht="12.75" hidden="1">
      <c r="A212" s="348"/>
      <c r="B212" s="347"/>
      <c r="C212" s="98" t="s">
        <v>476</v>
      </c>
      <c r="D212" s="98"/>
      <c r="E212" s="96">
        <v>0</v>
      </c>
      <c r="F212" s="96"/>
      <c r="G212" s="100"/>
      <c r="H212" s="100"/>
      <c r="I212" s="75"/>
      <c r="J212" s="120"/>
      <c r="K212" s="6"/>
      <c r="L212" s="6"/>
      <c r="M212" s="6"/>
    </row>
    <row r="213" spans="1:13" s="5" customFormat="1" ht="12.75" hidden="1">
      <c r="A213" s="348"/>
      <c r="B213" s="347"/>
      <c r="C213" s="98" t="s">
        <v>477</v>
      </c>
      <c r="D213" s="98"/>
      <c r="E213" s="96">
        <v>0</v>
      </c>
      <c r="F213" s="96"/>
      <c r="G213" s="100"/>
      <c r="H213" s="100"/>
      <c r="I213" s="75"/>
      <c r="J213" s="120"/>
      <c r="K213" s="6"/>
      <c r="L213" s="6"/>
      <c r="M213" s="6"/>
    </row>
    <row r="214" spans="1:13" s="5" customFormat="1" ht="12.75" hidden="1" customHeight="1">
      <c r="A214" s="348"/>
      <c r="B214" s="347"/>
      <c r="C214" s="95" t="s">
        <v>126</v>
      </c>
      <c r="D214" s="95"/>
      <c r="E214" s="96">
        <v>0</v>
      </c>
      <c r="F214" s="96"/>
      <c r="G214" s="96"/>
      <c r="H214" s="96"/>
      <c r="I214" s="75"/>
      <c r="J214" s="120"/>
      <c r="K214" s="6"/>
      <c r="L214" s="6"/>
      <c r="M214" s="6"/>
    </row>
    <row r="215" spans="1:13" s="5" customFormat="1" ht="51" hidden="1">
      <c r="A215" s="348"/>
      <c r="B215" s="347"/>
      <c r="C215" s="98" t="s">
        <v>487</v>
      </c>
      <c r="D215" s="98"/>
      <c r="E215" s="96">
        <v>0</v>
      </c>
      <c r="F215" s="96"/>
      <c r="G215" s="100"/>
      <c r="H215" s="100"/>
      <c r="I215" s="75"/>
      <c r="J215" s="120"/>
      <c r="K215" s="6"/>
      <c r="L215" s="6"/>
      <c r="M215" s="6"/>
    </row>
    <row r="216" spans="1:13" s="5" customFormat="1" ht="51" hidden="1">
      <c r="A216" s="348"/>
      <c r="B216" s="347"/>
      <c r="C216" s="98" t="s">
        <v>569</v>
      </c>
      <c r="D216" s="98"/>
      <c r="E216" s="96">
        <v>0</v>
      </c>
      <c r="F216" s="96"/>
      <c r="G216" s="100"/>
      <c r="H216" s="100"/>
      <c r="I216" s="75"/>
      <c r="J216" s="120"/>
      <c r="K216" s="6"/>
      <c r="L216" s="6"/>
      <c r="M216" s="6"/>
    </row>
    <row r="217" spans="1:13" s="5" customFormat="1" ht="25.5" hidden="1">
      <c r="A217" s="348"/>
      <c r="B217" s="347"/>
      <c r="C217" s="98" t="s">
        <v>187</v>
      </c>
      <c r="D217" s="98"/>
      <c r="E217" s="96">
        <v>0</v>
      </c>
      <c r="F217" s="96"/>
      <c r="G217" s="100"/>
      <c r="H217" s="100"/>
      <c r="I217" s="75"/>
      <c r="J217" s="120"/>
      <c r="K217" s="6"/>
      <c r="L217" s="6"/>
      <c r="M217" s="6"/>
    </row>
    <row r="218" spans="1:13" s="5" customFormat="1" ht="38.25" hidden="1">
      <c r="A218" s="348"/>
      <c r="B218" s="347"/>
      <c r="C218" s="98" t="s">
        <v>570</v>
      </c>
      <c r="D218" s="98"/>
      <c r="E218" s="96">
        <v>0</v>
      </c>
      <c r="F218" s="96"/>
      <c r="G218" s="100"/>
      <c r="H218" s="100"/>
      <c r="I218" s="75"/>
      <c r="J218" s="120"/>
      <c r="K218" s="6"/>
      <c r="L218" s="6"/>
      <c r="M218" s="6"/>
    </row>
    <row r="219" spans="1:13" s="5" customFormat="1" ht="38.25" hidden="1">
      <c r="A219" s="348"/>
      <c r="B219" s="347"/>
      <c r="C219" s="98" t="s">
        <v>571</v>
      </c>
      <c r="D219" s="98"/>
      <c r="E219" s="96">
        <v>0</v>
      </c>
      <c r="F219" s="96"/>
      <c r="G219" s="100"/>
      <c r="H219" s="100"/>
      <c r="I219" s="75"/>
      <c r="J219" s="120"/>
      <c r="K219" s="6"/>
      <c r="L219" s="6"/>
      <c r="M219" s="6"/>
    </row>
    <row r="220" spans="1:13" s="5" customFormat="1" ht="38.25" hidden="1">
      <c r="A220" s="348"/>
      <c r="B220" s="347"/>
      <c r="C220" s="98" t="s">
        <v>572</v>
      </c>
      <c r="D220" s="98"/>
      <c r="E220" s="96">
        <v>0</v>
      </c>
      <c r="F220" s="96"/>
      <c r="G220" s="100"/>
      <c r="H220" s="100"/>
      <c r="I220" s="75"/>
      <c r="J220" s="120"/>
      <c r="K220" s="6"/>
      <c r="L220" s="6"/>
      <c r="M220" s="6"/>
    </row>
    <row r="221" spans="1:13" s="5" customFormat="1" ht="25.5" hidden="1">
      <c r="A221" s="348"/>
      <c r="B221" s="347"/>
      <c r="C221" s="98" t="s">
        <v>573</v>
      </c>
      <c r="D221" s="98"/>
      <c r="E221" s="96">
        <v>0</v>
      </c>
      <c r="F221" s="96"/>
      <c r="G221" s="100"/>
      <c r="H221" s="100"/>
      <c r="I221" s="75"/>
      <c r="J221" s="120"/>
      <c r="K221" s="6"/>
      <c r="L221" s="6"/>
      <c r="M221" s="6"/>
    </row>
    <row r="222" spans="1:13" s="5" customFormat="1" ht="25.5" hidden="1">
      <c r="A222" s="348"/>
      <c r="B222" s="347"/>
      <c r="C222" s="98" t="s">
        <v>191</v>
      </c>
      <c r="D222" s="98"/>
      <c r="E222" s="96">
        <v>0</v>
      </c>
      <c r="F222" s="96"/>
      <c r="G222" s="100"/>
      <c r="H222" s="100"/>
      <c r="I222" s="75"/>
      <c r="J222" s="120"/>
      <c r="K222" s="6"/>
      <c r="L222" s="6"/>
      <c r="M222" s="6"/>
    </row>
    <row r="223" spans="1:13" s="5" customFormat="1" ht="51" hidden="1">
      <c r="A223" s="348"/>
      <c r="B223" s="347"/>
      <c r="C223" s="98" t="s">
        <v>574</v>
      </c>
      <c r="D223" s="98"/>
      <c r="E223" s="96">
        <v>0</v>
      </c>
      <c r="F223" s="96"/>
      <c r="G223" s="100"/>
      <c r="H223" s="100"/>
      <c r="I223" s="75"/>
      <c r="J223" s="120"/>
      <c r="K223" s="6"/>
      <c r="L223" s="6"/>
      <c r="M223" s="6"/>
    </row>
    <row r="224" spans="1:13" s="5" customFormat="1" ht="25.5" hidden="1">
      <c r="A224" s="348"/>
      <c r="B224" s="347"/>
      <c r="C224" s="98" t="s">
        <v>575</v>
      </c>
      <c r="D224" s="98"/>
      <c r="E224" s="96">
        <v>0</v>
      </c>
      <c r="F224" s="96"/>
      <c r="G224" s="100"/>
      <c r="H224" s="100"/>
      <c r="I224" s="75"/>
      <c r="J224" s="120"/>
      <c r="K224" s="6"/>
      <c r="L224" s="6"/>
      <c r="M224" s="6"/>
    </row>
    <row r="225" spans="1:13" s="5" customFormat="1" ht="12.75" hidden="1">
      <c r="A225" s="348"/>
      <c r="B225" s="347"/>
      <c r="C225" s="98" t="s">
        <v>576</v>
      </c>
      <c r="D225" s="98"/>
      <c r="E225" s="96">
        <v>0</v>
      </c>
      <c r="F225" s="96"/>
      <c r="G225" s="100"/>
      <c r="H225" s="100"/>
      <c r="I225" s="75"/>
      <c r="J225" s="120"/>
      <c r="K225" s="6"/>
      <c r="L225" s="6"/>
      <c r="M225" s="6"/>
    </row>
    <row r="226" spans="1:13" s="5" customFormat="1" ht="38.25" hidden="1">
      <c r="A226" s="348"/>
      <c r="B226" s="347"/>
      <c r="C226" s="98" t="s">
        <v>577</v>
      </c>
      <c r="D226" s="98"/>
      <c r="E226" s="96">
        <v>0</v>
      </c>
      <c r="F226" s="96"/>
      <c r="G226" s="100"/>
      <c r="H226" s="100"/>
      <c r="I226" s="75"/>
      <c r="J226" s="120"/>
      <c r="K226" s="6"/>
      <c r="L226" s="6"/>
      <c r="M226" s="6"/>
    </row>
    <row r="227" spans="1:13" s="5" customFormat="1" ht="12.75" hidden="1">
      <c r="A227" s="348"/>
      <c r="B227" s="347"/>
      <c r="C227" s="98" t="s">
        <v>578</v>
      </c>
      <c r="D227" s="98"/>
      <c r="E227" s="96">
        <v>0</v>
      </c>
      <c r="F227" s="96"/>
      <c r="G227" s="100"/>
      <c r="H227" s="100"/>
      <c r="I227" s="75"/>
      <c r="J227" s="120"/>
      <c r="K227" s="6"/>
      <c r="L227" s="6"/>
      <c r="M227" s="6"/>
    </row>
    <row r="228" spans="1:13" s="5" customFormat="1" ht="51" hidden="1">
      <c r="A228" s="348"/>
      <c r="B228" s="347"/>
      <c r="C228" s="98" t="s">
        <v>579</v>
      </c>
      <c r="D228" s="98"/>
      <c r="E228" s="96">
        <v>0</v>
      </c>
      <c r="F228" s="96"/>
      <c r="G228" s="100"/>
      <c r="H228" s="100"/>
      <c r="I228" s="75"/>
      <c r="J228" s="120"/>
      <c r="K228" s="6"/>
      <c r="L228" s="6"/>
      <c r="M228" s="6"/>
    </row>
    <row r="229" spans="1:13" s="5" customFormat="1" ht="12.75" hidden="1">
      <c r="A229" s="348"/>
      <c r="B229" s="347"/>
      <c r="C229" s="98"/>
      <c r="D229" s="98"/>
      <c r="E229" s="96">
        <v>0</v>
      </c>
      <c r="F229" s="96"/>
      <c r="G229" s="100"/>
      <c r="H229" s="100"/>
      <c r="I229" s="75"/>
      <c r="J229" s="120"/>
      <c r="K229" s="6"/>
      <c r="L229" s="6"/>
      <c r="M229" s="6"/>
    </row>
    <row r="230" spans="1:13" s="5" customFormat="1" ht="12.75" hidden="1">
      <c r="A230" s="348"/>
      <c r="B230" s="347"/>
      <c r="C230" s="98"/>
      <c r="D230" s="98"/>
      <c r="E230" s="96">
        <v>0</v>
      </c>
      <c r="F230" s="96"/>
      <c r="G230" s="100"/>
      <c r="H230" s="100"/>
      <c r="I230" s="75"/>
      <c r="J230" s="120"/>
      <c r="K230" s="6"/>
      <c r="L230" s="6"/>
      <c r="M230" s="6"/>
    </row>
    <row r="231" spans="1:13" s="5" customFormat="1" ht="38.25">
      <c r="A231" s="348"/>
      <c r="B231" s="347" t="s">
        <v>44</v>
      </c>
      <c r="C231" s="98" t="s">
        <v>39</v>
      </c>
      <c r="D231" s="98"/>
      <c r="E231" s="96">
        <v>87419185</v>
      </c>
      <c r="F231" s="99"/>
      <c r="G231" s="100"/>
      <c r="H231" s="100"/>
      <c r="I231" s="75"/>
      <c r="J231" s="120"/>
      <c r="K231" s="6"/>
      <c r="L231" s="6"/>
      <c r="M231" s="6"/>
    </row>
    <row r="232" spans="1:13" s="5" customFormat="1" ht="15" hidden="1" customHeight="1">
      <c r="A232" s="348"/>
      <c r="B232" s="347"/>
      <c r="C232" s="95" t="s">
        <v>56</v>
      </c>
      <c r="D232" s="95"/>
      <c r="E232" s="99">
        <f>E233</f>
        <v>685132</v>
      </c>
      <c r="F232" s="99"/>
      <c r="G232" s="100"/>
      <c r="H232" s="100"/>
      <c r="I232" s="75"/>
      <c r="J232" s="120"/>
      <c r="K232" s="6"/>
      <c r="L232" s="6"/>
      <c r="M232" s="6"/>
    </row>
    <row r="233" spans="1:13" s="5" customFormat="1" ht="25.5" hidden="1">
      <c r="A233" s="348"/>
      <c r="B233" s="347"/>
      <c r="C233" s="98" t="s">
        <v>643</v>
      </c>
      <c r="D233" s="98"/>
      <c r="E233" s="99">
        <v>685132</v>
      </c>
      <c r="F233" s="99"/>
      <c r="G233" s="100"/>
      <c r="H233" s="100"/>
      <c r="I233" s="75"/>
      <c r="J233" s="120"/>
      <c r="K233" s="6"/>
      <c r="L233" s="6"/>
      <c r="M233" s="6"/>
    </row>
    <row r="234" spans="1:13" s="5" customFormat="1" ht="15" hidden="1" customHeight="1">
      <c r="A234" s="348"/>
      <c r="B234" s="347"/>
      <c r="C234" s="95" t="s">
        <v>644</v>
      </c>
      <c r="D234" s="95"/>
      <c r="E234" s="99"/>
      <c r="F234" s="99"/>
      <c r="G234" s="100"/>
      <c r="H234" s="100"/>
      <c r="I234" s="75"/>
      <c r="J234" s="120"/>
      <c r="K234" s="6"/>
      <c r="L234" s="6"/>
      <c r="M234" s="6"/>
    </row>
    <row r="235" spans="1:13" s="5" customFormat="1" ht="12.75" hidden="1">
      <c r="A235" s="348"/>
      <c r="B235" s="347"/>
      <c r="C235" s="95" t="s">
        <v>57</v>
      </c>
      <c r="D235" s="95"/>
      <c r="E235" s="96">
        <v>0</v>
      </c>
      <c r="F235" s="96"/>
      <c r="G235" s="100"/>
      <c r="H235" s="100"/>
      <c r="I235" s="75"/>
      <c r="J235" s="120"/>
      <c r="K235" s="6"/>
      <c r="L235" s="6"/>
      <c r="M235" s="6"/>
    </row>
    <row r="236" spans="1:13" s="5" customFormat="1" ht="12.75" hidden="1">
      <c r="A236" s="348"/>
      <c r="B236" s="347"/>
      <c r="C236" s="98" t="s">
        <v>515</v>
      </c>
      <c r="D236" s="98"/>
      <c r="E236" s="96">
        <v>0</v>
      </c>
      <c r="F236" s="99"/>
      <c r="G236" s="100"/>
      <c r="H236" s="100"/>
      <c r="I236" s="75"/>
      <c r="J236" s="120"/>
      <c r="K236" s="6"/>
      <c r="L236" s="6"/>
      <c r="M236" s="6"/>
    </row>
    <row r="237" spans="1:13" s="5" customFormat="1" ht="12.75" hidden="1">
      <c r="A237" s="348"/>
      <c r="B237" s="347"/>
      <c r="C237" s="98" t="s">
        <v>516</v>
      </c>
      <c r="D237" s="98"/>
      <c r="E237" s="96">
        <v>0</v>
      </c>
      <c r="F237" s="99"/>
      <c r="G237" s="100"/>
      <c r="H237" s="100"/>
      <c r="I237" s="75"/>
      <c r="J237" s="120"/>
      <c r="K237" s="6"/>
      <c r="L237" s="6"/>
      <c r="M237" s="6"/>
    </row>
    <row r="238" spans="1:13" s="5" customFormat="1" ht="25.5" hidden="1">
      <c r="A238" s="348"/>
      <c r="B238" s="347"/>
      <c r="C238" s="98" t="s">
        <v>620</v>
      </c>
      <c r="D238" s="98"/>
      <c r="E238" s="96">
        <v>0</v>
      </c>
      <c r="F238" s="99"/>
      <c r="G238" s="100"/>
      <c r="H238" s="100"/>
      <c r="I238" s="75"/>
      <c r="J238" s="120"/>
      <c r="K238" s="6"/>
      <c r="L238" s="6"/>
      <c r="M238" s="6"/>
    </row>
    <row r="239" spans="1:13" s="5" customFormat="1" ht="31.5" hidden="1" customHeight="1">
      <c r="A239" s="348"/>
      <c r="B239" s="347"/>
      <c r="C239" s="98" t="s">
        <v>645</v>
      </c>
      <c r="D239" s="98"/>
      <c r="E239" s="99"/>
      <c r="F239" s="99"/>
      <c r="G239" s="100"/>
      <c r="H239" s="100"/>
      <c r="I239" s="75"/>
      <c r="J239" s="120"/>
      <c r="K239" s="6"/>
      <c r="L239" s="6"/>
      <c r="M239" s="6"/>
    </row>
    <row r="240" spans="1:13" s="5" customFormat="1" ht="12.75" hidden="1">
      <c r="A240" s="348"/>
      <c r="B240" s="347"/>
      <c r="C240" s="98"/>
      <c r="D240" s="98"/>
      <c r="E240" s="96">
        <v>0</v>
      </c>
      <c r="F240" s="96"/>
      <c r="G240" s="100"/>
      <c r="H240" s="100"/>
      <c r="I240" s="75"/>
      <c r="J240" s="120"/>
      <c r="K240" s="6"/>
      <c r="L240" s="6"/>
      <c r="M240" s="6"/>
    </row>
    <row r="241" spans="1:13" s="5" customFormat="1" ht="15" hidden="1" customHeight="1">
      <c r="A241" s="348"/>
      <c r="B241" s="347"/>
      <c r="C241" s="95" t="s">
        <v>58</v>
      </c>
      <c r="D241" s="95"/>
      <c r="E241" s="99">
        <f>SUM(E242:E246)</f>
        <v>2600000</v>
      </c>
      <c r="F241" s="99"/>
      <c r="G241" s="99"/>
      <c r="H241" s="99"/>
      <c r="I241" s="75"/>
      <c r="J241" s="120"/>
      <c r="K241" s="6"/>
      <c r="L241" s="6"/>
      <c r="M241" s="6"/>
    </row>
    <row r="242" spans="1:13" s="5" customFormat="1" ht="12.75" hidden="1">
      <c r="A242" s="348"/>
      <c r="B242" s="347"/>
      <c r="C242" s="98" t="s">
        <v>144</v>
      </c>
      <c r="D242" s="98"/>
      <c r="E242" s="96">
        <v>0</v>
      </c>
      <c r="F242" s="96"/>
      <c r="G242" s="100"/>
      <c r="H242" s="100"/>
      <c r="I242" s="75"/>
      <c r="J242" s="120"/>
      <c r="K242" s="6"/>
      <c r="L242" s="6"/>
      <c r="M242" s="6"/>
    </row>
    <row r="243" spans="1:13" s="5" customFormat="1" ht="25.5" hidden="1">
      <c r="A243" s="348"/>
      <c r="B243" s="347"/>
      <c r="C243" s="98" t="s">
        <v>145</v>
      </c>
      <c r="D243" s="98"/>
      <c r="E243" s="96">
        <v>0</v>
      </c>
      <c r="F243" s="96"/>
      <c r="G243" s="100"/>
      <c r="H243" s="100"/>
      <c r="I243" s="75"/>
      <c r="J243" s="120"/>
      <c r="K243" s="6"/>
      <c r="L243" s="6"/>
      <c r="M243" s="6"/>
    </row>
    <row r="244" spans="1:13" s="5" customFormat="1" ht="25.5" hidden="1">
      <c r="A244" s="348"/>
      <c r="B244" s="347"/>
      <c r="C244" s="98" t="s">
        <v>518</v>
      </c>
      <c r="D244" s="98"/>
      <c r="E244" s="99">
        <v>2600000</v>
      </c>
      <c r="F244" s="99"/>
      <c r="G244" s="100"/>
      <c r="H244" s="100"/>
      <c r="I244" s="75"/>
      <c r="J244" s="120"/>
      <c r="K244" s="6"/>
      <c r="L244" s="6"/>
      <c r="M244" s="6"/>
    </row>
    <row r="245" spans="1:13" s="5" customFormat="1" ht="25.5" hidden="1">
      <c r="A245" s="348"/>
      <c r="B245" s="347"/>
      <c r="C245" s="98" t="s">
        <v>147</v>
      </c>
      <c r="D245" s="98"/>
      <c r="E245" s="99"/>
      <c r="F245" s="99"/>
      <c r="G245" s="100"/>
      <c r="H245" s="100"/>
      <c r="I245" s="75"/>
      <c r="J245" s="120"/>
      <c r="K245" s="6"/>
      <c r="L245" s="6"/>
      <c r="M245" s="6"/>
    </row>
    <row r="246" spans="1:13" s="5" customFormat="1" ht="25.5" hidden="1">
      <c r="A246" s="348"/>
      <c r="B246" s="347"/>
      <c r="C246" s="98" t="s">
        <v>646</v>
      </c>
      <c r="D246" s="98"/>
      <c r="E246" s="99">
        <v>0</v>
      </c>
      <c r="F246" s="99"/>
      <c r="G246" s="100"/>
      <c r="H246" s="100"/>
      <c r="I246" s="75"/>
      <c r="J246" s="120"/>
      <c r="K246" s="6"/>
      <c r="L246" s="6"/>
      <c r="M246" s="6"/>
    </row>
    <row r="247" spans="1:13" s="5" customFormat="1" ht="15" hidden="1" customHeight="1">
      <c r="A247" s="348"/>
      <c r="B247" s="347"/>
      <c r="C247" s="95" t="s">
        <v>61</v>
      </c>
      <c r="D247" s="95"/>
      <c r="E247" s="99">
        <f>SUM(E248:E249)</f>
        <v>0</v>
      </c>
      <c r="F247" s="99"/>
      <c r="G247" s="99"/>
      <c r="H247" s="99"/>
      <c r="I247" s="75"/>
      <c r="J247" s="120"/>
      <c r="K247" s="6"/>
      <c r="L247" s="6"/>
      <c r="M247" s="6"/>
    </row>
    <row r="248" spans="1:13" s="5" customFormat="1" ht="25.5" hidden="1">
      <c r="A248" s="348"/>
      <c r="B248" s="347"/>
      <c r="C248" s="98" t="s">
        <v>148</v>
      </c>
      <c r="D248" s="98"/>
      <c r="E248" s="99">
        <v>0</v>
      </c>
      <c r="F248" s="99"/>
      <c r="G248" s="100"/>
      <c r="H248" s="100"/>
      <c r="I248" s="75"/>
      <c r="J248" s="120"/>
      <c r="K248" s="6"/>
      <c r="L248" s="6"/>
      <c r="M248" s="6"/>
    </row>
    <row r="249" spans="1:13" s="5" customFormat="1" ht="25.5" hidden="1">
      <c r="A249" s="348"/>
      <c r="B249" s="347"/>
      <c r="C249" s="98" t="s">
        <v>149</v>
      </c>
      <c r="D249" s="98"/>
      <c r="E249" s="99">
        <v>0</v>
      </c>
      <c r="F249" s="99"/>
      <c r="G249" s="100"/>
      <c r="H249" s="100"/>
      <c r="I249" s="75"/>
      <c r="J249" s="120"/>
      <c r="K249" s="6"/>
      <c r="L249" s="6"/>
      <c r="M249" s="6"/>
    </row>
    <row r="250" spans="1:13" s="5" customFormat="1" ht="12.75" hidden="1" customHeight="1">
      <c r="A250" s="348"/>
      <c r="B250" s="347"/>
      <c r="C250" s="98" t="s">
        <v>72</v>
      </c>
      <c r="D250" s="98"/>
      <c r="E250" s="99">
        <v>0</v>
      </c>
      <c r="F250" s="99"/>
      <c r="G250" s="99"/>
      <c r="H250" s="99"/>
      <c r="I250" s="75"/>
      <c r="J250" s="120"/>
      <c r="K250" s="6"/>
      <c r="L250" s="6"/>
      <c r="M250" s="6"/>
    </row>
    <row r="251" spans="1:13" s="5" customFormat="1" ht="25.5" hidden="1">
      <c r="A251" s="348"/>
      <c r="B251" s="347"/>
      <c r="C251" s="98" t="s">
        <v>150</v>
      </c>
      <c r="D251" s="98"/>
      <c r="E251" s="99">
        <v>0</v>
      </c>
      <c r="F251" s="99"/>
      <c r="G251" s="100"/>
      <c r="H251" s="100"/>
      <c r="I251" s="75"/>
      <c r="J251" s="120"/>
      <c r="K251" s="6"/>
      <c r="L251" s="6"/>
      <c r="M251" s="6"/>
    </row>
    <row r="252" spans="1:13" s="5" customFormat="1" ht="25.5" hidden="1">
      <c r="A252" s="348"/>
      <c r="B252" s="347"/>
      <c r="C252" s="98" t="s">
        <v>128</v>
      </c>
      <c r="D252" s="98"/>
      <c r="E252" s="99">
        <v>0</v>
      </c>
      <c r="F252" s="99"/>
      <c r="G252" s="100"/>
      <c r="H252" s="100"/>
      <c r="I252" s="75"/>
      <c r="J252" s="120"/>
      <c r="K252" s="6"/>
      <c r="L252" s="6"/>
      <c r="M252" s="6"/>
    </row>
    <row r="253" spans="1:13" s="5" customFormat="1" ht="15" hidden="1" customHeight="1">
      <c r="A253" s="348"/>
      <c r="B253" s="347"/>
      <c r="C253" s="95" t="s">
        <v>61</v>
      </c>
      <c r="D253" s="95"/>
      <c r="E253" s="99">
        <f>SUM(E254:E257)</f>
        <v>11848993</v>
      </c>
      <c r="F253" s="99"/>
      <c r="G253" s="99"/>
      <c r="H253" s="99"/>
      <c r="I253" s="75"/>
      <c r="J253" s="120"/>
      <c r="K253" s="6"/>
      <c r="L253" s="6"/>
      <c r="M253" s="6"/>
    </row>
    <row r="254" spans="1:13" s="5" customFormat="1" ht="12.75" hidden="1">
      <c r="A254" s="348"/>
      <c r="B254" s="347"/>
      <c r="C254" s="98" t="s">
        <v>151</v>
      </c>
      <c r="D254" s="98"/>
      <c r="E254" s="99">
        <v>3921530</v>
      </c>
      <c r="F254" s="99"/>
      <c r="G254" s="100"/>
      <c r="H254" s="100"/>
      <c r="I254" s="75"/>
      <c r="J254" s="120"/>
      <c r="K254" s="6"/>
      <c r="L254" s="6"/>
      <c r="M254" s="6"/>
    </row>
    <row r="255" spans="1:13" s="5" customFormat="1" ht="38.25" hidden="1">
      <c r="A255" s="348"/>
      <c r="B255" s="347"/>
      <c r="C255" s="98" t="s">
        <v>647</v>
      </c>
      <c r="D255" s="98"/>
      <c r="E255" s="99"/>
      <c r="F255" s="99"/>
      <c r="G255" s="100"/>
      <c r="H255" s="100"/>
      <c r="I255" s="75"/>
      <c r="J255" s="120"/>
      <c r="K255" s="6"/>
      <c r="L255" s="6"/>
      <c r="M255" s="6"/>
    </row>
    <row r="256" spans="1:13" s="5" customFormat="1" ht="38.25" hidden="1">
      <c r="A256" s="348"/>
      <c r="B256" s="347"/>
      <c r="C256" s="98" t="s">
        <v>648</v>
      </c>
      <c r="D256" s="98"/>
      <c r="E256" s="99"/>
      <c r="F256" s="99"/>
      <c r="G256" s="100"/>
      <c r="H256" s="100"/>
      <c r="I256" s="75"/>
      <c r="J256" s="120"/>
      <c r="K256" s="6"/>
      <c r="L256" s="6"/>
      <c r="M256" s="6"/>
    </row>
    <row r="257" spans="1:13" s="5" customFormat="1" ht="12.75" hidden="1">
      <c r="A257" s="348"/>
      <c r="B257" s="347"/>
      <c r="C257" s="98" t="s">
        <v>152</v>
      </c>
      <c r="D257" s="98"/>
      <c r="E257" s="99">
        <v>7927463</v>
      </c>
      <c r="F257" s="99"/>
      <c r="G257" s="100"/>
      <c r="H257" s="100"/>
      <c r="I257" s="75"/>
      <c r="J257" s="120"/>
      <c r="K257" s="6"/>
      <c r="L257" s="6"/>
      <c r="M257" s="6"/>
    </row>
    <row r="258" spans="1:13" s="5" customFormat="1" ht="15" hidden="1" customHeight="1">
      <c r="A258" s="348"/>
      <c r="B258" s="347"/>
      <c r="C258" s="95" t="s">
        <v>62</v>
      </c>
      <c r="D258" s="95"/>
      <c r="E258" s="99">
        <f>SUM(E259:E268)</f>
        <v>1293954</v>
      </c>
      <c r="F258" s="99"/>
      <c r="G258" s="99"/>
      <c r="H258" s="99"/>
      <c r="I258" s="75"/>
      <c r="J258" s="120"/>
      <c r="K258" s="6"/>
      <c r="L258" s="6"/>
      <c r="M258" s="6"/>
    </row>
    <row r="259" spans="1:13" s="5" customFormat="1" ht="15" hidden="1" customHeight="1">
      <c r="A259" s="348"/>
      <c r="B259" s="347"/>
      <c r="C259" s="98" t="s">
        <v>650</v>
      </c>
      <c r="D259" s="98"/>
      <c r="E259" s="99">
        <v>1293954</v>
      </c>
      <c r="F259" s="99"/>
      <c r="G259" s="99"/>
      <c r="H259" s="99"/>
      <c r="I259" s="75"/>
      <c r="J259" s="120"/>
      <c r="K259" s="6"/>
      <c r="L259" s="6"/>
      <c r="M259" s="6"/>
    </row>
    <row r="260" spans="1:13" s="5" customFormat="1" ht="12.75" hidden="1" customHeight="1">
      <c r="A260" s="348"/>
      <c r="B260" s="347"/>
      <c r="C260" s="98" t="s">
        <v>649</v>
      </c>
      <c r="D260" s="98"/>
      <c r="E260" s="99"/>
      <c r="F260" s="99"/>
      <c r="G260" s="99"/>
      <c r="H260" s="99"/>
      <c r="I260" s="75"/>
      <c r="J260" s="120"/>
      <c r="K260" s="6"/>
      <c r="L260" s="6"/>
      <c r="M260" s="6"/>
    </row>
    <row r="261" spans="1:13" s="5" customFormat="1" ht="25.5" hidden="1">
      <c r="A261" s="348"/>
      <c r="B261" s="347"/>
      <c r="C261" s="98" t="s">
        <v>153</v>
      </c>
      <c r="D261" s="98"/>
      <c r="E261" s="99">
        <v>0</v>
      </c>
      <c r="F261" s="99"/>
      <c r="G261" s="100"/>
      <c r="H261" s="100"/>
      <c r="I261" s="75"/>
      <c r="J261" s="120"/>
      <c r="K261" s="6"/>
      <c r="L261" s="6"/>
      <c r="M261" s="6"/>
    </row>
    <row r="262" spans="1:13" s="5" customFormat="1" ht="25.5" hidden="1">
      <c r="A262" s="348"/>
      <c r="B262" s="347"/>
      <c r="C262" s="98" t="s">
        <v>154</v>
      </c>
      <c r="D262" s="98"/>
      <c r="E262" s="99">
        <v>0</v>
      </c>
      <c r="F262" s="99"/>
      <c r="G262" s="100"/>
      <c r="H262" s="100"/>
      <c r="I262" s="75"/>
      <c r="J262" s="120"/>
      <c r="K262" s="6"/>
      <c r="L262" s="6"/>
      <c r="M262" s="6"/>
    </row>
    <row r="263" spans="1:13" s="5" customFormat="1" ht="25.5" hidden="1">
      <c r="A263" s="348"/>
      <c r="B263" s="347"/>
      <c r="C263" s="98" t="s">
        <v>155</v>
      </c>
      <c r="D263" s="98"/>
      <c r="E263" s="99">
        <v>0</v>
      </c>
      <c r="F263" s="99"/>
      <c r="G263" s="100"/>
      <c r="H263" s="100"/>
      <c r="I263" s="75"/>
      <c r="J263" s="120"/>
      <c r="K263" s="6"/>
      <c r="L263" s="6"/>
      <c r="M263" s="6"/>
    </row>
    <row r="264" spans="1:13" s="5" customFormat="1" ht="12.75" hidden="1">
      <c r="A264" s="348"/>
      <c r="B264" s="347"/>
      <c r="C264" s="98" t="s">
        <v>156</v>
      </c>
      <c r="D264" s="98"/>
      <c r="E264" s="99">
        <v>0</v>
      </c>
      <c r="F264" s="99"/>
      <c r="G264" s="100"/>
      <c r="H264" s="100"/>
      <c r="I264" s="75"/>
      <c r="J264" s="120"/>
      <c r="K264" s="6"/>
      <c r="L264" s="6"/>
      <c r="M264" s="6"/>
    </row>
    <row r="265" spans="1:13" s="5" customFormat="1" ht="25.5" hidden="1">
      <c r="A265" s="348"/>
      <c r="B265" s="347"/>
      <c r="C265" s="98" t="s">
        <v>129</v>
      </c>
      <c r="D265" s="98"/>
      <c r="E265" s="99">
        <v>0</v>
      </c>
      <c r="F265" s="99"/>
      <c r="G265" s="100"/>
      <c r="H265" s="100"/>
      <c r="I265" s="75"/>
      <c r="J265" s="120"/>
      <c r="K265" s="6"/>
      <c r="L265" s="6"/>
      <c r="M265" s="6"/>
    </row>
    <row r="266" spans="1:13" s="5" customFormat="1" ht="25.5" hidden="1">
      <c r="A266" s="348"/>
      <c r="B266" s="347"/>
      <c r="C266" s="98" t="s">
        <v>157</v>
      </c>
      <c r="D266" s="98"/>
      <c r="E266" s="99">
        <v>0</v>
      </c>
      <c r="F266" s="99"/>
      <c r="G266" s="100"/>
      <c r="H266" s="100"/>
      <c r="I266" s="75"/>
      <c r="J266" s="120"/>
      <c r="K266" s="6"/>
      <c r="L266" s="6"/>
      <c r="M266" s="6"/>
    </row>
    <row r="267" spans="1:13" s="5" customFormat="1" ht="12.75" hidden="1">
      <c r="A267" s="348"/>
      <c r="B267" s="347"/>
      <c r="C267" s="98"/>
      <c r="D267" s="98"/>
      <c r="E267" s="96">
        <v>0</v>
      </c>
      <c r="F267" s="96"/>
      <c r="G267" s="100"/>
      <c r="H267" s="100"/>
      <c r="I267" s="75"/>
      <c r="J267" s="120"/>
      <c r="K267" s="6"/>
      <c r="L267" s="6"/>
      <c r="M267" s="6"/>
    </row>
    <row r="268" spans="1:13" s="5" customFormat="1" ht="12.75" hidden="1">
      <c r="A268" s="348"/>
      <c r="B268" s="347"/>
      <c r="C268" s="98" t="s">
        <v>159</v>
      </c>
      <c r="D268" s="98"/>
      <c r="E268" s="96">
        <v>0</v>
      </c>
      <c r="F268" s="96"/>
      <c r="G268" s="100"/>
      <c r="H268" s="100"/>
      <c r="I268" s="75"/>
      <c r="J268" s="120"/>
      <c r="K268" s="6"/>
      <c r="L268" s="6"/>
      <c r="M268" s="6"/>
    </row>
    <row r="269" spans="1:13" s="5" customFormat="1" ht="15" hidden="1" customHeight="1">
      <c r="A269" s="348"/>
      <c r="B269" s="347"/>
      <c r="C269" s="95" t="s">
        <v>74</v>
      </c>
      <c r="D269" s="95"/>
      <c r="E269" s="99">
        <f>SUM(E270:E271)</f>
        <v>0</v>
      </c>
      <c r="F269" s="99"/>
      <c r="G269" s="99"/>
      <c r="H269" s="99"/>
      <c r="I269" s="75"/>
      <c r="J269" s="120"/>
      <c r="K269" s="6"/>
      <c r="L269" s="6"/>
      <c r="M269" s="6"/>
    </row>
    <row r="270" spans="1:13" s="5" customFormat="1" ht="25.5" hidden="1">
      <c r="A270" s="348"/>
      <c r="B270" s="347"/>
      <c r="C270" s="98" t="s">
        <v>160</v>
      </c>
      <c r="D270" s="98"/>
      <c r="E270" s="96">
        <v>0</v>
      </c>
      <c r="F270" s="96"/>
      <c r="G270" s="100"/>
      <c r="H270" s="100"/>
      <c r="I270" s="75"/>
      <c r="J270" s="120"/>
      <c r="K270" s="6"/>
      <c r="L270" s="6"/>
      <c r="M270" s="6"/>
    </row>
    <row r="271" spans="1:13" s="5" customFormat="1" ht="25.5" hidden="1">
      <c r="A271" s="348"/>
      <c r="B271" s="347"/>
      <c r="C271" s="98" t="s">
        <v>630</v>
      </c>
      <c r="D271" s="98"/>
      <c r="E271" s="96">
        <v>0</v>
      </c>
      <c r="F271" s="96"/>
      <c r="G271" s="100"/>
      <c r="H271" s="100"/>
      <c r="I271" s="75"/>
      <c r="J271" s="120"/>
      <c r="K271" s="6"/>
      <c r="L271" s="6"/>
      <c r="M271" s="6"/>
    </row>
    <row r="272" spans="1:13" s="5" customFormat="1" ht="15" hidden="1" customHeight="1">
      <c r="A272" s="348"/>
      <c r="B272" s="347"/>
      <c r="C272" s="95" t="s">
        <v>63</v>
      </c>
      <c r="D272" s="95"/>
      <c r="E272" s="99">
        <f>SUM(E273:E281)</f>
        <v>2170961</v>
      </c>
      <c r="F272" s="99"/>
      <c r="G272" s="99"/>
      <c r="H272" s="99"/>
      <c r="I272" s="75"/>
      <c r="J272" s="120"/>
      <c r="K272" s="6"/>
      <c r="L272" s="6"/>
      <c r="M272" s="6"/>
    </row>
    <row r="273" spans="1:13" s="5" customFormat="1" ht="25.5" hidden="1">
      <c r="A273" s="348"/>
      <c r="B273" s="347"/>
      <c r="C273" s="98" t="s">
        <v>429</v>
      </c>
      <c r="D273" s="98"/>
      <c r="E273" s="99">
        <v>842306</v>
      </c>
      <c r="F273" s="99"/>
      <c r="G273" s="99"/>
      <c r="H273" s="99"/>
      <c r="I273" s="75"/>
      <c r="J273" s="120"/>
      <c r="K273" s="6"/>
      <c r="L273" s="6"/>
      <c r="M273" s="6"/>
    </row>
    <row r="274" spans="1:13" s="5" customFormat="1" ht="25.5" hidden="1">
      <c r="A274" s="348"/>
      <c r="B274" s="347"/>
      <c r="C274" s="98" t="s">
        <v>434</v>
      </c>
      <c r="D274" s="98"/>
      <c r="E274" s="99">
        <v>570269</v>
      </c>
      <c r="F274" s="99"/>
      <c r="G274" s="99"/>
      <c r="H274" s="99"/>
      <c r="I274" s="75"/>
      <c r="J274" s="120"/>
      <c r="K274" s="6"/>
      <c r="L274" s="6"/>
      <c r="M274" s="6"/>
    </row>
    <row r="275" spans="1:13" s="5" customFormat="1" ht="25.5" hidden="1">
      <c r="A275" s="348"/>
      <c r="B275" s="347"/>
      <c r="C275" s="98" t="s">
        <v>131</v>
      </c>
      <c r="D275" s="98"/>
      <c r="E275" s="96">
        <v>0</v>
      </c>
      <c r="F275" s="96"/>
      <c r="G275" s="100"/>
      <c r="H275" s="100"/>
      <c r="I275" s="75"/>
      <c r="J275" s="120"/>
      <c r="K275" s="6"/>
      <c r="L275" s="6"/>
      <c r="M275" s="6"/>
    </row>
    <row r="276" spans="1:13" s="5" customFormat="1" ht="38.25" hidden="1">
      <c r="A276" s="348"/>
      <c r="B276" s="347"/>
      <c r="C276" s="98" t="s">
        <v>75</v>
      </c>
      <c r="D276" s="98"/>
      <c r="E276" s="99">
        <v>758386</v>
      </c>
      <c r="F276" s="99"/>
      <c r="G276" s="100"/>
      <c r="H276" s="100"/>
      <c r="I276" s="75"/>
      <c r="J276" s="120"/>
      <c r="K276" s="6"/>
      <c r="L276" s="6"/>
      <c r="M276" s="6"/>
    </row>
    <row r="277" spans="1:13" s="5" customFormat="1" ht="23.25" hidden="1" customHeight="1">
      <c r="A277" s="348"/>
      <c r="B277" s="347"/>
      <c r="C277" s="98" t="s">
        <v>631</v>
      </c>
      <c r="D277" s="98"/>
      <c r="E277" s="96">
        <v>0</v>
      </c>
      <c r="F277" s="96"/>
      <c r="G277" s="100"/>
      <c r="H277" s="100"/>
      <c r="I277" s="75"/>
      <c r="J277" s="120"/>
      <c r="K277" s="6"/>
      <c r="L277" s="6"/>
      <c r="M277" s="6"/>
    </row>
    <row r="278" spans="1:13" s="5" customFormat="1" ht="25.5" hidden="1">
      <c r="A278" s="348"/>
      <c r="B278" s="347"/>
      <c r="C278" s="98" t="s">
        <v>632</v>
      </c>
      <c r="D278" s="98"/>
      <c r="E278" s="96">
        <v>0</v>
      </c>
      <c r="F278" s="96"/>
      <c r="G278" s="100"/>
      <c r="H278" s="100"/>
      <c r="I278" s="75"/>
      <c r="J278" s="120"/>
      <c r="K278" s="6"/>
      <c r="L278" s="6"/>
      <c r="M278" s="6"/>
    </row>
    <row r="279" spans="1:13" s="5" customFormat="1" ht="25.5" hidden="1">
      <c r="A279" s="348"/>
      <c r="B279" s="347"/>
      <c r="C279" s="98" t="s">
        <v>633</v>
      </c>
      <c r="D279" s="98"/>
      <c r="E279" s="96"/>
      <c r="F279" s="96"/>
      <c r="G279" s="100"/>
      <c r="H279" s="100"/>
      <c r="I279" s="75"/>
      <c r="J279" s="120"/>
      <c r="K279" s="6"/>
      <c r="L279" s="6"/>
      <c r="M279" s="6"/>
    </row>
    <row r="280" spans="1:13" s="5" customFormat="1" ht="25.5" hidden="1">
      <c r="A280" s="348"/>
      <c r="B280" s="347"/>
      <c r="C280" s="98" t="s">
        <v>634</v>
      </c>
      <c r="D280" s="98"/>
      <c r="E280" s="96"/>
      <c r="F280" s="96"/>
      <c r="G280" s="100"/>
      <c r="H280" s="100"/>
      <c r="I280" s="75"/>
      <c r="J280" s="120"/>
      <c r="K280" s="6"/>
      <c r="L280" s="6"/>
      <c r="M280" s="6"/>
    </row>
    <row r="281" spans="1:13" s="5" customFormat="1" ht="25.5" hidden="1">
      <c r="A281" s="348"/>
      <c r="B281" s="347"/>
      <c r="C281" s="98" t="s">
        <v>130</v>
      </c>
      <c r="D281" s="98"/>
      <c r="E281" s="96">
        <v>0</v>
      </c>
      <c r="F281" s="96"/>
      <c r="G281" s="100"/>
      <c r="H281" s="100"/>
      <c r="I281" s="75"/>
      <c r="J281" s="120"/>
      <c r="K281" s="6"/>
      <c r="L281" s="6"/>
      <c r="M281" s="6"/>
    </row>
    <row r="282" spans="1:13" s="5" customFormat="1" ht="15" hidden="1" customHeight="1">
      <c r="A282" s="348"/>
      <c r="B282" s="347"/>
      <c r="C282" s="95" t="s">
        <v>64</v>
      </c>
      <c r="D282" s="95"/>
      <c r="E282" s="99">
        <f>SUM(E283:E289)</f>
        <v>7100000</v>
      </c>
      <c r="F282" s="99"/>
      <c r="G282" s="99"/>
      <c r="H282" s="99"/>
      <c r="I282" s="75"/>
      <c r="J282" s="120"/>
      <c r="K282" s="6"/>
      <c r="L282" s="6"/>
      <c r="M282" s="6"/>
    </row>
    <row r="283" spans="1:13" s="5" customFormat="1" ht="29.25" hidden="1" customHeight="1">
      <c r="A283" s="348"/>
      <c r="B283" s="347"/>
      <c r="C283" s="98" t="s">
        <v>652</v>
      </c>
      <c r="D283" s="98"/>
      <c r="E283" s="99"/>
      <c r="F283" s="99"/>
      <c r="G283" s="99"/>
      <c r="H283" s="99"/>
      <c r="I283" s="75"/>
      <c r="J283" s="120"/>
      <c r="K283" s="6"/>
      <c r="L283" s="6"/>
      <c r="M283" s="6"/>
    </row>
    <row r="284" spans="1:13" s="5" customFormat="1" ht="25.5" hidden="1">
      <c r="A284" s="348"/>
      <c r="B284" s="347"/>
      <c r="C284" s="98" t="s">
        <v>629</v>
      </c>
      <c r="D284" s="98"/>
      <c r="E284" s="99">
        <v>7100000</v>
      </c>
      <c r="F284" s="99"/>
      <c r="G284" s="100"/>
      <c r="H284" s="100"/>
      <c r="I284" s="75"/>
      <c r="J284" s="120"/>
      <c r="K284" s="6"/>
      <c r="L284" s="6"/>
      <c r="M284" s="6"/>
    </row>
    <row r="285" spans="1:13" s="5" customFormat="1" ht="12.75" hidden="1">
      <c r="A285" s="348"/>
      <c r="B285" s="347"/>
      <c r="C285" s="98"/>
      <c r="D285" s="98"/>
      <c r="E285" s="99">
        <v>0</v>
      </c>
      <c r="F285" s="99"/>
      <c r="G285" s="100"/>
      <c r="H285" s="100"/>
      <c r="I285" s="75"/>
      <c r="J285" s="120"/>
      <c r="K285" s="6"/>
      <c r="L285" s="6"/>
      <c r="M285" s="6"/>
    </row>
    <row r="286" spans="1:13" s="5" customFormat="1" ht="25.5" hidden="1">
      <c r="A286" s="348"/>
      <c r="B286" s="347"/>
      <c r="C286" s="98" t="s">
        <v>519</v>
      </c>
      <c r="D286" s="98"/>
      <c r="E286" s="99">
        <v>0</v>
      </c>
      <c r="F286" s="99"/>
      <c r="G286" s="100"/>
      <c r="H286" s="100"/>
      <c r="I286" s="75"/>
      <c r="J286" s="120"/>
      <c r="K286" s="6"/>
      <c r="L286" s="6"/>
      <c r="M286" s="6"/>
    </row>
    <row r="287" spans="1:13" s="5" customFormat="1" ht="42" hidden="1" customHeight="1">
      <c r="A287" s="348"/>
      <c r="B287" s="347"/>
      <c r="C287" s="98" t="s">
        <v>520</v>
      </c>
      <c r="D287" s="98"/>
      <c r="E287" s="99">
        <v>0</v>
      </c>
      <c r="F287" s="99"/>
      <c r="G287" s="100"/>
      <c r="H287" s="100"/>
      <c r="I287" s="75"/>
      <c r="J287" s="120"/>
      <c r="K287" s="6"/>
      <c r="L287" s="6"/>
      <c r="M287" s="6"/>
    </row>
    <row r="288" spans="1:13" s="5" customFormat="1" ht="12.75" hidden="1">
      <c r="A288" s="348"/>
      <c r="B288" s="347"/>
      <c r="C288" s="98" t="s">
        <v>521</v>
      </c>
      <c r="D288" s="98"/>
      <c r="E288" s="99">
        <v>0</v>
      </c>
      <c r="F288" s="99"/>
      <c r="G288" s="100"/>
      <c r="H288" s="100"/>
      <c r="I288" s="75"/>
      <c r="J288" s="120"/>
      <c r="K288" s="6"/>
      <c r="L288" s="6"/>
      <c r="M288" s="6"/>
    </row>
    <row r="289" spans="1:13" s="5" customFormat="1" ht="17.25" hidden="1" customHeight="1">
      <c r="A289" s="348"/>
      <c r="B289" s="347"/>
      <c r="C289" s="98" t="s">
        <v>651</v>
      </c>
      <c r="D289" s="98"/>
      <c r="E289" s="99"/>
      <c r="F289" s="99"/>
      <c r="G289" s="100"/>
      <c r="H289" s="100"/>
      <c r="I289" s="75"/>
      <c r="J289" s="120"/>
      <c r="K289" s="6"/>
      <c r="L289" s="6"/>
      <c r="M289" s="6"/>
    </row>
    <row r="290" spans="1:13" s="5" customFormat="1" ht="12.75" hidden="1">
      <c r="A290" s="348"/>
      <c r="B290" s="347"/>
      <c r="C290" s="95" t="s">
        <v>83</v>
      </c>
      <c r="D290" s="95"/>
      <c r="E290" s="99">
        <f>SUM(E291:E292)</f>
        <v>1651692</v>
      </c>
      <c r="F290" s="99"/>
      <c r="G290" s="100"/>
      <c r="H290" s="100"/>
      <c r="I290" s="75"/>
      <c r="J290" s="120"/>
      <c r="K290" s="6"/>
      <c r="L290" s="6"/>
      <c r="M290" s="6"/>
    </row>
    <row r="291" spans="1:13" s="5" customFormat="1" ht="12.75" hidden="1">
      <c r="A291" s="348"/>
      <c r="B291" s="347"/>
      <c r="C291" s="98" t="s">
        <v>522</v>
      </c>
      <c r="D291" s="98"/>
      <c r="E291" s="99">
        <v>1651692</v>
      </c>
      <c r="F291" s="99"/>
      <c r="G291" s="100"/>
      <c r="H291" s="100"/>
      <c r="I291" s="75"/>
      <c r="J291" s="120"/>
      <c r="K291" s="6"/>
      <c r="L291" s="6"/>
      <c r="M291" s="6"/>
    </row>
    <row r="292" spans="1:13" s="5" customFormat="1" ht="12.75" hidden="1" customHeight="1">
      <c r="A292" s="348"/>
      <c r="B292" s="347"/>
      <c r="C292" s="98" t="s">
        <v>653</v>
      </c>
      <c r="D292" s="98"/>
      <c r="E292" s="96">
        <v>0</v>
      </c>
      <c r="F292" s="99"/>
      <c r="G292" s="100"/>
      <c r="H292" s="100"/>
      <c r="I292" s="75"/>
      <c r="J292" s="120"/>
      <c r="K292" s="6"/>
      <c r="L292" s="6"/>
      <c r="M292" s="6"/>
    </row>
    <row r="293" spans="1:13" s="5" customFormat="1" ht="12.75" hidden="1">
      <c r="A293" s="348"/>
      <c r="B293" s="347"/>
      <c r="C293" s="98" t="s">
        <v>437</v>
      </c>
      <c r="D293" s="98"/>
      <c r="E293" s="99">
        <f>SUM(E294:E295)</f>
        <v>0</v>
      </c>
      <c r="F293" s="99"/>
      <c r="G293" s="100"/>
      <c r="H293" s="100"/>
      <c r="I293" s="75"/>
      <c r="J293" s="120"/>
      <c r="K293" s="6"/>
      <c r="L293" s="6"/>
      <c r="M293" s="6"/>
    </row>
    <row r="294" spans="1:13" s="5" customFormat="1" ht="17.25" hidden="1" customHeight="1">
      <c r="A294" s="348"/>
      <c r="B294" s="347"/>
      <c r="C294" s="95" t="s">
        <v>60</v>
      </c>
      <c r="D294" s="95"/>
      <c r="E294" s="96">
        <v>0</v>
      </c>
      <c r="F294" s="96"/>
      <c r="G294" s="100"/>
      <c r="H294" s="100"/>
      <c r="I294" s="75"/>
      <c r="J294" s="120"/>
      <c r="K294" s="6"/>
      <c r="L294" s="6"/>
      <c r="M294" s="6"/>
    </row>
    <row r="295" spans="1:13" s="5" customFormat="1" ht="25.5" hidden="1" customHeight="1">
      <c r="A295" s="348"/>
      <c r="B295" s="347"/>
      <c r="C295" s="98" t="s">
        <v>627</v>
      </c>
      <c r="D295" s="98"/>
      <c r="E295" s="99"/>
      <c r="F295" s="99"/>
      <c r="G295" s="100"/>
      <c r="H295" s="100"/>
      <c r="I295" s="75"/>
      <c r="J295" s="120"/>
      <c r="K295" s="6"/>
      <c r="L295" s="6"/>
      <c r="M295" s="6"/>
    </row>
    <row r="296" spans="1:13" s="5" customFormat="1" ht="25.5" hidden="1">
      <c r="A296" s="348"/>
      <c r="B296" s="347"/>
      <c r="C296" s="98" t="s">
        <v>407</v>
      </c>
      <c r="D296" s="98"/>
      <c r="E296" s="96">
        <v>0</v>
      </c>
      <c r="F296" s="99"/>
      <c r="G296" s="99"/>
      <c r="H296" s="99"/>
      <c r="I296" s="75"/>
      <c r="J296" s="120"/>
      <c r="K296" s="6"/>
      <c r="L296" s="6"/>
      <c r="M296" s="6"/>
    </row>
    <row r="297" spans="1:13" s="5" customFormat="1" ht="15" hidden="1" customHeight="1">
      <c r="A297" s="348"/>
      <c r="B297" s="347"/>
      <c r="C297" s="98" t="s">
        <v>408</v>
      </c>
      <c r="D297" s="98"/>
      <c r="E297" s="96">
        <v>0</v>
      </c>
      <c r="F297" s="99"/>
      <c r="G297" s="100"/>
      <c r="H297" s="100"/>
      <c r="I297" s="75"/>
      <c r="J297" s="120"/>
      <c r="K297" s="6"/>
      <c r="L297" s="6"/>
      <c r="M297" s="6"/>
    </row>
    <row r="298" spans="1:13" s="5" customFormat="1" ht="15" hidden="1" customHeight="1">
      <c r="A298" s="348"/>
      <c r="B298" s="347"/>
      <c r="C298" s="98" t="s">
        <v>627</v>
      </c>
      <c r="D298" s="98"/>
      <c r="E298" s="99">
        <f>SUM(E299:E302)</f>
        <v>2734075</v>
      </c>
      <c r="F298" s="99"/>
      <c r="G298" s="99"/>
      <c r="H298" s="99"/>
      <c r="I298" s="75"/>
      <c r="J298" s="120"/>
      <c r="K298" s="6"/>
      <c r="L298" s="6"/>
      <c r="M298" s="6"/>
    </row>
    <row r="299" spans="1:13" s="5" customFormat="1" ht="12.75" hidden="1">
      <c r="A299" s="348"/>
      <c r="B299" s="347"/>
      <c r="C299" s="95" t="s">
        <v>76</v>
      </c>
      <c r="D299" s="95"/>
      <c r="E299" s="99"/>
      <c r="F299" s="96"/>
      <c r="G299" s="119"/>
      <c r="H299" s="100"/>
      <c r="I299" s="75"/>
      <c r="J299" s="120"/>
      <c r="K299" s="6"/>
      <c r="L299" s="6"/>
      <c r="M299" s="6"/>
    </row>
    <row r="300" spans="1:13" s="5" customFormat="1" ht="12.75" hidden="1">
      <c r="A300" s="348"/>
      <c r="B300" s="347"/>
      <c r="C300" s="98" t="s">
        <v>618</v>
      </c>
      <c r="D300" s="98"/>
      <c r="E300" s="99">
        <v>50000</v>
      </c>
      <c r="F300" s="99"/>
      <c r="G300" s="61"/>
      <c r="H300" s="100"/>
      <c r="I300" s="75"/>
      <c r="J300" s="120"/>
      <c r="K300" s="6"/>
      <c r="L300" s="6"/>
      <c r="M300" s="6"/>
    </row>
    <row r="301" spans="1:13" s="5" customFormat="1" ht="28.5" hidden="1">
      <c r="A301" s="348"/>
      <c r="B301" s="347"/>
      <c r="C301" s="269" t="s">
        <v>654</v>
      </c>
      <c r="D301" s="269"/>
      <c r="E301" s="99">
        <v>1100000</v>
      </c>
      <c r="F301" s="99"/>
      <c r="G301" s="270"/>
      <c r="H301" s="100"/>
      <c r="I301" s="75"/>
      <c r="J301" s="120"/>
      <c r="K301" s="6"/>
      <c r="L301" s="6"/>
      <c r="M301" s="6"/>
    </row>
    <row r="302" spans="1:13" s="5" customFormat="1" ht="18" hidden="1" customHeight="1">
      <c r="A302" s="348"/>
      <c r="B302" s="347"/>
      <c r="C302" s="269" t="s">
        <v>655</v>
      </c>
      <c r="D302" s="269"/>
      <c r="E302" s="99">
        <v>1584075</v>
      </c>
      <c r="F302" s="99"/>
      <c r="G302" s="100"/>
      <c r="H302" s="100"/>
      <c r="I302" s="75"/>
      <c r="J302" s="120"/>
      <c r="K302" s="6"/>
      <c r="L302" s="6"/>
      <c r="M302" s="6"/>
    </row>
    <row r="303" spans="1:13" s="5" customFormat="1" ht="15" hidden="1" customHeight="1">
      <c r="A303" s="348"/>
      <c r="B303" s="347"/>
      <c r="C303" s="95" t="s">
        <v>67</v>
      </c>
      <c r="D303" s="95"/>
      <c r="E303" s="99">
        <f>SUM(E304:E317)</f>
        <v>7735315</v>
      </c>
      <c r="F303" s="99"/>
      <c r="G303" s="99"/>
      <c r="H303" s="99"/>
      <c r="I303" s="75"/>
      <c r="J303" s="120"/>
      <c r="K303" s="6"/>
      <c r="L303" s="6"/>
      <c r="M303" s="6"/>
    </row>
    <row r="304" spans="1:13" s="5" customFormat="1" ht="38.25" hidden="1">
      <c r="A304" s="348"/>
      <c r="B304" s="347"/>
      <c r="C304" s="98" t="s">
        <v>168</v>
      </c>
      <c r="D304" s="98"/>
      <c r="E304" s="99">
        <v>2000000</v>
      </c>
      <c r="F304" s="99"/>
      <c r="G304" s="100"/>
      <c r="H304" s="100"/>
      <c r="I304" s="75"/>
      <c r="J304" s="120"/>
      <c r="K304" s="6"/>
      <c r="L304" s="6"/>
      <c r="M304" s="6"/>
    </row>
    <row r="305" spans="1:13" s="5" customFormat="1" ht="51" hidden="1" customHeight="1">
      <c r="A305" s="348"/>
      <c r="B305" s="347"/>
      <c r="C305" s="271" t="s">
        <v>656</v>
      </c>
      <c r="D305" s="271"/>
      <c r="E305" s="99">
        <v>0</v>
      </c>
      <c r="F305" s="99"/>
      <c r="G305" s="100"/>
      <c r="H305" s="100"/>
      <c r="I305" s="75"/>
      <c r="J305" s="120"/>
      <c r="K305" s="6"/>
      <c r="L305" s="6"/>
      <c r="M305" s="6"/>
    </row>
    <row r="306" spans="1:13" s="5" customFormat="1" ht="25.5" hidden="1" customHeight="1">
      <c r="A306" s="348"/>
      <c r="B306" s="347"/>
      <c r="C306" s="271" t="s">
        <v>657</v>
      </c>
      <c r="D306" s="271"/>
      <c r="E306" s="99">
        <v>0</v>
      </c>
      <c r="F306" s="99"/>
      <c r="G306" s="100"/>
      <c r="H306" s="100"/>
      <c r="I306" s="75"/>
      <c r="J306" s="120"/>
      <c r="K306" s="6"/>
      <c r="L306" s="6"/>
      <c r="M306" s="6"/>
    </row>
    <row r="307" spans="1:13" s="5" customFormat="1" ht="25.5" hidden="1">
      <c r="A307" s="348"/>
      <c r="B307" s="347"/>
      <c r="C307" s="98" t="s">
        <v>171</v>
      </c>
      <c r="D307" s="98"/>
      <c r="E307" s="99">
        <v>0</v>
      </c>
      <c r="F307" s="99"/>
      <c r="G307" s="100"/>
      <c r="H307" s="100"/>
      <c r="I307" s="75"/>
      <c r="J307" s="120"/>
      <c r="K307" s="6"/>
      <c r="L307" s="6"/>
      <c r="M307" s="6"/>
    </row>
    <row r="308" spans="1:13" s="5" customFormat="1" ht="25.5" hidden="1">
      <c r="A308" s="348"/>
      <c r="B308" s="347"/>
      <c r="C308" s="98" t="s">
        <v>172</v>
      </c>
      <c r="D308" s="98"/>
      <c r="E308" s="99">
        <v>0</v>
      </c>
      <c r="F308" s="99"/>
      <c r="G308" s="100"/>
      <c r="H308" s="100"/>
      <c r="I308" s="75"/>
      <c r="J308" s="120"/>
      <c r="K308" s="6"/>
      <c r="L308" s="6"/>
      <c r="M308" s="6"/>
    </row>
    <row r="309" spans="1:13" s="5" customFormat="1" ht="39" hidden="1" customHeight="1">
      <c r="A309" s="348"/>
      <c r="B309" s="347"/>
      <c r="C309" s="271" t="s">
        <v>658</v>
      </c>
      <c r="D309" s="271"/>
      <c r="E309" s="99">
        <v>639059</v>
      </c>
      <c r="F309" s="99"/>
      <c r="G309" s="100"/>
      <c r="H309" s="100"/>
      <c r="I309" s="75"/>
      <c r="J309" s="120"/>
      <c r="K309" s="6"/>
      <c r="L309" s="6"/>
      <c r="M309" s="6"/>
    </row>
    <row r="310" spans="1:13" s="5" customFormat="1" ht="39" hidden="1" customHeight="1">
      <c r="A310" s="348"/>
      <c r="B310" s="347"/>
      <c r="C310" s="98" t="s">
        <v>637</v>
      </c>
      <c r="D310" s="98"/>
      <c r="E310" s="99">
        <v>0</v>
      </c>
      <c r="F310" s="99"/>
      <c r="G310" s="100"/>
      <c r="H310" s="100"/>
      <c r="I310" s="75"/>
      <c r="J310" s="120"/>
      <c r="K310" s="6"/>
      <c r="L310" s="6"/>
      <c r="M310" s="6"/>
    </row>
    <row r="311" spans="1:13" s="5" customFormat="1" ht="39" hidden="1" customHeight="1">
      <c r="A311" s="348"/>
      <c r="B311" s="347"/>
      <c r="C311" s="98" t="s">
        <v>173</v>
      </c>
      <c r="D311" s="98"/>
      <c r="E311" s="99">
        <v>0</v>
      </c>
      <c r="F311" s="99"/>
      <c r="G311" s="100"/>
      <c r="H311" s="100"/>
      <c r="I311" s="75"/>
      <c r="J311" s="120"/>
      <c r="K311" s="6"/>
      <c r="L311" s="6"/>
      <c r="M311" s="6"/>
    </row>
    <row r="312" spans="1:13" s="5" customFormat="1" ht="39" hidden="1" customHeight="1">
      <c r="A312" s="348"/>
      <c r="B312" s="347"/>
      <c r="C312" s="98" t="s">
        <v>77</v>
      </c>
      <c r="D312" s="98"/>
      <c r="E312" s="99">
        <v>0</v>
      </c>
      <c r="F312" s="99"/>
      <c r="G312" s="100"/>
      <c r="H312" s="100"/>
      <c r="I312" s="75"/>
      <c r="J312" s="120"/>
      <c r="K312" s="6"/>
      <c r="L312" s="6"/>
      <c r="M312" s="6"/>
    </row>
    <row r="313" spans="1:13" s="5" customFormat="1" ht="39" hidden="1" customHeight="1">
      <c r="A313" s="348"/>
      <c r="B313" s="347"/>
      <c r="C313" s="98" t="s">
        <v>597</v>
      </c>
      <c r="D313" s="98"/>
      <c r="E313" s="99">
        <v>400000</v>
      </c>
      <c r="F313" s="99"/>
      <c r="G313" s="100"/>
      <c r="H313" s="100"/>
      <c r="I313" s="75"/>
      <c r="J313" s="120"/>
      <c r="K313" s="6"/>
      <c r="L313" s="6"/>
      <c r="M313" s="6"/>
    </row>
    <row r="314" spans="1:13" s="5" customFormat="1" ht="39" hidden="1" customHeight="1">
      <c r="A314" s="348"/>
      <c r="B314" s="347"/>
      <c r="C314" s="98" t="s">
        <v>604</v>
      </c>
      <c r="D314" s="98"/>
      <c r="E314" s="99">
        <v>2011146</v>
      </c>
      <c r="F314" s="99"/>
      <c r="G314" s="100"/>
      <c r="H314" s="100"/>
      <c r="I314" s="75"/>
      <c r="J314" s="120"/>
      <c r="K314" s="6"/>
      <c r="L314" s="6"/>
      <c r="M314" s="6"/>
    </row>
    <row r="315" spans="1:13" s="5" customFormat="1" ht="39" hidden="1" customHeight="1">
      <c r="A315" s="348"/>
      <c r="B315" s="347"/>
      <c r="C315" s="98" t="s">
        <v>598</v>
      </c>
      <c r="D315" s="98"/>
      <c r="E315" s="99">
        <v>626110</v>
      </c>
      <c r="F315" s="99"/>
      <c r="G315" s="100"/>
      <c r="H315" s="100"/>
      <c r="I315" s="75"/>
      <c r="J315" s="120"/>
      <c r="K315" s="6"/>
      <c r="L315" s="6"/>
      <c r="M315" s="6"/>
    </row>
    <row r="316" spans="1:13" s="5" customFormat="1" ht="39" hidden="1" customHeight="1">
      <c r="A316" s="348"/>
      <c r="B316" s="347"/>
      <c r="C316" s="98" t="s">
        <v>568</v>
      </c>
      <c r="D316" s="98"/>
      <c r="E316" s="99">
        <v>2000000</v>
      </c>
      <c r="F316" s="99"/>
      <c r="G316" s="100"/>
      <c r="H316" s="100"/>
      <c r="I316" s="75"/>
      <c r="J316" s="120"/>
      <c r="K316" s="6"/>
      <c r="L316" s="6"/>
      <c r="M316" s="6"/>
    </row>
    <row r="317" spans="1:13" s="5" customFormat="1" ht="39" hidden="1" customHeight="1">
      <c r="A317" s="348"/>
      <c r="B317" s="347"/>
      <c r="C317" s="98" t="s">
        <v>78</v>
      </c>
      <c r="D317" s="98"/>
      <c r="E317" s="99">
        <v>59000</v>
      </c>
      <c r="F317" s="99"/>
      <c r="G317" s="100"/>
      <c r="H317" s="100"/>
      <c r="I317" s="75"/>
      <c r="J317" s="120"/>
      <c r="K317" s="6"/>
      <c r="L317" s="6"/>
      <c r="M317" s="6"/>
    </row>
    <row r="318" spans="1:13" s="5" customFormat="1" ht="23.25" hidden="1" customHeight="1">
      <c r="A318" s="348"/>
      <c r="B318" s="347"/>
      <c r="C318" s="95" t="s">
        <v>68</v>
      </c>
      <c r="D318" s="95"/>
      <c r="E318" s="99">
        <f>SUM(E319:E325)</f>
        <v>9821281</v>
      </c>
      <c r="F318" s="96"/>
      <c r="G318" s="99"/>
      <c r="H318" s="99"/>
      <c r="I318" s="75"/>
      <c r="J318" s="120"/>
      <c r="K318" s="6"/>
      <c r="L318" s="6"/>
      <c r="M318" s="6"/>
    </row>
    <row r="319" spans="1:13" s="5" customFormat="1" ht="23.25" hidden="1" customHeight="1">
      <c r="A319" s="348"/>
      <c r="B319" s="347"/>
      <c r="C319" s="271" t="s">
        <v>466</v>
      </c>
      <c r="D319" s="271"/>
      <c r="E319" s="99">
        <v>1851016</v>
      </c>
      <c r="F319" s="99"/>
      <c r="G319" s="100"/>
      <c r="H319" s="100"/>
      <c r="I319" s="75"/>
      <c r="J319" s="120"/>
      <c r="K319" s="6"/>
      <c r="L319" s="6"/>
      <c r="M319" s="6"/>
    </row>
    <row r="320" spans="1:13" s="5" customFormat="1" ht="23.25" hidden="1" customHeight="1">
      <c r="A320" s="348"/>
      <c r="B320" s="347"/>
      <c r="C320" s="269" t="s">
        <v>467</v>
      </c>
      <c r="D320" s="269"/>
      <c r="E320" s="96">
        <v>0</v>
      </c>
      <c r="F320" s="99"/>
      <c r="G320" s="100"/>
      <c r="H320" s="100"/>
      <c r="I320" s="75"/>
      <c r="J320" s="120"/>
      <c r="K320" s="6"/>
      <c r="L320" s="6"/>
      <c r="M320" s="6"/>
    </row>
    <row r="321" spans="1:13" s="5" customFormat="1" ht="28.5" hidden="1">
      <c r="A321" s="348"/>
      <c r="B321" s="347"/>
      <c r="C321" s="269" t="s">
        <v>469</v>
      </c>
      <c r="D321" s="269"/>
      <c r="E321" s="99">
        <v>3919950</v>
      </c>
      <c r="F321" s="99"/>
      <c r="G321" s="100"/>
      <c r="H321" s="100"/>
      <c r="I321" s="75"/>
      <c r="J321" s="120"/>
      <c r="K321" s="6"/>
      <c r="L321" s="6"/>
      <c r="M321" s="6"/>
    </row>
    <row r="322" spans="1:13" s="5" customFormat="1" ht="25.5" hidden="1">
      <c r="A322" s="348"/>
      <c r="B322" s="347"/>
      <c r="C322" s="98" t="s">
        <v>624</v>
      </c>
      <c r="D322" s="98"/>
      <c r="E322" s="99"/>
      <c r="F322" s="99"/>
      <c r="G322" s="100"/>
      <c r="H322" s="100"/>
      <c r="I322" s="75"/>
      <c r="J322" s="120"/>
      <c r="K322" s="6"/>
      <c r="L322" s="6"/>
      <c r="M322" s="6"/>
    </row>
    <row r="323" spans="1:13" s="5" customFormat="1" ht="25.5" hidden="1">
      <c r="A323" s="348"/>
      <c r="B323" s="347"/>
      <c r="C323" s="98" t="s">
        <v>625</v>
      </c>
      <c r="D323" s="98"/>
      <c r="E323" s="99"/>
      <c r="F323" s="99"/>
      <c r="G323" s="100"/>
      <c r="H323" s="100"/>
      <c r="I323" s="75"/>
      <c r="J323" s="120"/>
      <c r="K323" s="6"/>
      <c r="L323" s="6"/>
      <c r="M323" s="6"/>
    </row>
    <row r="324" spans="1:13" s="5" customFormat="1" ht="24" hidden="1" customHeight="1">
      <c r="A324" s="348"/>
      <c r="B324" s="347"/>
      <c r="C324" s="271" t="s">
        <v>470</v>
      </c>
      <c r="D324" s="271"/>
      <c r="E324" s="99"/>
      <c r="F324" s="99"/>
      <c r="G324" s="100"/>
      <c r="H324" s="100"/>
      <c r="I324" s="75"/>
      <c r="J324" s="120"/>
      <c r="K324" s="6"/>
      <c r="L324" s="6"/>
      <c r="M324" s="6"/>
    </row>
    <row r="325" spans="1:13" s="5" customFormat="1" ht="22.5" hidden="1" customHeight="1">
      <c r="A325" s="348"/>
      <c r="B325" s="347"/>
      <c r="C325" s="269" t="s">
        <v>471</v>
      </c>
      <c r="D325" s="269"/>
      <c r="E325" s="99">
        <v>4050315</v>
      </c>
      <c r="F325" s="99"/>
      <c r="G325" s="100"/>
      <c r="H325" s="100"/>
      <c r="I325" s="75"/>
      <c r="J325" s="120"/>
      <c r="K325" s="6"/>
      <c r="L325" s="6"/>
      <c r="M325" s="6"/>
    </row>
    <row r="326" spans="1:13" s="5" customFormat="1" ht="17.25" hidden="1" customHeight="1">
      <c r="A326" s="348"/>
      <c r="B326" s="347"/>
      <c r="C326" s="269" t="s">
        <v>472</v>
      </c>
      <c r="D326" s="269"/>
      <c r="E326" s="99">
        <f>SUM(E327:E357)</f>
        <v>13974449</v>
      </c>
      <c r="F326" s="99"/>
      <c r="G326" s="99"/>
      <c r="H326" s="99"/>
      <c r="I326" s="75"/>
      <c r="J326" s="120"/>
      <c r="K326" s="6"/>
      <c r="L326" s="6"/>
      <c r="M326" s="6"/>
    </row>
    <row r="327" spans="1:13" s="5" customFormat="1" ht="33" hidden="1" customHeight="1">
      <c r="A327" s="348"/>
      <c r="B327" s="347"/>
      <c r="C327" s="269" t="s">
        <v>473</v>
      </c>
      <c r="D327" s="269"/>
      <c r="E327" s="99">
        <v>2000000</v>
      </c>
      <c r="F327" s="99"/>
      <c r="G327" s="99"/>
      <c r="H327" s="99"/>
      <c r="I327" s="75"/>
      <c r="J327" s="120"/>
      <c r="K327" s="6"/>
      <c r="L327" s="6"/>
      <c r="M327" s="6"/>
    </row>
    <row r="328" spans="1:13" s="5" customFormat="1" ht="24" hidden="1" customHeight="1">
      <c r="A328" s="348"/>
      <c r="B328" s="347"/>
      <c r="C328" s="268" t="s">
        <v>468</v>
      </c>
      <c r="D328" s="268"/>
      <c r="E328" s="99">
        <v>1000000</v>
      </c>
      <c r="F328" s="99"/>
      <c r="G328" s="99"/>
      <c r="H328" s="99"/>
      <c r="I328" s="75"/>
      <c r="J328" s="120"/>
      <c r="K328" s="6"/>
      <c r="L328" s="6"/>
      <c r="M328" s="6"/>
    </row>
    <row r="329" spans="1:13" s="5" customFormat="1" ht="28.5" hidden="1">
      <c r="A329" s="348"/>
      <c r="B329" s="347"/>
      <c r="C329" s="269" t="s">
        <v>659</v>
      </c>
      <c r="D329" s="269"/>
      <c r="E329" s="99">
        <v>1132832</v>
      </c>
      <c r="F329" s="99"/>
      <c r="G329" s="99"/>
      <c r="H329" s="99"/>
      <c r="I329" s="75"/>
      <c r="J329" s="120"/>
      <c r="K329" s="6"/>
      <c r="L329" s="6"/>
      <c r="M329" s="6"/>
    </row>
    <row r="330" spans="1:13" s="5" customFormat="1" ht="12.75" hidden="1">
      <c r="A330" s="348"/>
      <c r="B330" s="347"/>
      <c r="C330" s="95" t="s">
        <v>126</v>
      </c>
      <c r="D330" s="95"/>
      <c r="E330" s="96">
        <v>0</v>
      </c>
      <c r="F330" s="96"/>
      <c r="G330" s="119"/>
      <c r="H330" s="100"/>
      <c r="I330" s="75"/>
      <c r="J330" s="120"/>
      <c r="K330" s="6"/>
      <c r="L330" s="6"/>
      <c r="M330" s="6"/>
    </row>
    <row r="331" spans="1:13" s="5" customFormat="1" ht="45" hidden="1">
      <c r="A331" s="348"/>
      <c r="B331" s="347"/>
      <c r="C331" s="272" t="s">
        <v>661</v>
      </c>
      <c r="D331" s="272"/>
      <c r="E331" s="99">
        <v>167865</v>
      </c>
      <c r="F331" s="99"/>
      <c r="G331" s="100"/>
      <c r="H331" s="100"/>
      <c r="I331" s="75"/>
      <c r="J331" s="120"/>
      <c r="K331" s="6"/>
      <c r="L331" s="6"/>
      <c r="M331" s="6"/>
    </row>
    <row r="332" spans="1:13" s="5" customFormat="1" ht="25.5" hidden="1">
      <c r="A332" s="348"/>
      <c r="B332" s="347"/>
      <c r="C332" s="98" t="s">
        <v>138</v>
      </c>
      <c r="D332" s="98"/>
      <c r="E332" s="96">
        <v>0</v>
      </c>
      <c r="F332" s="96"/>
      <c r="G332" s="100"/>
      <c r="H332" s="100"/>
      <c r="I332" s="75"/>
      <c r="J332" s="120"/>
      <c r="K332" s="6"/>
      <c r="L332" s="6"/>
      <c r="M332" s="6"/>
    </row>
    <row r="333" spans="1:13" s="5" customFormat="1" ht="12.75" hidden="1">
      <c r="A333" s="348"/>
      <c r="B333" s="347"/>
      <c r="C333" s="98" t="s">
        <v>178</v>
      </c>
      <c r="D333" s="98"/>
      <c r="E333" s="96">
        <v>0</v>
      </c>
      <c r="F333" s="96"/>
      <c r="G333" s="100"/>
      <c r="H333" s="100"/>
      <c r="I333" s="75"/>
      <c r="J333" s="120"/>
      <c r="K333" s="6"/>
      <c r="L333" s="6"/>
      <c r="M333" s="6"/>
    </row>
    <row r="334" spans="1:13" s="5" customFormat="1" ht="25.5" hidden="1">
      <c r="A334" s="348"/>
      <c r="B334" s="347"/>
      <c r="C334" s="98" t="s">
        <v>179</v>
      </c>
      <c r="D334" s="98"/>
      <c r="E334" s="96">
        <v>0</v>
      </c>
      <c r="F334" s="96"/>
      <c r="G334" s="100"/>
      <c r="H334" s="100"/>
      <c r="I334" s="75"/>
      <c r="J334" s="120"/>
      <c r="K334" s="6"/>
      <c r="L334" s="6"/>
      <c r="M334" s="6"/>
    </row>
    <row r="335" spans="1:13" s="5" customFormat="1" ht="25.5" hidden="1">
      <c r="A335" s="348"/>
      <c r="B335" s="347"/>
      <c r="C335" s="98" t="s">
        <v>180</v>
      </c>
      <c r="D335" s="98"/>
      <c r="E335" s="96">
        <v>0</v>
      </c>
      <c r="F335" s="96"/>
      <c r="G335" s="100"/>
      <c r="H335" s="100"/>
      <c r="I335" s="75"/>
      <c r="J335" s="120"/>
      <c r="K335" s="6"/>
      <c r="L335" s="6"/>
      <c r="M335" s="6"/>
    </row>
    <row r="336" spans="1:13" s="5" customFormat="1" ht="25.5" hidden="1">
      <c r="A336" s="348"/>
      <c r="B336" s="347"/>
      <c r="C336" s="98" t="s">
        <v>181</v>
      </c>
      <c r="D336" s="98"/>
      <c r="E336" s="96">
        <v>0</v>
      </c>
      <c r="F336" s="96"/>
      <c r="G336" s="100"/>
      <c r="H336" s="100"/>
      <c r="I336" s="75"/>
      <c r="J336" s="120"/>
      <c r="K336" s="6"/>
      <c r="L336" s="6"/>
      <c r="M336" s="6"/>
    </row>
    <row r="337" spans="1:13" s="5" customFormat="1" ht="76.5" hidden="1" customHeight="1">
      <c r="A337" s="348"/>
      <c r="B337" s="347"/>
      <c r="C337" s="98" t="s">
        <v>139</v>
      </c>
      <c r="D337" s="98"/>
      <c r="E337" s="99"/>
      <c r="F337" s="99"/>
      <c r="G337" s="100"/>
      <c r="H337" s="100"/>
      <c r="I337" s="75"/>
      <c r="J337" s="120"/>
      <c r="K337" s="6"/>
      <c r="L337" s="6"/>
      <c r="M337" s="6"/>
    </row>
    <row r="338" spans="1:13" s="5" customFormat="1" ht="25.5" hidden="1">
      <c r="A338" s="348"/>
      <c r="B338" s="347"/>
      <c r="C338" s="98" t="s">
        <v>182</v>
      </c>
      <c r="D338" s="98"/>
      <c r="E338" s="96">
        <v>0</v>
      </c>
      <c r="F338" s="96"/>
      <c r="G338" s="100"/>
      <c r="H338" s="100"/>
      <c r="I338" s="75"/>
      <c r="J338" s="120"/>
      <c r="K338" s="6"/>
      <c r="L338" s="6"/>
      <c r="M338" s="6"/>
    </row>
    <row r="339" spans="1:13" s="5" customFormat="1" ht="12.75" hidden="1">
      <c r="A339" s="348"/>
      <c r="B339" s="347"/>
      <c r="C339" s="98" t="s">
        <v>79</v>
      </c>
      <c r="D339" s="98"/>
      <c r="E339" s="96">
        <v>0</v>
      </c>
      <c r="F339" s="96"/>
      <c r="G339" s="100"/>
      <c r="H339" s="100"/>
      <c r="I339" s="75"/>
      <c r="J339" s="120"/>
      <c r="K339" s="6"/>
      <c r="L339" s="6"/>
      <c r="M339" s="6"/>
    </row>
    <row r="340" spans="1:13" s="5" customFormat="1" ht="25.5" hidden="1">
      <c r="A340" s="348"/>
      <c r="B340" s="347"/>
      <c r="C340" s="271" t="s">
        <v>662</v>
      </c>
      <c r="D340" s="271"/>
      <c r="E340" s="99">
        <f>4436269</f>
        <v>4436269</v>
      </c>
      <c r="F340" s="99"/>
      <c r="G340" s="100"/>
      <c r="H340" s="100"/>
      <c r="I340" s="75"/>
      <c r="J340" s="120"/>
      <c r="K340" s="6"/>
      <c r="L340" s="6"/>
      <c r="M340" s="6"/>
    </row>
    <row r="341" spans="1:13" s="5" customFormat="1" ht="12.75" hidden="1">
      <c r="A341" s="348"/>
      <c r="B341" s="347"/>
      <c r="C341" s="98" t="s">
        <v>183</v>
      </c>
      <c r="D341" s="98"/>
      <c r="E341" s="96">
        <v>0</v>
      </c>
      <c r="F341" s="96"/>
      <c r="G341" s="100"/>
      <c r="H341" s="100"/>
      <c r="I341" s="75"/>
      <c r="J341" s="120"/>
      <c r="K341" s="6"/>
      <c r="L341" s="6"/>
      <c r="M341" s="6"/>
    </row>
    <row r="342" spans="1:13" s="5" customFormat="1" ht="45" hidden="1">
      <c r="A342" s="348"/>
      <c r="B342" s="347"/>
      <c r="C342" s="272" t="s">
        <v>663</v>
      </c>
      <c r="D342" s="272"/>
      <c r="E342" s="96">
        <v>0</v>
      </c>
      <c r="F342" s="99"/>
      <c r="G342" s="100"/>
      <c r="H342" s="100"/>
      <c r="I342" s="75"/>
      <c r="J342" s="120"/>
      <c r="K342" s="6"/>
      <c r="L342" s="6"/>
      <c r="M342" s="6"/>
    </row>
    <row r="343" spans="1:13" s="5" customFormat="1" ht="25.5" hidden="1">
      <c r="A343" s="348"/>
      <c r="B343" s="347"/>
      <c r="C343" s="98" t="s">
        <v>80</v>
      </c>
      <c r="D343" s="98"/>
      <c r="E343" s="96">
        <v>0</v>
      </c>
      <c r="F343" s="96"/>
      <c r="G343" s="100"/>
      <c r="H343" s="100"/>
      <c r="I343" s="75"/>
      <c r="J343" s="120"/>
      <c r="K343" s="6"/>
      <c r="L343" s="6"/>
      <c r="M343" s="6"/>
    </row>
    <row r="344" spans="1:13" s="5" customFormat="1" ht="25.5" hidden="1">
      <c r="A344" s="348"/>
      <c r="B344" s="347"/>
      <c r="C344" s="271" t="s">
        <v>664</v>
      </c>
      <c r="D344" s="271"/>
      <c r="E344" s="96">
        <v>0</v>
      </c>
      <c r="F344" s="99"/>
      <c r="G344" s="100"/>
      <c r="H344" s="100"/>
      <c r="I344" s="75"/>
      <c r="J344" s="120"/>
      <c r="K344" s="6"/>
      <c r="L344" s="6"/>
      <c r="M344" s="6"/>
    </row>
    <row r="345" spans="1:13" s="5" customFormat="1" ht="33.75" hidden="1">
      <c r="A345" s="348"/>
      <c r="B345" s="347"/>
      <c r="C345" s="272" t="s">
        <v>579</v>
      </c>
      <c r="D345" s="272"/>
      <c r="E345" s="99">
        <v>1200000</v>
      </c>
      <c r="F345" s="99"/>
      <c r="G345" s="100"/>
      <c r="H345" s="100"/>
      <c r="I345" s="75"/>
      <c r="J345" s="120"/>
      <c r="K345" s="6"/>
      <c r="L345" s="6"/>
      <c r="M345" s="6"/>
    </row>
    <row r="346" spans="1:13" s="5" customFormat="1" ht="12.75" hidden="1">
      <c r="A346" s="348"/>
      <c r="B346" s="347"/>
      <c r="C346" s="98" t="s">
        <v>186</v>
      </c>
      <c r="D346" s="98"/>
      <c r="E346" s="96"/>
      <c r="F346" s="96"/>
      <c r="G346" s="100"/>
      <c r="H346" s="100"/>
      <c r="I346" s="75"/>
      <c r="J346" s="120"/>
      <c r="K346" s="6"/>
      <c r="L346" s="6"/>
      <c r="M346" s="6"/>
    </row>
    <row r="347" spans="1:13" s="5" customFormat="1" ht="2.25" hidden="1" customHeight="1">
      <c r="A347" s="348"/>
      <c r="B347" s="347"/>
      <c r="C347" s="98"/>
      <c r="D347" s="98"/>
      <c r="E347" s="99">
        <v>1100000</v>
      </c>
      <c r="F347" s="99"/>
      <c r="G347" s="100"/>
      <c r="H347" s="100"/>
      <c r="I347" s="75"/>
      <c r="J347" s="120"/>
      <c r="K347" s="6"/>
      <c r="L347" s="6"/>
      <c r="M347" s="6"/>
    </row>
    <row r="348" spans="1:13" s="5" customFormat="1" ht="12.75" hidden="1">
      <c r="A348" s="348"/>
      <c r="B348" s="347"/>
      <c r="C348" s="98" t="s">
        <v>188</v>
      </c>
      <c r="D348" s="98"/>
      <c r="E348" s="96">
        <v>0</v>
      </c>
      <c r="F348" s="96"/>
      <c r="G348" s="100"/>
      <c r="H348" s="100"/>
      <c r="I348" s="75"/>
      <c r="J348" s="120"/>
      <c r="K348" s="6"/>
      <c r="L348" s="6"/>
      <c r="M348" s="6"/>
    </row>
    <row r="349" spans="1:13" s="5" customFormat="1" ht="12.75" hidden="1">
      <c r="A349" s="348"/>
      <c r="B349" s="347"/>
      <c r="C349" s="98" t="s">
        <v>189</v>
      </c>
      <c r="D349" s="98"/>
      <c r="E349" s="96">
        <v>0</v>
      </c>
      <c r="F349" s="96"/>
      <c r="G349" s="100"/>
      <c r="H349" s="100"/>
      <c r="I349" s="75"/>
      <c r="J349" s="120"/>
      <c r="K349" s="6"/>
      <c r="L349" s="6"/>
      <c r="M349" s="6"/>
    </row>
    <row r="350" spans="1:13" s="5" customFormat="1" ht="12.75" hidden="1">
      <c r="A350" s="348"/>
      <c r="B350" s="347"/>
      <c r="C350" s="98" t="s">
        <v>190</v>
      </c>
      <c r="D350" s="98"/>
      <c r="E350" s="96">
        <v>0</v>
      </c>
      <c r="F350" s="96"/>
      <c r="G350" s="100"/>
      <c r="H350" s="100"/>
      <c r="I350" s="75"/>
      <c r="J350" s="120"/>
      <c r="K350" s="6"/>
      <c r="L350" s="6"/>
      <c r="M350" s="6"/>
    </row>
    <row r="351" spans="1:13" s="5" customFormat="1" ht="34.5" hidden="1" customHeight="1">
      <c r="A351" s="348"/>
      <c r="B351" s="347"/>
      <c r="C351" s="98"/>
      <c r="D351" s="98"/>
      <c r="E351" s="99">
        <v>1000000</v>
      </c>
      <c r="F351" s="99"/>
      <c r="G351" s="100"/>
      <c r="H351" s="100"/>
      <c r="I351" s="75"/>
      <c r="J351" s="120"/>
      <c r="K351" s="6"/>
      <c r="L351" s="6"/>
      <c r="M351" s="6"/>
    </row>
    <row r="352" spans="1:13" s="5" customFormat="1" ht="25.5" hidden="1">
      <c r="A352" s="348"/>
      <c r="B352" s="347"/>
      <c r="C352" s="98" t="s">
        <v>192</v>
      </c>
      <c r="D352" s="98"/>
      <c r="E352" s="96">
        <v>0</v>
      </c>
      <c r="F352" s="96"/>
      <c r="G352" s="100"/>
      <c r="H352" s="100"/>
      <c r="I352" s="75"/>
      <c r="J352" s="120"/>
      <c r="K352" s="6"/>
      <c r="L352" s="6"/>
      <c r="M352" s="6"/>
    </row>
    <row r="353" spans="1:13" s="5" customFormat="1" ht="38.25" hidden="1">
      <c r="A353" s="348"/>
      <c r="B353" s="347"/>
      <c r="C353" s="98" t="s">
        <v>193</v>
      </c>
      <c r="D353" s="98"/>
      <c r="E353" s="96">
        <v>0</v>
      </c>
      <c r="F353" s="96"/>
      <c r="G353" s="100"/>
      <c r="H353" s="100"/>
      <c r="I353" s="75"/>
      <c r="J353" s="120"/>
      <c r="K353" s="6"/>
      <c r="L353" s="6"/>
      <c r="M353" s="6"/>
    </row>
    <row r="354" spans="1:13" s="5" customFormat="1" ht="38.25" hidden="1">
      <c r="A354" s="348"/>
      <c r="B354" s="347"/>
      <c r="C354" s="98" t="s">
        <v>622</v>
      </c>
      <c r="D354" s="98"/>
      <c r="E354" s="99"/>
      <c r="F354" s="99"/>
      <c r="G354" s="100"/>
      <c r="H354" s="100"/>
      <c r="I354" s="75"/>
      <c r="J354" s="120"/>
      <c r="K354" s="6"/>
      <c r="L354" s="6"/>
      <c r="M354" s="6"/>
    </row>
    <row r="355" spans="1:13" s="5" customFormat="1" ht="38.25" hidden="1">
      <c r="A355" s="348"/>
      <c r="B355" s="347"/>
      <c r="C355" s="98" t="s">
        <v>623</v>
      </c>
      <c r="D355" s="98"/>
      <c r="E355" s="99"/>
      <c r="F355" s="99"/>
      <c r="G355" s="100"/>
      <c r="H355" s="100"/>
      <c r="I355" s="75"/>
      <c r="J355" s="120"/>
      <c r="K355" s="6"/>
      <c r="L355" s="6"/>
      <c r="M355" s="6"/>
    </row>
    <row r="356" spans="1:13" s="5" customFormat="1" ht="12.75" hidden="1">
      <c r="A356" s="348"/>
      <c r="B356" s="347"/>
      <c r="C356" s="98"/>
      <c r="D356" s="98"/>
      <c r="E356" s="99">
        <v>1937483</v>
      </c>
      <c r="F356" s="99"/>
      <c r="G356" s="100"/>
      <c r="H356" s="100"/>
      <c r="I356" s="75"/>
      <c r="J356" s="120"/>
      <c r="K356" s="6"/>
      <c r="L356" s="6"/>
      <c r="M356" s="6"/>
    </row>
    <row r="357" spans="1:13" s="5" customFormat="1" ht="25.5" hidden="1">
      <c r="A357" s="348"/>
      <c r="B357" s="347"/>
      <c r="C357" s="98" t="s">
        <v>195</v>
      </c>
      <c r="D357" s="98"/>
      <c r="E357" s="96">
        <v>0</v>
      </c>
      <c r="F357" s="96"/>
      <c r="G357" s="100"/>
      <c r="H357" s="100"/>
      <c r="I357" s="75"/>
      <c r="J357" s="120"/>
      <c r="K357" s="6"/>
      <c r="L357" s="6"/>
      <c r="M357" s="6"/>
    </row>
    <row r="358" spans="1:13" s="5" customFormat="1" ht="12" hidden="1" customHeight="1">
      <c r="A358" s="348"/>
      <c r="B358" s="347"/>
      <c r="C358" s="95" t="s">
        <v>133</v>
      </c>
      <c r="D358" s="95"/>
      <c r="E358" s="99">
        <f>SUM(E359:E370)</f>
        <v>7313612</v>
      </c>
      <c r="F358" s="99"/>
      <c r="G358" s="99"/>
      <c r="H358" s="99"/>
      <c r="I358" s="75"/>
      <c r="J358" s="120"/>
      <c r="K358" s="6"/>
      <c r="L358" s="6"/>
      <c r="M358" s="6"/>
    </row>
    <row r="359" spans="1:13" s="5" customFormat="1" ht="38.25" hidden="1">
      <c r="A359" s="348"/>
      <c r="B359" s="347"/>
      <c r="C359" s="98" t="s">
        <v>134</v>
      </c>
      <c r="D359" s="98"/>
      <c r="E359" s="96">
        <v>0</v>
      </c>
      <c r="F359" s="96"/>
      <c r="G359" s="100"/>
      <c r="H359" s="100"/>
      <c r="I359" s="75"/>
      <c r="J359" s="120"/>
      <c r="K359" s="6"/>
      <c r="L359" s="6"/>
      <c r="M359" s="6"/>
    </row>
    <row r="360" spans="1:13" s="5" customFormat="1" ht="25.5" hidden="1">
      <c r="A360" s="348"/>
      <c r="B360" s="347"/>
      <c r="C360" s="98" t="s">
        <v>452</v>
      </c>
      <c r="D360" s="98"/>
      <c r="E360" s="99">
        <v>1541051</v>
      </c>
      <c r="F360" s="99"/>
      <c r="G360" s="100"/>
      <c r="H360" s="100"/>
      <c r="I360" s="75"/>
      <c r="J360" s="120"/>
      <c r="K360" s="6"/>
      <c r="L360" s="6"/>
      <c r="M360" s="6"/>
    </row>
    <row r="361" spans="1:13" s="5" customFormat="1" ht="25.5" hidden="1">
      <c r="A361" s="348"/>
      <c r="B361" s="347"/>
      <c r="C361" s="98" t="s">
        <v>595</v>
      </c>
      <c r="D361" s="98"/>
      <c r="E361" s="99">
        <v>1181237</v>
      </c>
      <c r="F361" s="99"/>
      <c r="G361" s="100"/>
      <c r="H361" s="100"/>
      <c r="I361" s="75"/>
      <c r="J361" s="120"/>
      <c r="K361" s="6"/>
      <c r="L361" s="6"/>
      <c r="M361" s="6"/>
    </row>
    <row r="362" spans="1:13" s="5" customFormat="1" ht="12.75" hidden="1">
      <c r="A362" s="348"/>
      <c r="B362" s="347"/>
      <c r="C362" s="98" t="s">
        <v>458</v>
      </c>
      <c r="D362" s="98"/>
      <c r="E362" s="99">
        <v>402143</v>
      </c>
      <c r="F362" s="99"/>
      <c r="G362" s="100"/>
      <c r="H362" s="100"/>
      <c r="I362" s="75"/>
      <c r="J362" s="120"/>
      <c r="K362" s="6"/>
      <c r="L362" s="6"/>
      <c r="M362" s="6"/>
    </row>
    <row r="363" spans="1:13" s="5" customFormat="1" ht="12.75" hidden="1">
      <c r="A363" s="348"/>
      <c r="B363" s="347"/>
      <c r="C363" s="98" t="s">
        <v>460</v>
      </c>
      <c r="D363" s="98"/>
      <c r="E363" s="99">
        <v>468965</v>
      </c>
      <c r="F363" s="99"/>
      <c r="G363" s="100"/>
      <c r="H363" s="100"/>
      <c r="I363" s="75"/>
      <c r="J363" s="120"/>
      <c r="K363" s="6"/>
      <c r="L363" s="6"/>
      <c r="M363" s="6"/>
    </row>
    <row r="364" spans="1:13" s="5" customFormat="1" ht="19.5" hidden="1" customHeight="1">
      <c r="A364" s="348"/>
      <c r="B364" s="347"/>
      <c r="C364" s="98" t="s">
        <v>665</v>
      </c>
      <c r="D364" s="98"/>
      <c r="E364" s="99">
        <v>450466</v>
      </c>
      <c r="F364" s="99"/>
      <c r="G364" s="100"/>
      <c r="H364" s="100"/>
      <c r="I364" s="75"/>
      <c r="J364" s="120"/>
      <c r="K364" s="6"/>
      <c r="L364" s="6"/>
      <c r="M364" s="6"/>
    </row>
    <row r="365" spans="1:13" s="5" customFormat="1" ht="45.75" hidden="1" customHeight="1">
      <c r="A365" s="348"/>
      <c r="B365" s="347"/>
      <c r="C365" s="98" t="s">
        <v>596</v>
      </c>
      <c r="D365" s="98"/>
      <c r="E365" s="99">
        <v>3269750</v>
      </c>
      <c r="F365" s="99"/>
      <c r="G365" s="100"/>
      <c r="H365" s="100"/>
      <c r="I365" s="75"/>
      <c r="J365" s="120"/>
      <c r="K365" s="6"/>
      <c r="L365" s="6"/>
      <c r="M365" s="6"/>
    </row>
    <row r="366" spans="1:13" s="5" customFormat="1" ht="38.25" hidden="1">
      <c r="A366" s="348"/>
      <c r="B366" s="347"/>
      <c r="C366" s="98" t="s">
        <v>605</v>
      </c>
      <c r="D366" s="98"/>
      <c r="E366" s="99"/>
      <c r="F366" s="99"/>
      <c r="G366" s="100"/>
      <c r="H366" s="100"/>
      <c r="I366" s="75"/>
      <c r="J366" s="120"/>
      <c r="K366" s="6"/>
      <c r="L366" s="6"/>
      <c r="M366" s="6"/>
    </row>
    <row r="367" spans="1:13" s="5" customFormat="1" ht="38.25" hidden="1">
      <c r="A367" s="348"/>
      <c r="B367" s="347"/>
      <c r="C367" s="98" t="s">
        <v>606</v>
      </c>
      <c r="D367" s="98"/>
      <c r="E367" s="99"/>
      <c r="F367" s="99"/>
      <c r="G367" s="100"/>
      <c r="H367" s="100"/>
      <c r="I367" s="75"/>
      <c r="J367" s="120"/>
      <c r="K367" s="6"/>
      <c r="L367" s="6"/>
      <c r="M367" s="6"/>
    </row>
    <row r="368" spans="1:13" s="5" customFormat="1" ht="38.25" hidden="1">
      <c r="A368" s="348"/>
      <c r="B368" s="347"/>
      <c r="C368" s="98" t="s">
        <v>607</v>
      </c>
      <c r="D368" s="98"/>
      <c r="E368" s="99"/>
      <c r="F368" s="99"/>
      <c r="G368" s="100"/>
      <c r="H368" s="100"/>
      <c r="I368" s="75"/>
      <c r="J368" s="120"/>
      <c r="K368" s="6"/>
      <c r="L368" s="6"/>
      <c r="M368" s="6"/>
    </row>
    <row r="369" spans="1:13" s="5" customFormat="1" ht="38.25" hidden="1">
      <c r="A369" s="348"/>
      <c r="B369" s="347"/>
      <c r="C369" s="98" t="s">
        <v>608</v>
      </c>
      <c r="D369" s="98"/>
      <c r="E369" s="99"/>
      <c r="F369" s="99"/>
      <c r="G369" s="100"/>
      <c r="H369" s="100"/>
      <c r="I369" s="75"/>
      <c r="J369" s="120"/>
      <c r="K369" s="6"/>
      <c r="L369" s="6"/>
      <c r="M369" s="6"/>
    </row>
    <row r="370" spans="1:13" s="5" customFormat="1" ht="38.25" hidden="1">
      <c r="A370" s="348"/>
      <c r="B370" s="347"/>
      <c r="C370" s="98" t="s">
        <v>609</v>
      </c>
      <c r="D370" s="98"/>
      <c r="E370" s="99"/>
      <c r="F370" s="99"/>
      <c r="G370" s="100"/>
      <c r="H370" s="100"/>
      <c r="I370" s="75"/>
      <c r="J370" s="120"/>
      <c r="K370" s="6"/>
      <c r="L370" s="6"/>
      <c r="M370" s="6"/>
    </row>
    <row r="371" spans="1:13" s="5" customFormat="1" ht="12.75" hidden="1">
      <c r="A371" s="348"/>
      <c r="B371" s="347"/>
      <c r="C371" s="98" t="s">
        <v>196</v>
      </c>
      <c r="D371" s="98"/>
      <c r="E371" s="96">
        <v>0</v>
      </c>
      <c r="F371" s="96"/>
      <c r="G371" s="100"/>
      <c r="H371" s="100"/>
      <c r="I371" s="75"/>
      <c r="J371" s="120"/>
      <c r="K371" s="6"/>
      <c r="L371" s="6"/>
      <c r="M371" s="6"/>
    </row>
    <row r="372" spans="1:13" s="5" customFormat="1" ht="15" hidden="1" customHeight="1">
      <c r="A372" s="348"/>
      <c r="B372" s="347"/>
      <c r="C372" s="95" t="s">
        <v>135</v>
      </c>
      <c r="D372" s="95"/>
      <c r="E372" s="99">
        <f>E376+E373</f>
        <v>9462203</v>
      </c>
      <c r="F372" s="96"/>
      <c r="G372" s="99"/>
      <c r="H372" s="99"/>
      <c r="I372" s="75"/>
      <c r="J372" s="120"/>
      <c r="K372" s="6"/>
      <c r="L372" s="6"/>
      <c r="M372" s="6"/>
    </row>
    <row r="373" spans="1:13" s="5" customFormat="1" ht="27" hidden="1" customHeight="1">
      <c r="A373" s="348"/>
      <c r="B373" s="347"/>
      <c r="C373" s="269" t="s">
        <v>73</v>
      </c>
      <c r="D373" s="269"/>
      <c r="E373" s="96">
        <v>0</v>
      </c>
      <c r="F373" s="99"/>
      <c r="G373" s="99"/>
      <c r="H373" s="99"/>
      <c r="I373" s="75"/>
      <c r="J373" s="120"/>
      <c r="K373" s="6"/>
      <c r="L373" s="6"/>
      <c r="M373" s="6"/>
    </row>
    <row r="374" spans="1:13" s="5" customFormat="1" ht="27" hidden="1" customHeight="1">
      <c r="A374" s="348"/>
      <c r="B374" s="347"/>
      <c r="C374" s="98"/>
      <c r="D374" s="98"/>
      <c r="E374" s="96"/>
      <c r="F374" s="96"/>
      <c r="G374" s="99"/>
      <c r="H374" s="99"/>
      <c r="I374" s="75"/>
      <c r="J374" s="120"/>
      <c r="K374" s="6"/>
      <c r="L374" s="6"/>
      <c r="M374" s="6"/>
    </row>
    <row r="375" spans="1:13" s="5" customFormat="1" ht="27" hidden="1" customHeight="1">
      <c r="A375" s="348"/>
      <c r="B375" s="347"/>
      <c r="C375" s="98" t="s">
        <v>601</v>
      </c>
      <c r="D375" s="98"/>
      <c r="E375" s="96"/>
      <c r="F375" s="96"/>
      <c r="G375" s="99"/>
      <c r="H375" s="99"/>
      <c r="I375" s="75"/>
      <c r="J375" s="120"/>
      <c r="K375" s="6"/>
      <c r="L375" s="6"/>
      <c r="M375" s="6"/>
    </row>
    <row r="376" spans="1:13" s="5" customFormat="1" ht="12.75" hidden="1">
      <c r="A376" s="348"/>
      <c r="B376" s="347"/>
      <c r="C376" s="98" t="s">
        <v>73</v>
      </c>
      <c r="D376" s="98"/>
      <c r="E376" s="99">
        <f>8588542+400000+473661</f>
        <v>9462203</v>
      </c>
      <c r="F376" s="99"/>
      <c r="G376" s="100"/>
      <c r="H376" s="100"/>
      <c r="I376" s="75"/>
      <c r="J376" s="120"/>
      <c r="K376" s="6"/>
      <c r="L376" s="6"/>
      <c r="M376" s="6"/>
    </row>
    <row r="377" spans="1:13" s="5" customFormat="1" ht="15" hidden="1" customHeight="1">
      <c r="A377" s="348"/>
      <c r="B377" s="347"/>
      <c r="C377" s="95" t="s">
        <v>197</v>
      </c>
      <c r="D377" s="95"/>
      <c r="E377" s="96">
        <v>0</v>
      </c>
      <c r="F377" s="96"/>
      <c r="G377" s="99"/>
      <c r="H377" s="99"/>
      <c r="I377" s="75"/>
      <c r="J377" s="120"/>
      <c r="K377" s="6"/>
      <c r="L377" s="6"/>
      <c r="M377" s="6"/>
    </row>
    <row r="378" spans="1:13" s="5" customFormat="1" ht="25.5" hidden="1">
      <c r="A378" s="348"/>
      <c r="B378" s="347"/>
      <c r="C378" s="98" t="s">
        <v>198</v>
      </c>
      <c r="D378" s="98"/>
      <c r="E378" s="96">
        <v>0</v>
      </c>
      <c r="F378" s="96"/>
      <c r="G378" s="100"/>
      <c r="H378" s="100"/>
      <c r="I378" s="75"/>
      <c r="J378" s="120"/>
      <c r="K378" s="6"/>
      <c r="L378" s="6"/>
      <c r="M378" s="6"/>
    </row>
    <row r="379" spans="1:13" s="5" customFormat="1" ht="25.5" hidden="1">
      <c r="A379" s="348"/>
      <c r="B379" s="347"/>
      <c r="C379" s="98" t="s">
        <v>635</v>
      </c>
      <c r="D379" s="98"/>
      <c r="E379" s="96"/>
      <c r="F379" s="99"/>
      <c r="G379" s="100"/>
      <c r="H379" s="100"/>
      <c r="I379" s="75"/>
      <c r="J379" s="120"/>
      <c r="K379" s="6"/>
      <c r="L379" s="6"/>
      <c r="M379" s="6"/>
    </row>
    <row r="380" spans="1:13" s="5" customFormat="1" ht="25.5" hidden="1">
      <c r="A380" s="348"/>
      <c r="B380" s="347"/>
      <c r="C380" s="98" t="s">
        <v>636</v>
      </c>
      <c r="D380" s="98"/>
      <c r="E380" s="96"/>
      <c r="F380" s="99"/>
      <c r="G380" s="100"/>
      <c r="H380" s="100"/>
      <c r="I380" s="75"/>
      <c r="J380" s="120"/>
      <c r="K380" s="6"/>
      <c r="L380" s="6"/>
      <c r="M380" s="6"/>
    </row>
    <row r="381" spans="1:13" s="5" customFormat="1" ht="12.75" hidden="1">
      <c r="A381" s="348"/>
      <c r="B381" s="347"/>
      <c r="C381" s="98" t="s">
        <v>199</v>
      </c>
      <c r="D381" s="98"/>
      <c r="E381" s="96">
        <v>0</v>
      </c>
      <c r="F381" s="96"/>
      <c r="G381" s="100"/>
      <c r="H381" s="100"/>
      <c r="I381" s="75"/>
      <c r="J381" s="120"/>
      <c r="K381" s="6"/>
      <c r="L381" s="6"/>
      <c r="M381" s="6"/>
    </row>
    <row r="382" spans="1:13" s="5" customFormat="1" ht="25.5">
      <c r="A382" s="348"/>
      <c r="B382" s="118" t="s">
        <v>110</v>
      </c>
      <c r="C382" s="98" t="s">
        <v>102</v>
      </c>
      <c r="D382" s="98"/>
      <c r="E382" s="96">
        <v>0</v>
      </c>
      <c r="F382" s="96"/>
      <c r="G382" s="100"/>
      <c r="H382" s="100"/>
      <c r="I382" s="75"/>
      <c r="J382" s="120"/>
      <c r="K382" s="6"/>
      <c r="L382" s="6"/>
      <c r="M382" s="6"/>
    </row>
    <row r="383" spans="1:13" s="5" customFormat="1" ht="27" customHeight="1">
      <c r="A383" s="157" t="s">
        <v>111</v>
      </c>
      <c r="B383" s="118" t="s">
        <v>47</v>
      </c>
      <c r="C383" s="95" t="s">
        <v>103</v>
      </c>
      <c r="D383" s="95"/>
      <c r="E383" s="96">
        <v>38053400</v>
      </c>
      <c r="F383" s="96">
        <v>55000000</v>
      </c>
      <c r="G383" s="119">
        <v>55000000</v>
      </c>
      <c r="H383" s="119">
        <v>55000000</v>
      </c>
      <c r="I383" s="75"/>
      <c r="J383" s="120"/>
      <c r="K383" s="6"/>
      <c r="L383" s="6"/>
      <c r="M383" s="6"/>
    </row>
    <row r="384" spans="1:13" s="5" customFormat="1" ht="12.75">
      <c r="A384" s="391" t="s">
        <v>112</v>
      </c>
      <c r="B384" s="171" t="s">
        <v>47</v>
      </c>
      <c r="C384" s="95" t="s">
        <v>104</v>
      </c>
      <c r="D384" s="95"/>
      <c r="E384" s="96">
        <f>E385+E443</f>
        <v>4000000</v>
      </c>
      <c r="F384" s="96">
        <f>F385+F443</f>
        <v>7678225</v>
      </c>
      <c r="G384" s="96">
        <f>G385+G443</f>
        <v>0</v>
      </c>
      <c r="H384" s="96">
        <f>H385+H443</f>
        <v>0</v>
      </c>
      <c r="I384" s="430" t="s">
        <v>723</v>
      </c>
      <c r="J384" s="120"/>
      <c r="K384" s="6"/>
      <c r="L384" s="6"/>
      <c r="M384" s="6"/>
    </row>
    <row r="385" spans="1:13" s="5" customFormat="1" ht="12.75">
      <c r="A385" s="392"/>
      <c r="B385" s="349" t="s">
        <v>46</v>
      </c>
      <c r="C385" s="95" t="s">
        <v>619</v>
      </c>
      <c r="D385" s="95"/>
      <c r="E385" s="96">
        <f>E386+E391+E406+E415+E421+E427</f>
        <v>4000000</v>
      </c>
      <c r="F385" s="96">
        <f>F386+F391+F406+F415+F421+F427</f>
        <v>7678225</v>
      </c>
      <c r="G385" s="96">
        <f>G386+G391+G406+G415+G421+G427</f>
        <v>0</v>
      </c>
      <c r="H385" s="96">
        <f>H386+H391+H406+H415+H421+H427</f>
        <v>0</v>
      </c>
      <c r="I385" s="431"/>
      <c r="J385" s="120"/>
      <c r="K385" s="6"/>
      <c r="L385" s="6"/>
      <c r="M385" s="6"/>
    </row>
    <row r="386" spans="1:13" s="5" customFormat="1" ht="12.75" customHeight="1">
      <c r="A386" s="392"/>
      <c r="B386" s="349"/>
      <c r="C386" s="95" t="s">
        <v>57</v>
      </c>
      <c r="D386" s="95"/>
      <c r="E386" s="96">
        <f t="shared" ref="E386" si="13">SUM(E387:E390)</f>
        <v>297609</v>
      </c>
      <c r="F386" s="309">
        <f t="shared" ref="F386:H386" si="14">SUM(F387:F390)</f>
        <v>1371191</v>
      </c>
      <c r="G386" s="99">
        <f t="shared" si="14"/>
        <v>0</v>
      </c>
      <c r="H386" s="99">
        <f t="shared" si="14"/>
        <v>0</v>
      </c>
      <c r="I386" s="431"/>
      <c r="J386" s="120"/>
      <c r="K386" s="6"/>
      <c r="L386" s="6"/>
      <c r="M386" s="6"/>
    </row>
    <row r="387" spans="1:13" s="5" customFormat="1" ht="12.75">
      <c r="A387" s="392"/>
      <c r="B387" s="349"/>
      <c r="C387" s="98" t="s">
        <v>200</v>
      </c>
      <c r="D387" s="98"/>
      <c r="E387" s="99">
        <v>130513</v>
      </c>
      <c r="F387" s="99">
        <v>672245</v>
      </c>
      <c r="G387" s="119"/>
      <c r="H387" s="119"/>
      <c r="I387" s="431"/>
      <c r="J387" s="120"/>
      <c r="K387" s="6"/>
      <c r="L387" s="6"/>
      <c r="M387" s="6"/>
    </row>
    <row r="388" spans="1:13" s="5" customFormat="1" ht="15" customHeight="1">
      <c r="A388" s="392"/>
      <c r="B388" s="349"/>
      <c r="C388" s="98" t="s">
        <v>201</v>
      </c>
      <c r="D388" s="98"/>
      <c r="E388" s="99">
        <v>130938</v>
      </c>
      <c r="F388" s="99">
        <v>698946</v>
      </c>
      <c r="G388" s="119"/>
      <c r="H388" s="119"/>
      <c r="I388" s="431"/>
      <c r="J388" s="120"/>
      <c r="K388" s="6"/>
      <c r="L388" s="6"/>
      <c r="M388" s="6"/>
    </row>
    <row r="389" spans="1:13" s="5" customFormat="1" ht="12.75" hidden="1" customHeight="1">
      <c r="A389" s="392"/>
      <c r="B389" s="349"/>
      <c r="C389" s="98" t="s">
        <v>282</v>
      </c>
      <c r="D389" s="98"/>
      <c r="E389" s="99">
        <v>18079</v>
      </c>
      <c r="F389" s="99"/>
      <c r="G389" s="100"/>
      <c r="H389" s="100"/>
      <c r="I389" s="431"/>
      <c r="J389" s="120"/>
      <c r="K389" s="6"/>
      <c r="L389" s="6"/>
      <c r="M389" s="6"/>
    </row>
    <row r="390" spans="1:13" s="5" customFormat="1" ht="12.75" hidden="1" customHeight="1">
      <c r="A390" s="392"/>
      <c r="B390" s="349"/>
      <c r="C390" s="98" t="s">
        <v>283</v>
      </c>
      <c r="D390" s="98"/>
      <c r="E390" s="99">
        <v>18079</v>
      </c>
      <c r="F390" s="99"/>
      <c r="G390" s="100"/>
      <c r="H390" s="100"/>
      <c r="I390" s="431"/>
      <c r="J390" s="120"/>
      <c r="K390" s="6"/>
      <c r="L390" s="6"/>
      <c r="M390" s="6"/>
    </row>
    <row r="391" spans="1:13" s="5" customFormat="1" ht="12.75" hidden="1" customHeight="1">
      <c r="A391" s="392"/>
      <c r="B391" s="349"/>
      <c r="C391" s="95" t="s">
        <v>72</v>
      </c>
      <c r="D391" s="95"/>
      <c r="E391" s="99">
        <f t="shared" ref="E391" si="15">SUM(E392:E394)</f>
        <v>54238</v>
      </c>
      <c r="F391" s="99">
        <f t="shared" ref="F391:H391" si="16">SUM(F392:F394)</f>
        <v>0</v>
      </c>
      <c r="G391" s="99">
        <f t="shared" si="16"/>
        <v>0</v>
      </c>
      <c r="H391" s="99">
        <f t="shared" si="16"/>
        <v>0</v>
      </c>
      <c r="I391" s="431"/>
      <c r="J391" s="120"/>
      <c r="K391" s="6"/>
      <c r="L391" s="6"/>
      <c r="M391" s="6"/>
    </row>
    <row r="392" spans="1:13" s="5" customFormat="1" ht="12.75" hidden="1" customHeight="1">
      <c r="A392" s="392"/>
      <c r="B392" s="349"/>
      <c r="C392" s="98" t="s">
        <v>299</v>
      </c>
      <c r="D392" s="98"/>
      <c r="E392" s="99">
        <v>18080</v>
      </c>
      <c r="F392" s="99"/>
      <c r="G392" s="100"/>
      <c r="H392" s="100"/>
      <c r="I392" s="431"/>
      <c r="J392" s="120"/>
      <c r="K392" s="6"/>
      <c r="L392" s="6"/>
      <c r="M392" s="6"/>
    </row>
    <row r="393" spans="1:13" s="5" customFormat="1" ht="12.75" hidden="1" customHeight="1">
      <c r="A393" s="392"/>
      <c r="B393" s="349"/>
      <c r="C393" s="98" t="s">
        <v>300</v>
      </c>
      <c r="D393" s="98"/>
      <c r="E393" s="99">
        <v>18079</v>
      </c>
      <c r="F393" s="99"/>
      <c r="G393" s="100"/>
      <c r="H393" s="100"/>
      <c r="I393" s="431"/>
      <c r="J393" s="120"/>
      <c r="K393" s="6"/>
      <c r="L393" s="6"/>
      <c r="M393" s="6"/>
    </row>
    <row r="394" spans="1:13" s="5" customFormat="1" ht="12.75" hidden="1" customHeight="1">
      <c r="A394" s="392"/>
      <c r="B394" s="349"/>
      <c r="C394" s="98" t="s">
        <v>301</v>
      </c>
      <c r="D394" s="98"/>
      <c r="E394" s="99">
        <v>18079</v>
      </c>
      <c r="F394" s="99"/>
      <c r="G394" s="100"/>
      <c r="H394" s="100"/>
      <c r="I394" s="431"/>
      <c r="J394" s="120"/>
      <c r="K394" s="6"/>
      <c r="L394" s="6"/>
      <c r="M394" s="6"/>
    </row>
    <row r="395" spans="1:13" s="5" customFormat="1" ht="12.75" hidden="1" customHeight="1">
      <c r="A395" s="392"/>
      <c r="B395" s="349"/>
      <c r="C395" s="95" t="s">
        <v>61</v>
      </c>
      <c r="D395" s="95"/>
      <c r="E395" s="99">
        <f>SUM(E396:E405)</f>
        <v>0</v>
      </c>
      <c r="F395" s="99"/>
      <c r="G395" s="99">
        <f>SUM(G396:G405)</f>
        <v>0</v>
      </c>
      <c r="H395" s="99">
        <f>SUM(H396:H405)</f>
        <v>0</v>
      </c>
      <c r="I395" s="431"/>
      <c r="J395" s="120"/>
      <c r="K395" s="6"/>
      <c r="L395" s="6"/>
      <c r="M395" s="6"/>
    </row>
    <row r="396" spans="1:13" s="5" customFormat="1" ht="12.75" hidden="1" customHeight="1">
      <c r="A396" s="392"/>
      <c r="B396" s="349"/>
      <c r="C396" s="98" t="s">
        <v>284</v>
      </c>
      <c r="D396" s="98"/>
      <c r="E396" s="99">
        <v>0</v>
      </c>
      <c r="F396" s="99">
        <v>0</v>
      </c>
      <c r="G396" s="100"/>
      <c r="H396" s="100"/>
      <c r="I396" s="431"/>
      <c r="J396" s="120"/>
      <c r="K396" s="6"/>
      <c r="L396" s="6"/>
      <c r="M396" s="6"/>
    </row>
    <row r="397" spans="1:13" s="5" customFormat="1" ht="12.75" hidden="1" customHeight="1">
      <c r="A397" s="392"/>
      <c r="B397" s="349"/>
      <c r="C397" s="98" t="s">
        <v>285</v>
      </c>
      <c r="D397" s="98"/>
      <c r="E397" s="99">
        <v>0</v>
      </c>
      <c r="F397" s="99">
        <v>0</v>
      </c>
      <c r="G397" s="100"/>
      <c r="H397" s="100"/>
      <c r="I397" s="431"/>
      <c r="J397" s="120"/>
      <c r="K397" s="6"/>
      <c r="L397" s="6"/>
      <c r="M397" s="6"/>
    </row>
    <row r="398" spans="1:13" s="5" customFormat="1" ht="12.75" hidden="1" customHeight="1">
      <c r="A398" s="392"/>
      <c r="B398" s="349"/>
      <c r="C398" s="98" t="s">
        <v>286</v>
      </c>
      <c r="D398" s="98"/>
      <c r="E398" s="99">
        <v>0</v>
      </c>
      <c r="F398" s="99">
        <v>0</v>
      </c>
      <c r="G398" s="100"/>
      <c r="H398" s="100"/>
      <c r="I398" s="431"/>
      <c r="J398" s="120"/>
      <c r="K398" s="6"/>
      <c r="L398" s="6"/>
      <c r="M398" s="6"/>
    </row>
    <row r="399" spans="1:13" s="5" customFormat="1" ht="12.75" hidden="1" customHeight="1">
      <c r="A399" s="392"/>
      <c r="B399" s="349"/>
      <c r="C399" s="98" t="s">
        <v>287</v>
      </c>
      <c r="D399" s="98"/>
      <c r="E399" s="99">
        <v>0</v>
      </c>
      <c r="F399" s="99">
        <v>0</v>
      </c>
      <c r="G399" s="100"/>
      <c r="H399" s="100"/>
      <c r="I399" s="431"/>
      <c r="J399" s="120"/>
      <c r="K399" s="6"/>
      <c r="L399" s="6"/>
      <c r="M399" s="6"/>
    </row>
    <row r="400" spans="1:13" s="5" customFormat="1" ht="12.75" hidden="1" customHeight="1">
      <c r="A400" s="392"/>
      <c r="B400" s="349"/>
      <c r="C400" s="98" t="s">
        <v>288</v>
      </c>
      <c r="D400" s="98"/>
      <c r="E400" s="99">
        <v>0</v>
      </c>
      <c r="F400" s="99">
        <v>0</v>
      </c>
      <c r="G400" s="100"/>
      <c r="H400" s="100"/>
      <c r="I400" s="431"/>
      <c r="J400" s="120"/>
      <c r="K400" s="6"/>
      <c r="L400" s="6"/>
      <c r="M400" s="6"/>
    </row>
    <row r="401" spans="1:13" s="5" customFormat="1" ht="12.75" hidden="1" customHeight="1">
      <c r="A401" s="392"/>
      <c r="B401" s="349"/>
      <c r="C401" s="98" t="s">
        <v>289</v>
      </c>
      <c r="D401" s="98"/>
      <c r="E401" s="99">
        <v>0</v>
      </c>
      <c r="F401" s="99">
        <v>0</v>
      </c>
      <c r="G401" s="100"/>
      <c r="H401" s="100"/>
      <c r="I401" s="431"/>
      <c r="J401" s="120"/>
      <c r="K401" s="6"/>
      <c r="L401" s="6"/>
      <c r="M401" s="6"/>
    </row>
    <row r="402" spans="1:13" s="5" customFormat="1" ht="12.75" hidden="1" customHeight="1">
      <c r="A402" s="392"/>
      <c r="B402" s="349"/>
      <c r="C402" s="98" t="s">
        <v>290</v>
      </c>
      <c r="D402" s="98"/>
      <c r="E402" s="99">
        <v>0</v>
      </c>
      <c r="F402" s="99">
        <v>0</v>
      </c>
      <c r="G402" s="100"/>
      <c r="H402" s="100"/>
      <c r="I402" s="431"/>
      <c r="J402" s="120"/>
      <c r="K402" s="6"/>
      <c r="L402" s="6"/>
      <c r="M402" s="6"/>
    </row>
    <row r="403" spans="1:13" s="5" customFormat="1" ht="12.75" hidden="1" customHeight="1">
      <c r="A403" s="392"/>
      <c r="B403" s="349"/>
      <c r="C403" s="98" t="s">
        <v>291</v>
      </c>
      <c r="D403" s="98"/>
      <c r="E403" s="99">
        <v>0</v>
      </c>
      <c r="F403" s="99">
        <v>0</v>
      </c>
      <c r="G403" s="100"/>
      <c r="H403" s="100"/>
      <c r="I403" s="431"/>
      <c r="J403" s="120"/>
      <c r="K403" s="6"/>
      <c r="L403" s="6"/>
      <c r="M403" s="6"/>
    </row>
    <row r="404" spans="1:13" s="5" customFormat="1" ht="12.75" hidden="1" customHeight="1">
      <c r="A404" s="392"/>
      <c r="B404" s="349"/>
      <c r="C404" s="98" t="s">
        <v>292</v>
      </c>
      <c r="D404" s="98"/>
      <c r="E404" s="99">
        <v>0</v>
      </c>
      <c r="F404" s="99">
        <v>0</v>
      </c>
      <c r="G404" s="100"/>
      <c r="H404" s="100"/>
      <c r="I404" s="431"/>
      <c r="J404" s="120"/>
      <c r="K404" s="6"/>
      <c r="L404" s="6"/>
      <c r="M404" s="6"/>
    </row>
    <row r="405" spans="1:13" s="5" customFormat="1" ht="12.75" hidden="1" customHeight="1">
      <c r="A405" s="392"/>
      <c r="B405" s="349"/>
      <c r="C405" s="98" t="s">
        <v>293</v>
      </c>
      <c r="D405" s="98"/>
      <c r="E405" s="99">
        <v>0</v>
      </c>
      <c r="F405" s="99">
        <v>0</v>
      </c>
      <c r="G405" s="100"/>
      <c r="H405" s="100"/>
      <c r="I405" s="431"/>
      <c r="J405" s="120"/>
      <c r="K405" s="6"/>
      <c r="L405" s="6"/>
      <c r="M405" s="6"/>
    </row>
    <row r="406" spans="1:13" s="5" customFormat="1" ht="12.75" customHeight="1">
      <c r="A406" s="392"/>
      <c r="B406" s="349"/>
      <c r="C406" s="95" t="s">
        <v>74</v>
      </c>
      <c r="D406" s="95"/>
      <c r="E406" s="96">
        <f t="shared" ref="E406" si="17">SUM(E407:E414)</f>
        <v>820986</v>
      </c>
      <c r="F406" s="309">
        <f t="shared" ref="F406:H406" si="18">SUM(F407:F414)</f>
        <v>2803161</v>
      </c>
      <c r="G406" s="99">
        <f t="shared" si="18"/>
        <v>0</v>
      </c>
      <c r="H406" s="99">
        <f t="shared" si="18"/>
        <v>0</v>
      </c>
      <c r="I406" s="431"/>
      <c r="J406" s="120"/>
      <c r="K406" s="6"/>
      <c r="L406" s="6"/>
      <c r="M406" s="6"/>
    </row>
    <row r="407" spans="1:13" s="5" customFormat="1" ht="12.75">
      <c r="A407" s="392"/>
      <c r="B407" s="349"/>
      <c r="C407" s="98" t="s">
        <v>202</v>
      </c>
      <c r="D407" s="98"/>
      <c r="E407" s="99">
        <v>296060</v>
      </c>
      <c r="F407" s="99">
        <v>435840</v>
      </c>
      <c r="G407" s="119"/>
      <c r="H407" s="119"/>
      <c r="I407" s="431"/>
      <c r="J407" s="120"/>
      <c r="K407" s="6"/>
      <c r="L407" s="6"/>
      <c r="M407" s="6"/>
    </row>
    <row r="408" spans="1:13" s="5" customFormat="1" ht="12.75">
      <c r="A408" s="392"/>
      <c r="B408" s="349"/>
      <c r="C408" s="98" t="s">
        <v>203</v>
      </c>
      <c r="D408" s="98"/>
      <c r="E408" s="99">
        <v>130327</v>
      </c>
      <c r="F408" s="99">
        <v>614758</v>
      </c>
      <c r="G408" s="119"/>
      <c r="H408" s="119"/>
      <c r="I408" s="431"/>
      <c r="J408" s="120"/>
      <c r="K408" s="6"/>
      <c r="L408" s="6"/>
      <c r="M408" s="6"/>
    </row>
    <row r="409" spans="1:13" s="5" customFormat="1" ht="12.75">
      <c r="A409" s="392"/>
      <c r="B409" s="349"/>
      <c r="C409" s="98" t="s">
        <v>204</v>
      </c>
      <c r="D409" s="98"/>
      <c r="E409" s="99">
        <v>179994</v>
      </c>
      <c r="F409" s="99">
        <v>729520</v>
      </c>
      <c r="G409" s="119"/>
      <c r="H409" s="119"/>
      <c r="I409" s="431"/>
      <c r="J409" s="120"/>
      <c r="K409" s="6"/>
      <c r="L409" s="6"/>
      <c r="M409" s="6"/>
    </row>
    <row r="410" spans="1:13" s="5" customFormat="1" ht="12.75">
      <c r="A410" s="392"/>
      <c r="B410" s="349"/>
      <c r="C410" s="98" t="s">
        <v>205</v>
      </c>
      <c r="D410" s="98"/>
      <c r="E410" s="99">
        <v>142288</v>
      </c>
      <c r="F410" s="99">
        <v>1023043</v>
      </c>
      <c r="G410" s="119"/>
      <c r="H410" s="119"/>
      <c r="I410" s="431"/>
      <c r="J410" s="120"/>
      <c r="K410" s="6"/>
      <c r="L410" s="6"/>
      <c r="M410" s="6"/>
    </row>
    <row r="411" spans="1:13" s="5" customFormat="1" ht="12.75" hidden="1" customHeight="1">
      <c r="A411" s="392"/>
      <c r="B411" s="349"/>
      <c r="C411" s="98" t="s">
        <v>302</v>
      </c>
      <c r="D411" s="98"/>
      <c r="E411" s="99">
        <v>18080</v>
      </c>
      <c r="F411" s="99"/>
      <c r="G411" s="100"/>
      <c r="H411" s="100"/>
      <c r="I411" s="431"/>
      <c r="J411" s="120"/>
      <c r="K411" s="6"/>
      <c r="L411" s="6"/>
      <c r="M411" s="6"/>
    </row>
    <row r="412" spans="1:13" s="5" customFormat="1" ht="12.75" hidden="1" customHeight="1">
      <c r="A412" s="392"/>
      <c r="B412" s="349"/>
      <c r="C412" s="98" t="s">
        <v>303</v>
      </c>
      <c r="D412" s="98"/>
      <c r="E412" s="99">
        <v>18079</v>
      </c>
      <c r="F412" s="99"/>
      <c r="G412" s="100"/>
      <c r="H412" s="100"/>
      <c r="I412" s="431"/>
      <c r="J412" s="120"/>
      <c r="K412" s="6"/>
      <c r="L412" s="6"/>
      <c r="M412" s="6"/>
    </row>
    <row r="413" spans="1:13" s="5" customFormat="1" ht="12.75" hidden="1" customHeight="1">
      <c r="A413" s="392"/>
      <c r="B413" s="349"/>
      <c r="C413" s="98" t="s">
        <v>304</v>
      </c>
      <c r="D413" s="98"/>
      <c r="E413" s="99">
        <v>18079</v>
      </c>
      <c r="F413" s="99"/>
      <c r="G413" s="100"/>
      <c r="H413" s="100"/>
      <c r="I413" s="431"/>
      <c r="J413" s="120"/>
      <c r="K413" s="6"/>
      <c r="L413" s="6"/>
      <c r="M413" s="6"/>
    </row>
    <row r="414" spans="1:13" s="5" customFormat="1" ht="12.75" hidden="1" customHeight="1">
      <c r="A414" s="392"/>
      <c r="B414" s="349"/>
      <c r="C414" s="98" t="s">
        <v>305</v>
      </c>
      <c r="D414" s="98"/>
      <c r="E414" s="99">
        <v>18079</v>
      </c>
      <c r="F414" s="99"/>
      <c r="G414" s="100"/>
      <c r="H414" s="100"/>
      <c r="I414" s="431"/>
      <c r="J414" s="120"/>
      <c r="K414" s="6"/>
      <c r="L414" s="6"/>
      <c r="M414" s="6"/>
    </row>
    <row r="415" spans="1:13" s="5" customFormat="1" ht="12.75" hidden="1" customHeight="1">
      <c r="A415" s="392"/>
      <c r="B415" s="349"/>
      <c r="C415" s="95" t="s">
        <v>135</v>
      </c>
      <c r="D415" s="95"/>
      <c r="E415" s="99">
        <f t="shared" ref="E415" si="19">SUM(E416:E420)</f>
        <v>90396</v>
      </c>
      <c r="F415" s="99">
        <f t="shared" ref="F415:G415" si="20">SUM(F416:F420)</f>
        <v>0</v>
      </c>
      <c r="G415" s="99">
        <f t="shared" si="20"/>
        <v>0</v>
      </c>
      <c r="H415" s="99">
        <f>SUM(H416:H420)</f>
        <v>0</v>
      </c>
      <c r="I415" s="431"/>
      <c r="J415" s="120"/>
      <c r="K415" s="6"/>
      <c r="L415" s="6"/>
      <c r="M415" s="6"/>
    </row>
    <row r="416" spans="1:13" s="5" customFormat="1" ht="12.75" hidden="1" customHeight="1">
      <c r="A416" s="392"/>
      <c r="B416" s="349"/>
      <c r="C416" s="98" t="s">
        <v>294</v>
      </c>
      <c r="D416" s="98"/>
      <c r="E416" s="99">
        <v>18080</v>
      </c>
      <c r="F416" s="99"/>
      <c r="G416" s="100"/>
      <c r="H416" s="100"/>
      <c r="I416" s="431"/>
      <c r="J416" s="120"/>
      <c r="K416" s="6"/>
      <c r="L416" s="6"/>
      <c r="M416" s="6"/>
    </row>
    <row r="417" spans="1:13" s="5" customFormat="1" ht="12.75" hidden="1" customHeight="1">
      <c r="A417" s="392"/>
      <c r="B417" s="349"/>
      <c r="C417" s="98" t="s">
        <v>295</v>
      </c>
      <c r="D417" s="98"/>
      <c r="E417" s="99">
        <v>18079</v>
      </c>
      <c r="F417" s="99"/>
      <c r="G417" s="100"/>
      <c r="H417" s="100"/>
      <c r="I417" s="431"/>
      <c r="J417" s="120"/>
      <c r="K417" s="6"/>
      <c r="L417" s="6"/>
      <c r="M417" s="6"/>
    </row>
    <row r="418" spans="1:13" s="5" customFormat="1" ht="12.75" hidden="1" customHeight="1">
      <c r="A418" s="392"/>
      <c r="B418" s="349"/>
      <c r="C418" s="98" t="s">
        <v>296</v>
      </c>
      <c r="D418" s="98"/>
      <c r="E418" s="99">
        <v>18079</v>
      </c>
      <c r="F418" s="99"/>
      <c r="G418" s="100"/>
      <c r="H418" s="100"/>
      <c r="I418" s="431"/>
      <c r="J418" s="120"/>
      <c r="K418" s="6"/>
      <c r="L418" s="6"/>
      <c r="M418" s="6"/>
    </row>
    <row r="419" spans="1:13" s="5" customFormat="1" ht="12.75" hidden="1" customHeight="1">
      <c r="A419" s="392"/>
      <c r="B419" s="349"/>
      <c r="C419" s="98" t="s">
        <v>297</v>
      </c>
      <c r="D419" s="98"/>
      <c r="E419" s="99">
        <v>18079</v>
      </c>
      <c r="F419" s="99"/>
      <c r="G419" s="100"/>
      <c r="H419" s="100"/>
      <c r="I419" s="431"/>
      <c r="J419" s="120"/>
      <c r="K419" s="6"/>
      <c r="L419" s="6"/>
      <c r="M419" s="6"/>
    </row>
    <row r="420" spans="1:13" s="5" customFormat="1" ht="12.75" hidden="1" customHeight="1">
      <c r="A420" s="392"/>
      <c r="B420" s="349"/>
      <c r="C420" s="98" t="s">
        <v>298</v>
      </c>
      <c r="D420" s="98"/>
      <c r="E420" s="99">
        <v>18079</v>
      </c>
      <c r="F420" s="99"/>
      <c r="G420" s="100"/>
      <c r="H420" s="100"/>
      <c r="I420" s="431"/>
      <c r="J420" s="120"/>
      <c r="K420" s="6"/>
      <c r="L420" s="6"/>
      <c r="M420" s="6"/>
    </row>
    <row r="421" spans="1:13" s="5" customFormat="1" ht="12.75" customHeight="1">
      <c r="A421" s="392"/>
      <c r="B421" s="349"/>
      <c r="C421" s="95" t="s">
        <v>83</v>
      </c>
      <c r="D421" s="95"/>
      <c r="E421" s="309">
        <f t="shared" ref="E421" si="21">SUM(E422:E426)</f>
        <v>454869</v>
      </c>
      <c r="F421" s="309">
        <f t="shared" ref="F421:G421" si="22">SUM(F422:F426)</f>
        <v>1144256</v>
      </c>
      <c r="G421" s="309">
        <f t="shared" si="22"/>
        <v>0</v>
      </c>
      <c r="H421" s="310"/>
      <c r="I421" s="431"/>
      <c r="J421" s="120"/>
      <c r="K421" s="6"/>
      <c r="L421" s="6"/>
      <c r="M421" s="6"/>
    </row>
    <row r="422" spans="1:13" s="5" customFormat="1" ht="12.75">
      <c r="A422" s="392"/>
      <c r="B422" s="349"/>
      <c r="C422" s="98" t="s">
        <v>206</v>
      </c>
      <c r="D422" s="98"/>
      <c r="E422" s="99">
        <v>200006</v>
      </c>
      <c r="F422" s="99">
        <v>573282</v>
      </c>
      <c r="G422" s="119"/>
      <c r="H422" s="119"/>
      <c r="I422" s="431"/>
      <c r="J422" s="120"/>
      <c r="K422" s="6"/>
      <c r="L422" s="6"/>
      <c r="M422" s="6"/>
    </row>
    <row r="423" spans="1:13" s="5" customFormat="1" ht="12.75">
      <c r="A423" s="392"/>
      <c r="B423" s="349"/>
      <c r="C423" s="98" t="s">
        <v>207</v>
      </c>
      <c r="D423" s="98"/>
      <c r="E423" s="99">
        <v>200627</v>
      </c>
      <c r="F423" s="99">
        <v>570974</v>
      </c>
      <c r="G423" s="119"/>
      <c r="H423" s="119"/>
      <c r="I423" s="431"/>
      <c r="J423" s="120"/>
      <c r="K423" s="6"/>
      <c r="L423" s="6"/>
      <c r="M423" s="6"/>
    </row>
    <row r="424" spans="1:13" s="5" customFormat="1" ht="12.75" hidden="1" customHeight="1">
      <c r="A424" s="392"/>
      <c r="B424" s="349"/>
      <c r="C424" s="98" t="s">
        <v>306</v>
      </c>
      <c r="D424" s="98"/>
      <c r="E424" s="99">
        <v>18079</v>
      </c>
      <c r="F424" s="99"/>
      <c r="G424" s="100"/>
      <c r="H424" s="100"/>
      <c r="I424" s="431"/>
      <c r="J424" s="120"/>
      <c r="K424" s="6"/>
      <c r="L424" s="6"/>
      <c r="M424" s="6"/>
    </row>
    <row r="425" spans="1:13" s="5" customFormat="1" ht="12.75" hidden="1" customHeight="1">
      <c r="A425" s="392"/>
      <c r="B425" s="349"/>
      <c r="C425" s="98" t="s">
        <v>307</v>
      </c>
      <c r="D425" s="98"/>
      <c r="E425" s="99">
        <v>18079</v>
      </c>
      <c r="F425" s="99"/>
      <c r="G425" s="100"/>
      <c r="H425" s="100"/>
      <c r="I425" s="431"/>
      <c r="J425" s="120"/>
      <c r="K425" s="6"/>
      <c r="L425" s="6"/>
      <c r="M425" s="6"/>
    </row>
    <row r="426" spans="1:13" s="5" customFormat="1" ht="12.75" hidden="1" customHeight="1">
      <c r="A426" s="392"/>
      <c r="B426" s="349"/>
      <c r="C426" s="98" t="s">
        <v>308</v>
      </c>
      <c r="D426" s="98"/>
      <c r="E426" s="99">
        <v>18078</v>
      </c>
      <c r="F426" s="99"/>
      <c r="G426" s="100"/>
      <c r="H426" s="100"/>
      <c r="I426" s="431"/>
      <c r="J426" s="120"/>
      <c r="K426" s="6"/>
      <c r="L426" s="6"/>
      <c r="M426" s="6"/>
    </row>
    <row r="427" spans="1:13" s="5" customFormat="1" ht="12.75" customHeight="1">
      <c r="A427" s="392"/>
      <c r="B427" s="349"/>
      <c r="C427" s="95" t="s">
        <v>65</v>
      </c>
      <c r="D427" s="95"/>
      <c r="E427" s="309">
        <f t="shared" ref="E427" si="23">SUM(E428:E442)</f>
        <v>2281902</v>
      </c>
      <c r="F427" s="309">
        <f t="shared" ref="F427:H427" si="24">SUM(F428:F442)</f>
        <v>2359617</v>
      </c>
      <c r="G427" s="309">
        <f t="shared" si="24"/>
        <v>0</v>
      </c>
      <c r="H427" s="309">
        <f t="shared" si="24"/>
        <v>0</v>
      </c>
      <c r="I427" s="431"/>
      <c r="J427" s="120"/>
      <c r="K427" s="6"/>
      <c r="L427" s="6"/>
      <c r="M427" s="6"/>
    </row>
    <row r="428" spans="1:13" s="5" customFormat="1" ht="12.75">
      <c r="A428" s="392"/>
      <c r="B428" s="349"/>
      <c r="C428" s="98" t="s">
        <v>208</v>
      </c>
      <c r="D428" s="98"/>
      <c r="E428" s="99">
        <v>129306</v>
      </c>
      <c r="F428" s="99">
        <v>309925</v>
      </c>
      <c r="G428" s="119"/>
      <c r="H428" s="119"/>
      <c r="I428" s="431"/>
      <c r="J428" s="120"/>
      <c r="K428" s="6"/>
      <c r="L428" s="6"/>
      <c r="M428" s="6"/>
    </row>
    <row r="429" spans="1:13" s="5" customFormat="1" ht="12.75">
      <c r="A429" s="392"/>
      <c r="B429" s="349"/>
      <c r="C429" s="98" t="s">
        <v>209</v>
      </c>
      <c r="D429" s="98"/>
      <c r="E429" s="99">
        <v>128928</v>
      </c>
      <c r="F429" s="99">
        <v>12999</v>
      </c>
      <c r="G429" s="119"/>
      <c r="H429" s="119"/>
      <c r="I429" s="431"/>
      <c r="J429" s="120"/>
      <c r="K429" s="6"/>
      <c r="L429" s="6"/>
      <c r="M429" s="6"/>
    </row>
    <row r="430" spans="1:13" s="5" customFormat="1" ht="12.75">
      <c r="A430" s="392"/>
      <c r="B430" s="349"/>
      <c r="C430" s="98" t="s">
        <v>210</v>
      </c>
      <c r="D430" s="98"/>
      <c r="E430" s="99">
        <v>129224</v>
      </c>
      <c r="F430" s="99">
        <v>110600</v>
      </c>
      <c r="G430" s="119"/>
      <c r="H430" s="119"/>
      <c r="I430" s="431"/>
      <c r="J430" s="120"/>
      <c r="K430" s="6"/>
      <c r="L430" s="6"/>
      <c r="M430" s="6"/>
    </row>
    <row r="431" spans="1:13" s="5" customFormat="1" ht="12.75">
      <c r="A431" s="392"/>
      <c r="B431" s="349"/>
      <c r="C431" s="98" t="s">
        <v>211</v>
      </c>
      <c r="D431" s="98"/>
      <c r="E431" s="99">
        <v>129078</v>
      </c>
      <c r="F431" s="99">
        <v>89905</v>
      </c>
      <c r="G431" s="119"/>
      <c r="H431" s="119"/>
      <c r="I431" s="431"/>
      <c r="J431" s="120"/>
      <c r="K431" s="6"/>
      <c r="L431" s="6"/>
      <c r="M431" s="6"/>
    </row>
    <row r="432" spans="1:13" s="5" customFormat="1" ht="12.75">
      <c r="A432" s="392"/>
      <c r="B432" s="349"/>
      <c r="C432" s="98" t="s">
        <v>212</v>
      </c>
      <c r="D432" s="98"/>
      <c r="E432" s="99">
        <v>129267</v>
      </c>
      <c r="F432" s="99">
        <v>318365</v>
      </c>
      <c r="G432" s="119"/>
      <c r="H432" s="119"/>
      <c r="I432" s="431"/>
      <c r="J432" s="120"/>
      <c r="K432" s="6"/>
      <c r="L432" s="6"/>
      <c r="M432" s="6"/>
    </row>
    <row r="433" spans="1:13" s="5" customFormat="1" ht="12.75">
      <c r="A433" s="392"/>
      <c r="B433" s="349"/>
      <c r="C433" s="98" t="s">
        <v>213</v>
      </c>
      <c r="D433" s="98"/>
      <c r="E433" s="99">
        <v>129035</v>
      </c>
      <c r="F433" s="99">
        <v>117952</v>
      </c>
      <c r="G433" s="119"/>
      <c r="H433" s="119"/>
      <c r="I433" s="431"/>
      <c r="J433" s="120"/>
      <c r="K433" s="6"/>
      <c r="L433" s="6"/>
      <c r="M433" s="6"/>
    </row>
    <row r="434" spans="1:13" s="5" customFormat="1" ht="12.75">
      <c r="A434" s="392"/>
      <c r="B434" s="349"/>
      <c r="C434" s="98" t="s">
        <v>214</v>
      </c>
      <c r="D434" s="98"/>
      <c r="E434" s="99">
        <v>469413</v>
      </c>
      <c r="F434" s="99">
        <v>483770</v>
      </c>
      <c r="G434" s="119"/>
      <c r="H434" s="119"/>
      <c r="I434" s="431"/>
      <c r="J434" s="120"/>
      <c r="K434" s="6"/>
      <c r="L434" s="6"/>
      <c r="M434" s="6"/>
    </row>
    <row r="435" spans="1:13" s="5" customFormat="1" ht="12.75">
      <c r="A435" s="392"/>
      <c r="B435" s="349"/>
      <c r="C435" s="98" t="s">
        <v>215</v>
      </c>
      <c r="D435" s="98"/>
      <c r="E435" s="99">
        <v>128952</v>
      </c>
      <c r="F435" s="99">
        <v>12914</v>
      </c>
      <c r="G435" s="119"/>
      <c r="H435" s="119"/>
      <c r="I435" s="431"/>
      <c r="J435" s="120"/>
      <c r="K435" s="6"/>
      <c r="L435" s="6"/>
      <c r="M435" s="6"/>
    </row>
    <row r="436" spans="1:13" s="5" customFormat="1" ht="12.75">
      <c r="A436" s="392"/>
      <c r="B436" s="349"/>
      <c r="C436" s="98" t="s">
        <v>216</v>
      </c>
      <c r="D436" s="98"/>
      <c r="E436" s="99">
        <v>130982</v>
      </c>
      <c r="F436" s="99">
        <v>60127</v>
      </c>
      <c r="G436" s="119"/>
      <c r="H436" s="119"/>
      <c r="I436" s="431"/>
      <c r="J436" s="120"/>
      <c r="K436" s="6"/>
      <c r="L436" s="6"/>
      <c r="M436" s="6"/>
    </row>
    <row r="437" spans="1:13" s="5" customFormat="1" ht="12.75">
      <c r="A437" s="392"/>
      <c r="B437" s="349"/>
      <c r="C437" s="98" t="s">
        <v>217</v>
      </c>
      <c r="D437" s="98"/>
      <c r="E437" s="99">
        <v>464425</v>
      </c>
      <c r="F437" s="99">
        <v>322597</v>
      </c>
      <c r="G437" s="119"/>
      <c r="H437" s="119"/>
      <c r="I437" s="431"/>
      <c r="J437" s="120"/>
      <c r="K437" s="6"/>
      <c r="L437" s="6"/>
      <c r="M437" s="6"/>
    </row>
    <row r="438" spans="1:13" s="5" customFormat="1" ht="12.75">
      <c r="A438" s="392"/>
      <c r="B438" s="349"/>
      <c r="C438" s="98" t="s">
        <v>218</v>
      </c>
      <c r="D438" s="98"/>
      <c r="E438" s="99">
        <v>129887</v>
      </c>
      <c r="F438" s="99">
        <v>191902</v>
      </c>
      <c r="G438" s="119"/>
      <c r="H438" s="119"/>
      <c r="I438" s="431"/>
      <c r="J438" s="120"/>
      <c r="K438" s="6"/>
      <c r="L438" s="6"/>
      <c r="M438" s="6"/>
    </row>
    <row r="439" spans="1:13" s="5" customFormat="1" ht="12.75">
      <c r="A439" s="392"/>
      <c r="B439" s="349"/>
      <c r="C439" s="98" t="s">
        <v>219</v>
      </c>
      <c r="D439" s="98"/>
      <c r="E439" s="99">
        <v>129166</v>
      </c>
      <c r="F439" s="99">
        <v>328561</v>
      </c>
      <c r="G439" s="119"/>
      <c r="H439" s="119"/>
      <c r="I439" s="431"/>
      <c r="J439" s="120"/>
      <c r="K439" s="6"/>
      <c r="L439" s="6"/>
      <c r="M439" s="6"/>
    </row>
    <row r="440" spans="1:13" s="5" customFormat="1" ht="12.75" hidden="1" customHeight="1">
      <c r="A440" s="392"/>
      <c r="B440" s="349"/>
      <c r="C440" s="98" t="s">
        <v>279</v>
      </c>
      <c r="D440" s="98"/>
      <c r="E440" s="99">
        <v>18080</v>
      </c>
      <c r="F440" s="99"/>
      <c r="G440" s="100"/>
      <c r="H440" s="100"/>
      <c r="I440" s="431"/>
      <c r="J440" s="120"/>
      <c r="K440" s="6"/>
      <c r="L440" s="6"/>
      <c r="M440" s="6"/>
    </row>
    <row r="441" spans="1:13" s="5" customFormat="1" ht="12.75" hidden="1" customHeight="1">
      <c r="A441" s="392"/>
      <c r="B441" s="349"/>
      <c r="C441" s="98" t="s">
        <v>280</v>
      </c>
      <c r="D441" s="98"/>
      <c r="E441" s="99">
        <v>18080</v>
      </c>
      <c r="F441" s="99"/>
      <c r="G441" s="100"/>
      <c r="H441" s="100"/>
      <c r="I441" s="431"/>
      <c r="J441" s="120"/>
      <c r="K441" s="6"/>
      <c r="L441" s="6"/>
      <c r="M441" s="6"/>
    </row>
    <row r="442" spans="1:13" s="5" customFormat="1" ht="12.75" hidden="1" customHeight="1">
      <c r="A442" s="392"/>
      <c r="B442" s="349"/>
      <c r="C442" s="98" t="s">
        <v>281</v>
      </c>
      <c r="D442" s="98"/>
      <c r="E442" s="99">
        <v>18079</v>
      </c>
      <c r="F442" s="99"/>
      <c r="G442" s="100"/>
      <c r="H442" s="100"/>
      <c r="I442" s="431"/>
      <c r="J442" s="120"/>
      <c r="K442" s="6"/>
      <c r="L442" s="6"/>
      <c r="M442" s="6"/>
    </row>
    <row r="443" spans="1:13" s="5" customFormat="1" ht="12.75">
      <c r="A443" s="392"/>
      <c r="B443" s="400" t="s">
        <v>34</v>
      </c>
      <c r="C443" s="95" t="s">
        <v>35</v>
      </c>
      <c r="D443" s="95"/>
      <c r="E443" s="96">
        <f t="shared" ref="E443" si="25">E444+E447+E452+E455</f>
        <v>0</v>
      </c>
      <c r="F443" s="96"/>
      <c r="G443" s="96">
        <f t="shared" ref="G443:H443" si="26">G444+G447+G452+G455</f>
        <v>0</v>
      </c>
      <c r="H443" s="96">
        <f t="shared" si="26"/>
        <v>0</v>
      </c>
      <c r="I443" s="432"/>
      <c r="J443" s="120"/>
      <c r="K443" s="6"/>
      <c r="L443" s="6"/>
      <c r="M443" s="6"/>
    </row>
    <row r="444" spans="1:13" s="5" customFormat="1" ht="12.75" hidden="1">
      <c r="A444" s="392"/>
      <c r="B444" s="401"/>
      <c r="C444" s="95" t="s">
        <v>57</v>
      </c>
      <c r="D444" s="95"/>
      <c r="E444" s="172">
        <f t="shared" ref="E444" si="27">E445+E446</f>
        <v>0</v>
      </c>
      <c r="F444" s="172">
        <f t="shared" ref="F444:H444" si="28">F445+F446</f>
        <v>0</v>
      </c>
      <c r="G444" s="172">
        <f t="shared" si="28"/>
        <v>0</v>
      </c>
      <c r="H444" s="172">
        <f t="shared" si="28"/>
        <v>0</v>
      </c>
      <c r="I444" s="75"/>
      <c r="J444" s="120"/>
      <c r="K444" s="6"/>
      <c r="L444" s="6"/>
      <c r="M444" s="6"/>
    </row>
    <row r="445" spans="1:13" s="5" customFormat="1" ht="12.75" hidden="1">
      <c r="A445" s="392"/>
      <c r="B445" s="401"/>
      <c r="C445" s="98" t="s">
        <v>200</v>
      </c>
      <c r="D445" s="98"/>
      <c r="E445" s="99"/>
      <c r="F445" s="99"/>
      <c r="G445" s="100"/>
      <c r="H445" s="100"/>
      <c r="I445" s="75"/>
      <c r="J445" s="120"/>
      <c r="K445" s="6"/>
      <c r="L445" s="6"/>
      <c r="M445" s="6"/>
    </row>
    <row r="446" spans="1:13" s="5" customFormat="1" ht="12.75" hidden="1">
      <c r="A446" s="392"/>
      <c r="B446" s="401"/>
      <c r="C446" s="98" t="s">
        <v>201</v>
      </c>
      <c r="D446" s="98"/>
      <c r="E446" s="99"/>
      <c r="F446" s="99"/>
      <c r="G446" s="100"/>
      <c r="H446" s="100"/>
      <c r="I446" s="75"/>
      <c r="J446" s="120"/>
      <c r="K446" s="6"/>
      <c r="L446" s="6"/>
      <c r="M446" s="6"/>
    </row>
    <row r="447" spans="1:13" s="5" customFormat="1" ht="12.75" hidden="1">
      <c r="A447" s="392"/>
      <c r="B447" s="401"/>
      <c r="C447" s="95" t="s">
        <v>74</v>
      </c>
      <c r="D447" s="95"/>
      <c r="E447" s="172">
        <f t="shared" ref="E447" si="29">E448+E449+E450+E451</f>
        <v>0</v>
      </c>
      <c r="F447" s="172">
        <f t="shared" ref="F447:H447" si="30">F448+F449+F450+F451</f>
        <v>0</v>
      </c>
      <c r="G447" s="172">
        <f t="shared" si="30"/>
        <v>0</v>
      </c>
      <c r="H447" s="172">
        <f t="shared" si="30"/>
        <v>0</v>
      </c>
      <c r="I447" s="75"/>
      <c r="J447" s="120"/>
      <c r="K447" s="6"/>
      <c r="L447" s="6"/>
      <c r="M447" s="6"/>
    </row>
    <row r="448" spans="1:13" s="5" customFormat="1" ht="12.75" hidden="1">
      <c r="A448" s="392"/>
      <c r="B448" s="401"/>
      <c r="C448" s="98" t="s">
        <v>202</v>
      </c>
      <c r="D448" s="98"/>
      <c r="E448" s="99"/>
      <c r="F448" s="99"/>
      <c r="G448" s="100"/>
      <c r="H448" s="100"/>
      <c r="I448" s="75"/>
      <c r="J448" s="120"/>
      <c r="K448" s="6"/>
      <c r="L448" s="6"/>
      <c r="M448" s="6"/>
    </row>
    <row r="449" spans="1:13" s="5" customFormat="1" ht="12.75" hidden="1">
      <c r="A449" s="392"/>
      <c r="B449" s="401"/>
      <c r="C449" s="98" t="s">
        <v>203</v>
      </c>
      <c r="D449" s="98"/>
      <c r="E449" s="99"/>
      <c r="F449" s="99"/>
      <c r="G449" s="100"/>
      <c r="H449" s="100"/>
      <c r="I449" s="75"/>
      <c r="J449" s="120"/>
      <c r="K449" s="6"/>
      <c r="L449" s="6"/>
      <c r="M449" s="6"/>
    </row>
    <row r="450" spans="1:13" s="5" customFormat="1" ht="12.75" hidden="1">
      <c r="A450" s="392"/>
      <c r="B450" s="401"/>
      <c r="C450" s="98" t="s">
        <v>204</v>
      </c>
      <c r="D450" s="98"/>
      <c r="E450" s="99"/>
      <c r="F450" s="99"/>
      <c r="G450" s="100"/>
      <c r="H450" s="100"/>
      <c r="I450" s="75"/>
      <c r="J450" s="120"/>
      <c r="K450" s="6"/>
      <c r="L450" s="6"/>
      <c r="M450" s="6"/>
    </row>
    <row r="451" spans="1:13" s="5" customFormat="1" ht="12.75" hidden="1">
      <c r="A451" s="392"/>
      <c r="B451" s="401"/>
      <c r="C451" s="98" t="s">
        <v>205</v>
      </c>
      <c r="D451" s="98"/>
      <c r="E451" s="99"/>
      <c r="F451" s="99"/>
      <c r="G451" s="100"/>
      <c r="H451" s="100"/>
      <c r="I451" s="75"/>
      <c r="J451" s="120"/>
      <c r="K451" s="6"/>
      <c r="L451" s="6"/>
      <c r="M451" s="6"/>
    </row>
    <row r="452" spans="1:13" s="5" customFormat="1" ht="12.75" hidden="1">
      <c r="A452" s="392"/>
      <c r="B452" s="401"/>
      <c r="C452" s="95" t="s">
        <v>83</v>
      </c>
      <c r="D452" s="95"/>
      <c r="E452" s="172">
        <f t="shared" ref="E452" si="31">E453+E454</f>
        <v>0</v>
      </c>
      <c r="F452" s="172">
        <f t="shared" ref="F452:H452" si="32">F453+F454</f>
        <v>0</v>
      </c>
      <c r="G452" s="172">
        <f t="shared" si="32"/>
        <v>0</v>
      </c>
      <c r="H452" s="172">
        <f t="shared" si="32"/>
        <v>0</v>
      </c>
      <c r="I452" s="75"/>
      <c r="J452" s="120"/>
      <c r="K452" s="6"/>
      <c r="L452" s="6"/>
      <c r="M452" s="6"/>
    </row>
    <row r="453" spans="1:13" s="5" customFormat="1" ht="12.75" hidden="1">
      <c r="A453" s="392"/>
      <c r="B453" s="401"/>
      <c r="C453" s="98" t="s">
        <v>206</v>
      </c>
      <c r="D453" s="98"/>
      <c r="E453" s="99"/>
      <c r="F453" s="99"/>
      <c r="G453" s="100"/>
      <c r="H453" s="100"/>
      <c r="I453" s="75"/>
      <c r="J453" s="120"/>
      <c r="K453" s="6"/>
      <c r="L453" s="6"/>
      <c r="M453" s="6"/>
    </row>
    <row r="454" spans="1:13" s="5" customFormat="1" ht="12.75" hidden="1">
      <c r="A454" s="392"/>
      <c r="B454" s="401"/>
      <c r="C454" s="98" t="s">
        <v>207</v>
      </c>
      <c r="D454" s="98"/>
      <c r="E454" s="99"/>
      <c r="F454" s="99"/>
      <c r="G454" s="100"/>
      <c r="H454" s="100"/>
      <c r="I454" s="75"/>
      <c r="J454" s="120"/>
      <c r="K454" s="6"/>
      <c r="L454" s="6"/>
      <c r="M454" s="6"/>
    </row>
    <row r="455" spans="1:13" s="5" customFormat="1" ht="12.75" hidden="1">
      <c r="A455" s="392"/>
      <c r="B455" s="401"/>
      <c r="C455" s="95" t="s">
        <v>65</v>
      </c>
      <c r="D455" s="95"/>
      <c r="E455" s="172">
        <f t="shared" ref="E455" si="33">SUM(E456:E467)</f>
        <v>0</v>
      </c>
      <c r="F455" s="172">
        <f t="shared" ref="F455:H455" si="34">SUM(F456:F467)</f>
        <v>0</v>
      </c>
      <c r="G455" s="172">
        <f t="shared" si="34"/>
        <v>0</v>
      </c>
      <c r="H455" s="172">
        <f t="shared" si="34"/>
        <v>0</v>
      </c>
      <c r="I455" s="75"/>
      <c r="J455" s="120"/>
      <c r="K455" s="6"/>
      <c r="L455" s="6"/>
      <c r="M455" s="6"/>
    </row>
    <row r="456" spans="1:13" s="5" customFormat="1" ht="12.75" hidden="1">
      <c r="A456" s="392"/>
      <c r="B456" s="401"/>
      <c r="C456" s="98" t="s">
        <v>208</v>
      </c>
      <c r="D456" s="98"/>
      <c r="E456" s="99"/>
      <c r="F456" s="99"/>
      <c r="G456" s="100"/>
      <c r="H456" s="100"/>
      <c r="I456" s="75"/>
      <c r="J456" s="120"/>
      <c r="K456" s="6"/>
      <c r="L456" s="6"/>
      <c r="M456" s="6"/>
    </row>
    <row r="457" spans="1:13" s="5" customFormat="1" ht="12.75" hidden="1">
      <c r="A457" s="392"/>
      <c r="B457" s="401"/>
      <c r="C457" s="98" t="s">
        <v>209</v>
      </c>
      <c r="D457" s="98"/>
      <c r="E457" s="99"/>
      <c r="F457" s="99"/>
      <c r="G457" s="100"/>
      <c r="H457" s="100"/>
      <c r="I457" s="75"/>
      <c r="J457" s="120"/>
      <c r="K457" s="6"/>
      <c r="L457" s="6"/>
      <c r="M457" s="6"/>
    </row>
    <row r="458" spans="1:13" s="5" customFormat="1" ht="12.75" hidden="1">
      <c r="A458" s="392"/>
      <c r="B458" s="401"/>
      <c r="C458" s="98" t="s">
        <v>210</v>
      </c>
      <c r="D458" s="98"/>
      <c r="E458" s="99"/>
      <c r="F458" s="99"/>
      <c r="G458" s="100"/>
      <c r="H458" s="100"/>
      <c r="I458" s="75"/>
      <c r="J458" s="120"/>
      <c r="K458" s="6"/>
      <c r="L458" s="6"/>
      <c r="M458" s="6"/>
    </row>
    <row r="459" spans="1:13" s="5" customFormat="1" ht="12.75" hidden="1">
      <c r="A459" s="392"/>
      <c r="B459" s="401"/>
      <c r="C459" s="98" t="s">
        <v>211</v>
      </c>
      <c r="D459" s="98"/>
      <c r="E459" s="99"/>
      <c r="F459" s="99"/>
      <c r="G459" s="100"/>
      <c r="H459" s="100"/>
      <c r="I459" s="75"/>
      <c r="J459" s="120"/>
      <c r="K459" s="6"/>
      <c r="L459" s="6"/>
      <c r="M459" s="6"/>
    </row>
    <row r="460" spans="1:13" s="5" customFormat="1" ht="12.75" hidden="1">
      <c r="A460" s="392"/>
      <c r="B460" s="401"/>
      <c r="C460" s="98" t="s">
        <v>212</v>
      </c>
      <c r="D460" s="98"/>
      <c r="E460" s="99"/>
      <c r="F460" s="99"/>
      <c r="G460" s="100"/>
      <c r="H460" s="100"/>
      <c r="I460" s="75"/>
      <c r="J460" s="120"/>
      <c r="K460" s="6"/>
      <c r="L460" s="6"/>
      <c r="M460" s="6"/>
    </row>
    <row r="461" spans="1:13" s="5" customFormat="1" ht="12.75" hidden="1">
      <c r="A461" s="392"/>
      <c r="B461" s="401"/>
      <c r="C461" s="98" t="s">
        <v>213</v>
      </c>
      <c r="D461" s="98"/>
      <c r="E461" s="99"/>
      <c r="F461" s="99"/>
      <c r="G461" s="100"/>
      <c r="H461" s="100"/>
      <c r="I461" s="75"/>
      <c r="J461" s="120"/>
      <c r="K461" s="6"/>
      <c r="L461" s="6"/>
      <c r="M461" s="6"/>
    </row>
    <row r="462" spans="1:13" s="5" customFormat="1" ht="12.75" hidden="1">
      <c r="A462" s="392"/>
      <c r="B462" s="401"/>
      <c r="C462" s="98" t="s">
        <v>214</v>
      </c>
      <c r="D462" s="98"/>
      <c r="E462" s="99"/>
      <c r="F462" s="99"/>
      <c r="G462" s="100"/>
      <c r="H462" s="100"/>
      <c r="I462" s="75"/>
      <c r="J462" s="120"/>
      <c r="K462" s="6"/>
      <c r="L462" s="6"/>
      <c r="M462" s="6"/>
    </row>
    <row r="463" spans="1:13" s="5" customFormat="1" ht="12.75" hidden="1">
      <c r="A463" s="392"/>
      <c r="B463" s="401"/>
      <c r="C463" s="98" t="s">
        <v>215</v>
      </c>
      <c r="D463" s="98"/>
      <c r="E463" s="99"/>
      <c r="F463" s="99"/>
      <c r="G463" s="100"/>
      <c r="H463" s="100"/>
      <c r="I463" s="75"/>
      <c r="J463" s="120"/>
      <c r="K463" s="6"/>
      <c r="L463" s="6"/>
      <c r="M463" s="6"/>
    </row>
    <row r="464" spans="1:13" s="5" customFormat="1" ht="12.75" hidden="1">
      <c r="A464" s="392"/>
      <c r="B464" s="401"/>
      <c r="C464" s="98" t="s">
        <v>216</v>
      </c>
      <c r="D464" s="98"/>
      <c r="E464" s="99"/>
      <c r="F464" s="99"/>
      <c r="G464" s="100"/>
      <c r="H464" s="100"/>
      <c r="I464" s="75"/>
      <c r="J464" s="120"/>
      <c r="K464" s="6"/>
      <c r="L464" s="6"/>
      <c r="M464" s="6"/>
    </row>
    <row r="465" spans="1:13" s="5" customFormat="1" ht="12.75" hidden="1">
      <c r="A465" s="392"/>
      <c r="B465" s="401"/>
      <c r="C465" s="98" t="s">
        <v>217</v>
      </c>
      <c r="D465" s="98"/>
      <c r="E465" s="99"/>
      <c r="F465" s="99"/>
      <c r="G465" s="100"/>
      <c r="H465" s="100"/>
      <c r="I465" s="75"/>
      <c r="J465" s="120"/>
      <c r="K465" s="6"/>
      <c r="L465" s="6"/>
      <c r="M465" s="6"/>
    </row>
    <row r="466" spans="1:13" s="5" customFormat="1" ht="12.75" hidden="1">
      <c r="A466" s="392"/>
      <c r="B466" s="401"/>
      <c r="C466" s="98" t="s">
        <v>218</v>
      </c>
      <c r="D466" s="98"/>
      <c r="E466" s="99"/>
      <c r="F466" s="99"/>
      <c r="G466" s="100"/>
      <c r="H466" s="100"/>
      <c r="I466" s="75"/>
      <c r="J466" s="120"/>
      <c r="K466" s="6"/>
      <c r="L466" s="6"/>
      <c r="M466" s="6"/>
    </row>
    <row r="467" spans="1:13" s="5" customFormat="1" ht="22.5" hidden="1" customHeight="1">
      <c r="A467" s="393"/>
      <c r="B467" s="429"/>
      <c r="C467" s="98" t="s">
        <v>219</v>
      </c>
      <c r="D467" s="98"/>
      <c r="E467" s="99"/>
      <c r="F467" s="99"/>
      <c r="G467" s="100"/>
      <c r="H467" s="100"/>
      <c r="I467" s="75"/>
      <c r="J467" s="120"/>
      <c r="K467" s="6"/>
      <c r="L467" s="6"/>
      <c r="M467" s="6"/>
    </row>
    <row r="468" spans="1:13" s="5" customFormat="1" ht="25.5">
      <c r="A468" s="391" t="s">
        <v>18</v>
      </c>
      <c r="B468" s="118" t="s">
        <v>47</v>
      </c>
      <c r="C468" s="95" t="s">
        <v>84</v>
      </c>
      <c r="D468" s="95"/>
      <c r="E468" s="96">
        <f t="shared" ref="E468" si="35">E469</f>
        <v>175531062</v>
      </c>
      <c r="F468" s="96">
        <f>F469</f>
        <v>263105986</v>
      </c>
      <c r="G468" s="96">
        <f t="shared" ref="G468:H468" si="36">G469</f>
        <v>236363079</v>
      </c>
      <c r="H468" s="96">
        <f t="shared" si="36"/>
        <v>238398083</v>
      </c>
      <c r="I468" s="213"/>
      <c r="J468" s="120"/>
      <c r="K468" s="6"/>
      <c r="L468" s="6"/>
      <c r="M468" s="6"/>
    </row>
    <row r="469" spans="1:13" s="5" customFormat="1" ht="12.75">
      <c r="A469" s="392"/>
      <c r="B469" s="394" t="s">
        <v>46</v>
      </c>
      <c r="C469" s="102" t="s">
        <v>45</v>
      </c>
      <c r="D469" s="102"/>
      <c r="E469" s="99">
        <f t="shared" ref="E469" si="37">SUM(E470:E483)</f>
        <v>175531062</v>
      </c>
      <c r="F469" s="99">
        <f>SUM(F473:F491)</f>
        <v>263105986</v>
      </c>
      <c r="G469" s="99">
        <f t="shared" ref="G469:H469" si="38">SUM(G473:G491)</f>
        <v>236363079</v>
      </c>
      <c r="H469" s="99">
        <f t="shared" si="38"/>
        <v>238398083</v>
      </c>
      <c r="I469" s="213"/>
      <c r="J469" s="120"/>
      <c r="K469" s="6"/>
      <c r="L469" s="6"/>
      <c r="M469" s="6"/>
    </row>
    <row r="470" spans="1:13" s="5" customFormat="1" ht="25.5" hidden="1">
      <c r="A470" s="392"/>
      <c r="B470" s="395"/>
      <c r="C470" s="102" t="s">
        <v>371</v>
      </c>
      <c r="D470" s="102"/>
      <c r="E470" s="99">
        <v>0</v>
      </c>
      <c r="F470" s="99">
        <v>0</v>
      </c>
      <c r="G470" s="99"/>
      <c r="H470" s="99"/>
      <c r="I470" s="213"/>
      <c r="J470" s="120"/>
      <c r="K470" s="6"/>
      <c r="L470" s="6"/>
      <c r="M470" s="6"/>
    </row>
    <row r="471" spans="1:13" s="5" customFormat="1" ht="12.75" hidden="1">
      <c r="A471" s="392"/>
      <c r="B471" s="395"/>
      <c r="C471" s="102" t="s">
        <v>372</v>
      </c>
      <c r="D471" s="102"/>
      <c r="E471" s="99">
        <v>0</v>
      </c>
      <c r="F471" s="99">
        <v>0</v>
      </c>
      <c r="G471" s="99"/>
      <c r="H471" s="99"/>
      <c r="I471" s="213"/>
      <c r="J471" s="120"/>
      <c r="K471" s="6"/>
      <c r="L471" s="6"/>
      <c r="M471" s="6"/>
    </row>
    <row r="472" spans="1:13" s="5" customFormat="1" ht="12.75" hidden="1">
      <c r="A472" s="392"/>
      <c r="B472" s="395"/>
      <c r="C472" s="102" t="s">
        <v>373</v>
      </c>
      <c r="D472" s="102"/>
      <c r="E472" s="99">
        <v>0</v>
      </c>
      <c r="F472" s="99">
        <v>0</v>
      </c>
      <c r="G472" s="99"/>
      <c r="H472" s="99"/>
      <c r="I472" s="213"/>
      <c r="J472" s="120"/>
      <c r="K472" s="6"/>
      <c r="L472" s="6"/>
      <c r="M472" s="6"/>
    </row>
    <row r="473" spans="1:13" s="5" customFormat="1" ht="25.5">
      <c r="A473" s="392"/>
      <c r="B473" s="395"/>
      <c r="C473" s="102" t="s">
        <v>242</v>
      </c>
      <c r="D473" s="102"/>
      <c r="E473" s="99">
        <v>9463932</v>
      </c>
      <c r="F473" s="99">
        <v>9594105</v>
      </c>
      <c r="G473" s="100">
        <v>10251938</v>
      </c>
      <c r="H473" s="100">
        <v>9841055</v>
      </c>
      <c r="I473" s="213"/>
      <c r="J473" s="120"/>
      <c r="K473" s="6"/>
      <c r="L473" s="6"/>
      <c r="M473" s="6"/>
    </row>
    <row r="474" spans="1:13" s="5" customFormat="1" ht="25.5">
      <c r="A474" s="392"/>
      <c r="B474" s="395"/>
      <c r="C474" s="102" t="s">
        <v>243</v>
      </c>
      <c r="D474" s="102"/>
      <c r="E474" s="99">
        <v>22132213</v>
      </c>
      <c r="F474" s="99">
        <v>35264962</v>
      </c>
      <c r="G474" s="100">
        <v>38026730</v>
      </c>
      <c r="H474" s="100">
        <v>36111810</v>
      </c>
      <c r="I474" s="213"/>
      <c r="J474" s="120"/>
      <c r="K474" s="6"/>
      <c r="L474" s="6"/>
      <c r="M474" s="6"/>
    </row>
    <row r="475" spans="1:13" s="5" customFormat="1" ht="25.5">
      <c r="A475" s="392"/>
      <c r="B475" s="395"/>
      <c r="C475" s="102" t="s">
        <v>244</v>
      </c>
      <c r="D475" s="102"/>
      <c r="E475" s="99">
        <v>10851322</v>
      </c>
      <c r="F475" s="99">
        <v>11168174</v>
      </c>
      <c r="G475" s="100">
        <v>12028266</v>
      </c>
      <c r="H475" s="100">
        <v>11831843</v>
      </c>
      <c r="I475" s="213"/>
      <c r="J475" s="120"/>
      <c r="K475" s="6"/>
      <c r="L475" s="6"/>
      <c r="M475" s="6"/>
    </row>
    <row r="476" spans="1:13" s="5" customFormat="1" ht="12.75">
      <c r="A476" s="392"/>
      <c r="B476" s="395"/>
      <c r="C476" s="102" t="s">
        <v>245</v>
      </c>
      <c r="D476" s="102"/>
      <c r="E476" s="99">
        <v>5861539</v>
      </c>
      <c r="F476" s="99">
        <v>5817526</v>
      </c>
      <c r="G476" s="100">
        <v>8618052</v>
      </c>
      <c r="H476" s="100">
        <v>8478763</v>
      </c>
      <c r="I476" s="213"/>
      <c r="J476" s="120"/>
      <c r="K476" s="6"/>
      <c r="L476" s="6"/>
      <c r="M476" s="6"/>
    </row>
    <row r="477" spans="1:13" s="5" customFormat="1" ht="39.75" customHeight="1">
      <c r="A477" s="392"/>
      <c r="B477" s="395"/>
      <c r="C477" s="102" t="s">
        <v>246</v>
      </c>
      <c r="D477" s="102"/>
      <c r="E477" s="99">
        <v>16665798</v>
      </c>
      <c r="F477" s="99">
        <v>16937668</v>
      </c>
      <c r="G477" s="100">
        <v>20783825</v>
      </c>
      <c r="H477" s="100">
        <v>20444231</v>
      </c>
      <c r="I477" s="213"/>
      <c r="J477" s="120"/>
      <c r="K477" s="6"/>
      <c r="L477" s="6"/>
      <c r="M477" s="6"/>
    </row>
    <row r="478" spans="1:13" s="5" customFormat="1" ht="25.5">
      <c r="A478" s="392"/>
      <c r="B478" s="395"/>
      <c r="C478" s="102" t="s">
        <v>247</v>
      </c>
      <c r="D478" s="102"/>
      <c r="E478" s="99">
        <v>30592468</v>
      </c>
      <c r="F478" s="99">
        <v>32465070</v>
      </c>
      <c r="G478" s="100">
        <v>34628347</v>
      </c>
      <c r="H478" s="100">
        <v>34078606</v>
      </c>
      <c r="I478" s="213"/>
      <c r="J478" s="120"/>
      <c r="K478" s="6"/>
      <c r="L478" s="6"/>
      <c r="M478" s="6"/>
    </row>
    <row r="479" spans="1:13" s="5" customFormat="1" ht="25.5">
      <c r="A479" s="392"/>
      <c r="B479" s="395"/>
      <c r="C479" s="102" t="s">
        <v>248</v>
      </c>
      <c r="D479" s="102"/>
      <c r="E479" s="99">
        <v>9948954</v>
      </c>
      <c r="F479" s="99">
        <v>12433338</v>
      </c>
      <c r="G479" s="100">
        <v>11896200</v>
      </c>
      <c r="H479" s="100">
        <v>11377478</v>
      </c>
      <c r="I479" s="213"/>
      <c r="J479" s="120"/>
      <c r="K479" s="6"/>
      <c r="L479" s="6"/>
      <c r="M479" s="6"/>
    </row>
    <row r="480" spans="1:13" s="5" customFormat="1" ht="25.5">
      <c r="A480" s="392"/>
      <c r="B480" s="395"/>
      <c r="C480" s="102" t="s">
        <v>249</v>
      </c>
      <c r="D480" s="102"/>
      <c r="E480" s="99">
        <v>30129865</v>
      </c>
      <c r="F480" s="99">
        <v>28619170</v>
      </c>
      <c r="G480" s="100">
        <v>24907172</v>
      </c>
      <c r="H480" s="100">
        <v>22868810</v>
      </c>
      <c r="I480" s="213"/>
      <c r="J480" s="120"/>
      <c r="K480" s="6"/>
      <c r="L480" s="6"/>
      <c r="M480" s="6"/>
    </row>
    <row r="481" spans="1:13" s="5" customFormat="1" ht="25.5">
      <c r="A481" s="392"/>
      <c r="B481" s="395"/>
      <c r="C481" s="102" t="s">
        <v>250</v>
      </c>
      <c r="D481" s="102"/>
      <c r="E481" s="99">
        <v>10233554</v>
      </c>
      <c r="F481" s="99">
        <v>9608371</v>
      </c>
      <c r="G481" s="100">
        <v>9227860</v>
      </c>
      <c r="H481" s="100">
        <v>8039770</v>
      </c>
      <c r="I481" s="213"/>
      <c r="J481" s="120"/>
      <c r="K481" s="6"/>
      <c r="L481" s="6"/>
      <c r="M481" s="6"/>
    </row>
    <row r="482" spans="1:13" s="5" customFormat="1" ht="12.75">
      <c r="A482" s="392"/>
      <c r="B482" s="395"/>
      <c r="C482" s="102" t="s">
        <v>587</v>
      </c>
      <c r="D482" s="102"/>
      <c r="E482" s="99"/>
      <c r="F482" s="99">
        <v>21626503</v>
      </c>
      <c r="G482" s="100">
        <v>7383992</v>
      </c>
      <c r="H482" s="100">
        <v>6192790</v>
      </c>
      <c r="I482" s="213"/>
      <c r="J482" s="120"/>
      <c r="K482" s="6"/>
      <c r="L482" s="6"/>
      <c r="M482" s="6"/>
    </row>
    <row r="483" spans="1:13" s="5" customFormat="1" ht="25.5">
      <c r="A483" s="392"/>
      <c r="B483" s="395"/>
      <c r="C483" s="102" t="s">
        <v>251</v>
      </c>
      <c r="D483" s="102"/>
      <c r="E483" s="99">
        <v>29651417</v>
      </c>
      <c r="F483" s="99">
        <v>32084904</v>
      </c>
      <c r="G483" s="100">
        <v>37867410</v>
      </c>
      <c r="H483" s="100">
        <v>46354635</v>
      </c>
      <c r="I483" s="213"/>
      <c r="J483" s="120"/>
      <c r="K483" s="6"/>
      <c r="L483" s="6"/>
      <c r="M483" s="6"/>
    </row>
    <row r="484" spans="1:13" s="5" customFormat="1" ht="18" customHeight="1">
      <c r="A484" s="392"/>
      <c r="B484" s="395"/>
      <c r="C484" s="102" t="s">
        <v>669</v>
      </c>
      <c r="D484" s="102"/>
      <c r="E484" s="96">
        <v>0</v>
      </c>
      <c r="F484" s="99">
        <v>10060000</v>
      </c>
      <c r="G484" s="100">
        <v>2963327</v>
      </c>
      <c r="H484" s="100">
        <v>3254042</v>
      </c>
      <c r="I484" s="208" t="s">
        <v>727</v>
      </c>
      <c r="J484" s="120" t="s">
        <v>725</v>
      </c>
      <c r="K484" s="6"/>
      <c r="L484" s="6"/>
      <c r="M484" s="6"/>
    </row>
    <row r="485" spans="1:13" s="5" customFormat="1" ht="21" customHeight="1">
      <c r="A485" s="392"/>
      <c r="B485" s="395"/>
      <c r="C485" s="102" t="s">
        <v>670</v>
      </c>
      <c r="D485" s="102"/>
      <c r="E485" s="96"/>
      <c r="F485" s="99">
        <v>17038110</v>
      </c>
      <c r="G485" s="100">
        <v>5000000</v>
      </c>
      <c r="H485" s="100">
        <v>3000000</v>
      </c>
      <c r="I485" s="208" t="s">
        <v>727</v>
      </c>
      <c r="J485" s="120" t="s">
        <v>725</v>
      </c>
      <c r="K485" s="6"/>
      <c r="L485" s="6"/>
      <c r="M485" s="6"/>
    </row>
    <row r="486" spans="1:13" s="5" customFormat="1" ht="16.5" customHeight="1">
      <c r="A486" s="392"/>
      <c r="B486" s="395"/>
      <c r="C486" s="102" t="s">
        <v>671</v>
      </c>
      <c r="D486" s="102"/>
      <c r="E486" s="96"/>
      <c r="F486" s="99">
        <v>5000000</v>
      </c>
      <c r="G486" s="100">
        <v>3000000</v>
      </c>
      <c r="H486" s="100">
        <v>2000000</v>
      </c>
      <c r="I486" s="208" t="s">
        <v>727</v>
      </c>
      <c r="J486" s="120" t="s">
        <v>725</v>
      </c>
      <c r="K486" s="6"/>
      <c r="L486" s="6"/>
      <c r="M486" s="6"/>
    </row>
    <row r="487" spans="1:13" s="5" customFormat="1" ht="18.75" customHeight="1">
      <c r="A487" s="392"/>
      <c r="B487" s="395"/>
      <c r="C487" s="102" t="s">
        <v>672</v>
      </c>
      <c r="D487" s="102"/>
      <c r="E487" s="96"/>
      <c r="F487" s="99">
        <v>530507</v>
      </c>
      <c r="G487" s="100">
        <v>1177138</v>
      </c>
      <c r="H487" s="100">
        <v>390724</v>
      </c>
      <c r="I487" s="208" t="s">
        <v>727</v>
      </c>
      <c r="J487" s="120" t="s">
        <v>725</v>
      </c>
      <c r="K487" s="6"/>
      <c r="L487" s="6"/>
      <c r="M487" s="6"/>
    </row>
    <row r="488" spans="1:13" s="5" customFormat="1" ht="15.75" customHeight="1">
      <c r="A488" s="392"/>
      <c r="B488" s="395"/>
      <c r="C488" s="102" t="s">
        <v>673</v>
      </c>
      <c r="D488" s="102"/>
      <c r="E488" s="96"/>
      <c r="F488" s="99">
        <v>1000000</v>
      </c>
      <c r="G488" s="100">
        <v>2539994</v>
      </c>
      <c r="H488" s="100">
        <v>2789179</v>
      </c>
      <c r="I488" s="208" t="s">
        <v>727</v>
      </c>
      <c r="J488" s="120" t="s">
        <v>725</v>
      </c>
      <c r="K488" s="6"/>
      <c r="L488" s="6"/>
      <c r="M488" s="6"/>
    </row>
    <row r="489" spans="1:13" s="5" customFormat="1" ht="12.75" hidden="1">
      <c r="A489" s="392"/>
      <c r="B489" s="395"/>
      <c r="C489" s="102" t="s">
        <v>674</v>
      </c>
      <c r="D489" s="102"/>
      <c r="E489" s="96">
        <v>0</v>
      </c>
      <c r="F489" s="99"/>
      <c r="G489" s="100"/>
      <c r="H489" s="100"/>
      <c r="I489" s="208"/>
      <c r="J489" s="120"/>
      <c r="K489" s="6"/>
      <c r="L489" s="6"/>
      <c r="M489" s="6"/>
    </row>
    <row r="490" spans="1:13" s="5" customFormat="1" ht="22.5" customHeight="1">
      <c r="A490" s="392"/>
      <c r="B490" s="395"/>
      <c r="C490" s="102" t="s">
        <v>675</v>
      </c>
      <c r="D490" s="102"/>
      <c r="E490" s="96">
        <v>0</v>
      </c>
      <c r="F490" s="99">
        <v>3288085</v>
      </c>
      <c r="G490" s="100">
        <v>3196710</v>
      </c>
      <c r="H490" s="100">
        <v>2344347</v>
      </c>
      <c r="I490" s="208" t="s">
        <v>727</v>
      </c>
      <c r="J490" s="120" t="s">
        <v>725</v>
      </c>
      <c r="K490" s="6"/>
      <c r="L490" s="6"/>
      <c r="M490" s="6"/>
    </row>
    <row r="491" spans="1:13" s="5" customFormat="1" ht="33" customHeight="1">
      <c r="A491" s="392"/>
      <c r="B491" s="395"/>
      <c r="C491" s="102" t="s">
        <v>676</v>
      </c>
      <c r="D491" s="102"/>
      <c r="E491" s="96">
        <v>0</v>
      </c>
      <c r="F491" s="99">
        <v>10569493</v>
      </c>
      <c r="G491" s="100">
        <v>2866118</v>
      </c>
      <c r="H491" s="100">
        <v>9000000</v>
      </c>
      <c r="I491" s="208" t="s">
        <v>726</v>
      </c>
      <c r="J491" s="120"/>
      <c r="K491" s="6"/>
      <c r="L491" s="6"/>
      <c r="M491" s="6"/>
    </row>
    <row r="492" spans="1:13" s="5" customFormat="1" ht="12.75" hidden="1">
      <c r="A492" s="392"/>
      <c r="B492" s="395"/>
      <c r="C492" s="102" t="s">
        <v>677</v>
      </c>
      <c r="D492" s="102"/>
      <c r="E492" s="96">
        <v>0</v>
      </c>
      <c r="F492" s="99"/>
      <c r="G492" s="100"/>
      <c r="H492" s="100"/>
      <c r="I492" s="208"/>
      <c r="J492" s="120"/>
      <c r="K492" s="6"/>
      <c r="L492" s="6"/>
      <c r="M492" s="6"/>
    </row>
    <row r="493" spans="1:13" s="5" customFormat="1" ht="38.25" hidden="1">
      <c r="A493" s="393"/>
      <c r="B493" s="396"/>
      <c r="C493" s="102" t="s">
        <v>678</v>
      </c>
      <c r="D493" s="102"/>
      <c r="E493" s="96">
        <v>0</v>
      </c>
      <c r="F493" s="99"/>
      <c r="G493" s="100"/>
      <c r="H493" s="100"/>
      <c r="I493" s="208"/>
      <c r="J493" s="120"/>
      <c r="K493" s="6"/>
      <c r="L493" s="6"/>
      <c r="M493" s="6"/>
    </row>
    <row r="494" spans="1:13" s="5" customFormat="1" ht="25.5">
      <c r="A494" s="392" t="s">
        <v>19</v>
      </c>
      <c r="B494" s="94" t="s">
        <v>47</v>
      </c>
      <c r="C494" s="95" t="s">
        <v>108</v>
      </c>
      <c r="D494" s="95"/>
      <c r="E494" s="96">
        <v>50900455</v>
      </c>
      <c r="F494" s="96">
        <f>F495</f>
        <v>136081415</v>
      </c>
      <c r="G494" s="96">
        <f t="shared" ref="G494:H494" si="39">G495+G552</f>
        <v>0</v>
      </c>
      <c r="H494" s="96">
        <f t="shared" si="39"/>
        <v>0</v>
      </c>
      <c r="I494" s="208"/>
      <c r="J494" s="120"/>
      <c r="K494" s="6"/>
      <c r="L494" s="6"/>
      <c r="M494" s="6"/>
    </row>
    <row r="495" spans="1:13" s="5" customFormat="1" ht="12.75">
      <c r="A495" s="392"/>
      <c r="B495" s="400" t="s">
        <v>46</v>
      </c>
      <c r="C495" s="98" t="s">
        <v>585</v>
      </c>
      <c r="D495" s="98"/>
      <c r="E495" s="99">
        <v>0</v>
      </c>
      <c r="F495" s="99">
        <f>SUM(F496:F551)</f>
        <v>136081415</v>
      </c>
      <c r="G495" s="99">
        <f t="shared" ref="G495:H495" si="40">SUM(G496:G551)</f>
        <v>0</v>
      </c>
      <c r="H495" s="99">
        <f t="shared" si="40"/>
        <v>0</v>
      </c>
      <c r="I495" s="208"/>
      <c r="J495" s="120"/>
      <c r="K495" s="6"/>
      <c r="L495" s="6"/>
      <c r="M495" s="6"/>
    </row>
    <row r="496" spans="1:13" s="5" customFormat="1" ht="25.5">
      <c r="A496" s="392"/>
      <c r="B496" s="401"/>
      <c r="C496" s="98" t="s">
        <v>714</v>
      </c>
      <c r="D496" s="98"/>
      <c r="E496" s="99">
        <v>0</v>
      </c>
      <c r="F496" s="99">
        <v>6723339</v>
      </c>
      <c r="G496" s="100"/>
      <c r="H496" s="100"/>
      <c r="I496" s="208" t="s">
        <v>728</v>
      </c>
      <c r="J496" s="114" t="s">
        <v>729</v>
      </c>
      <c r="K496" s="6"/>
      <c r="L496" s="6"/>
      <c r="M496" s="6"/>
    </row>
    <row r="497" spans="1:13" s="5" customFormat="1" ht="25.5">
      <c r="A497" s="392"/>
      <c r="B497" s="401"/>
      <c r="C497" s="98" t="s">
        <v>715</v>
      </c>
      <c r="D497" s="98"/>
      <c r="E497" s="99">
        <v>0</v>
      </c>
      <c r="F497" s="99">
        <v>18033319</v>
      </c>
      <c r="G497" s="100"/>
      <c r="H497" s="100"/>
      <c r="I497" s="208" t="s">
        <v>730</v>
      </c>
      <c r="J497" s="114"/>
      <c r="K497" s="6"/>
      <c r="L497" s="6"/>
      <c r="M497" s="6"/>
    </row>
    <row r="498" spans="1:13" s="5" customFormat="1" ht="25.5">
      <c r="A498" s="392"/>
      <c r="B498" s="401"/>
      <c r="C498" s="98" t="s">
        <v>718</v>
      </c>
      <c r="D498" s="98"/>
      <c r="E498" s="99">
        <v>0</v>
      </c>
      <c r="F498" s="99">
        <v>18696407</v>
      </c>
      <c r="G498" s="100"/>
      <c r="H498" s="100"/>
      <c r="I498" s="208"/>
      <c r="J498" s="120"/>
      <c r="K498" s="6"/>
      <c r="L498" s="6"/>
      <c r="M498" s="6"/>
    </row>
    <row r="499" spans="1:13" s="5" customFormat="1" ht="25.5">
      <c r="A499" s="392"/>
      <c r="B499" s="401"/>
      <c r="C499" s="98" t="s">
        <v>716</v>
      </c>
      <c r="D499" s="98"/>
      <c r="E499" s="99">
        <v>0</v>
      </c>
      <c r="F499" s="99">
        <v>13995656</v>
      </c>
      <c r="G499" s="100"/>
      <c r="H499" s="100"/>
      <c r="I499" s="208" t="s">
        <v>730</v>
      </c>
      <c r="J499" s="120"/>
      <c r="K499" s="6"/>
      <c r="L499" s="6"/>
      <c r="M499" s="6"/>
    </row>
    <row r="500" spans="1:13" s="5" customFormat="1" ht="25.5" hidden="1">
      <c r="A500" s="392"/>
      <c r="B500" s="401"/>
      <c r="C500" s="98" t="s">
        <v>226</v>
      </c>
      <c r="D500" s="98"/>
      <c r="E500" s="99">
        <v>0</v>
      </c>
      <c r="F500" s="99">
        <v>0</v>
      </c>
      <c r="G500" s="100"/>
      <c r="H500" s="100"/>
      <c r="I500" s="208"/>
      <c r="J500" s="120"/>
      <c r="K500" s="6"/>
      <c r="L500" s="6"/>
      <c r="M500" s="6"/>
    </row>
    <row r="501" spans="1:13" s="5" customFormat="1" ht="25.5">
      <c r="A501" s="392"/>
      <c r="B501" s="401"/>
      <c r="C501" s="98" t="s">
        <v>719</v>
      </c>
      <c r="D501" s="98"/>
      <c r="E501" s="99">
        <v>0</v>
      </c>
      <c r="F501" s="99">
        <v>17132625</v>
      </c>
      <c r="G501" s="100"/>
      <c r="H501" s="100"/>
      <c r="I501" s="208" t="s">
        <v>730</v>
      </c>
      <c r="J501" s="120"/>
      <c r="K501" s="6"/>
      <c r="L501" s="6"/>
      <c r="M501" s="6"/>
    </row>
    <row r="502" spans="1:13" s="5" customFormat="1" ht="25.5">
      <c r="A502" s="392"/>
      <c r="B502" s="401"/>
      <c r="C502" s="98" t="s">
        <v>717</v>
      </c>
      <c r="D502" s="98"/>
      <c r="E502" s="99">
        <v>0</v>
      </c>
      <c r="F502" s="99">
        <v>12457150</v>
      </c>
      <c r="G502" s="100"/>
      <c r="H502" s="100"/>
      <c r="I502" s="208" t="s">
        <v>730</v>
      </c>
      <c r="J502" s="120"/>
      <c r="K502" s="6"/>
      <c r="L502" s="6"/>
      <c r="M502" s="6"/>
    </row>
    <row r="503" spans="1:13" s="5" customFormat="1" ht="25.5" hidden="1">
      <c r="A503" s="392"/>
      <c r="B503" s="401"/>
      <c r="C503" s="98" t="s">
        <v>229</v>
      </c>
      <c r="D503" s="98"/>
      <c r="E503" s="99">
        <v>0</v>
      </c>
      <c r="F503" s="99">
        <v>0</v>
      </c>
      <c r="G503" s="100"/>
      <c r="H503" s="100"/>
      <c r="I503" s="208"/>
      <c r="J503" s="120"/>
      <c r="K503" s="6"/>
      <c r="L503" s="6"/>
      <c r="M503" s="6"/>
    </row>
    <row r="504" spans="1:13" s="5" customFormat="1" ht="25.5" hidden="1">
      <c r="A504" s="392"/>
      <c r="B504" s="401"/>
      <c r="C504" s="98" t="s">
        <v>252</v>
      </c>
      <c r="D504" s="98"/>
      <c r="E504" s="99">
        <v>0</v>
      </c>
      <c r="F504" s="99">
        <v>0</v>
      </c>
      <c r="G504" s="100"/>
      <c r="H504" s="100"/>
      <c r="I504" s="208"/>
      <c r="J504" s="120"/>
      <c r="K504" s="6"/>
      <c r="L504" s="6"/>
      <c r="M504" s="6"/>
    </row>
    <row r="505" spans="1:13" s="5" customFormat="1" ht="25.5" hidden="1">
      <c r="A505" s="392"/>
      <c r="B505" s="401"/>
      <c r="C505" s="98" t="s">
        <v>253</v>
      </c>
      <c r="D505" s="98"/>
      <c r="E505" s="99">
        <v>0</v>
      </c>
      <c r="F505" s="99">
        <v>0</v>
      </c>
      <c r="G505" s="100"/>
      <c r="H505" s="100"/>
      <c r="I505" s="208"/>
      <c r="J505" s="120"/>
      <c r="K505" s="6"/>
      <c r="L505" s="6"/>
      <c r="M505" s="6"/>
    </row>
    <row r="506" spans="1:13" s="5" customFormat="1" ht="25.5" hidden="1">
      <c r="A506" s="392"/>
      <c r="B506" s="401"/>
      <c r="C506" s="98" t="s">
        <v>254</v>
      </c>
      <c r="D506" s="98"/>
      <c r="E506" s="99">
        <v>0</v>
      </c>
      <c r="F506" s="99">
        <v>0</v>
      </c>
      <c r="G506" s="100"/>
      <c r="H506" s="100"/>
      <c r="I506" s="208"/>
      <c r="J506" s="120"/>
      <c r="K506" s="6"/>
      <c r="L506" s="6"/>
      <c r="M506" s="6"/>
    </row>
    <row r="507" spans="1:13" s="5" customFormat="1" ht="25.5">
      <c r="A507" s="392"/>
      <c r="B507" s="401"/>
      <c r="C507" s="98" t="s">
        <v>255</v>
      </c>
      <c r="D507" s="98"/>
      <c r="E507" s="99">
        <v>0</v>
      </c>
      <c r="F507" s="99">
        <v>18660708</v>
      </c>
      <c r="G507" s="100"/>
      <c r="H507" s="100"/>
      <c r="I507" s="208"/>
      <c r="J507" s="120"/>
      <c r="K507" s="6"/>
      <c r="L507" s="6"/>
      <c r="M507" s="6"/>
    </row>
    <row r="508" spans="1:13" s="5" customFormat="1" ht="25.5" hidden="1">
      <c r="A508" s="392"/>
      <c r="B508" s="401"/>
      <c r="C508" s="98" t="s">
        <v>256</v>
      </c>
      <c r="D508" s="98"/>
      <c r="E508" s="99">
        <v>0</v>
      </c>
      <c r="F508" s="99">
        <v>0</v>
      </c>
      <c r="G508" s="100"/>
      <c r="H508" s="100"/>
      <c r="I508" s="208"/>
      <c r="J508" s="120"/>
      <c r="K508" s="6"/>
      <c r="L508" s="6"/>
      <c r="M508" s="6"/>
    </row>
    <row r="509" spans="1:13" s="5" customFormat="1" ht="25.5" hidden="1">
      <c r="A509" s="392"/>
      <c r="B509" s="401"/>
      <c r="C509" s="98" t="s">
        <v>257</v>
      </c>
      <c r="D509" s="98"/>
      <c r="E509" s="99">
        <v>0</v>
      </c>
      <c r="F509" s="99">
        <v>0</v>
      </c>
      <c r="G509" s="100"/>
      <c r="H509" s="100"/>
      <c r="I509" s="208"/>
      <c r="J509" s="120"/>
      <c r="K509" s="6"/>
      <c r="L509" s="6"/>
      <c r="M509" s="6"/>
    </row>
    <row r="510" spans="1:13" s="5" customFormat="1" ht="25.5" hidden="1">
      <c r="A510" s="392"/>
      <c r="B510" s="401"/>
      <c r="C510" s="98" t="s">
        <v>258</v>
      </c>
      <c r="D510" s="98"/>
      <c r="E510" s="99">
        <v>0</v>
      </c>
      <c r="F510" s="99">
        <v>0</v>
      </c>
      <c r="G510" s="100"/>
      <c r="H510" s="100"/>
      <c r="I510" s="208"/>
      <c r="J510" s="120"/>
      <c r="K510" s="6"/>
      <c r="L510" s="6"/>
      <c r="M510" s="6"/>
    </row>
    <row r="511" spans="1:13" s="5" customFormat="1" ht="25.5" hidden="1">
      <c r="A511" s="392"/>
      <c r="B511" s="401"/>
      <c r="C511" s="98" t="s">
        <v>259</v>
      </c>
      <c r="D511" s="98"/>
      <c r="E511" s="99">
        <v>0</v>
      </c>
      <c r="F511" s="99">
        <v>0</v>
      </c>
      <c r="G511" s="100"/>
      <c r="H511" s="100"/>
      <c r="I511" s="208"/>
      <c r="J511" s="120"/>
      <c r="K511" s="6"/>
      <c r="L511" s="6"/>
      <c r="M511" s="6"/>
    </row>
    <row r="512" spans="1:13" s="5" customFormat="1" ht="25.5" hidden="1">
      <c r="A512" s="392"/>
      <c r="B512" s="401"/>
      <c r="C512" s="98" t="s">
        <v>260</v>
      </c>
      <c r="D512" s="98"/>
      <c r="E512" s="99">
        <v>0</v>
      </c>
      <c r="F512" s="99">
        <v>0</v>
      </c>
      <c r="G512" s="100"/>
      <c r="H512" s="100"/>
      <c r="I512" s="208"/>
      <c r="J512" s="120"/>
      <c r="K512" s="6"/>
      <c r="L512" s="6"/>
      <c r="M512" s="6"/>
    </row>
    <row r="513" spans="1:13" s="5" customFormat="1" ht="25.5" hidden="1">
      <c r="A513" s="392"/>
      <c r="B513" s="401"/>
      <c r="C513" s="98" t="s">
        <v>261</v>
      </c>
      <c r="D513" s="98"/>
      <c r="E513" s="99">
        <v>0</v>
      </c>
      <c r="F513" s="99">
        <v>0</v>
      </c>
      <c r="G513" s="100"/>
      <c r="H513" s="100"/>
      <c r="I513" s="208"/>
      <c r="J513" s="120"/>
      <c r="K513" s="6"/>
      <c r="L513" s="6"/>
      <c r="M513" s="6"/>
    </row>
    <row r="514" spans="1:13" s="5" customFormat="1" ht="25.5" hidden="1">
      <c r="A514" s="392"/>
      <c r="B514" s="401"/>
      <c r="C514" s="98" t="s">
        <v>262</v>
      </c>
      <c r="D514" s="98"/>
      <c r="E514" s="99">
        <v>0</v>
      </c>
      <c r="F514" s="99">
        <v>0</v>
      </c>
      <c r="G514" s="100"/>
      <c r="H514" s="100"/>
      <c r="I514" s="208"/>
      <c r="J514" s="120"/>
      <c r="K514" s="6"/>
      <c r="L514" s="6"/>
      <c r="M514" s="6"/>
    </row>
    <row r="515" spans="1:13" s="5" customFormat="1" ht="25.5" hidden="1">
      <c r="A515" s="392"/>
      <c r="B515" s="401"/>
      <c r="C515" s="98" t="s">
        <v>263</v>
      </c>
      <c r="D515" s="98"/>
      <c r="E515" s="99">
        <v>0</v>
      </c>
      <c r="F515" s="99">
        <v>0</v>
      </c>
      <c r="G515" s="100"/>
      <c r="H515" s="100"/>
      <c r="I515" s="208"/>
      <c r="J515" s="120"/>
      <c r="K515" s="6"/>
      <c r="L515" s="6"/>
      <c r="M515" s="6"/>
    </row>
    <row r="516" spans="1:13" s="5" customFormat="1" ht="25.5" hidden="1">
      <c r="A516" s="392"/>
      <c r="B516" s="401"/>
      <c r="C516" s="98" t="s">
        <v>264</v>
      </c>
      <c r="D516" s="98"/>
      <c r="E516" s="99">
        <v>0</v>
      </c>
      <c r="F516" s="99">
        <v>0</v>
      </c>
      <c r="G516" s="100"/>
      <c r="H516" s="100"/>
      <c r="I516" s="208"/>
      <c r="J516" s="120"/>
      <c r="K516" s="6"/>
      <c r="L516" s="6"/>
      <c r="M516" s="6"/>
    </row>
    <row r="517" spans="1:13" s="5" customFormat="1" ht="25.5" hidden="1">
      <c r="A517" s="392"/>
      <c r="B517" s="401"/>
      <c r="C517" s="98" t="s">
        <v>265</v>
      </c>
      <c r="D517" s="98"/>
      <c r="E517" s="99">
        <v>0</v>
      </c>
      <c r="F517" s="99">
        <v>0</v>
      </c>
      <c r="G517" s="100"/>
      <c r="H517" s="100"/>
      <c r="I517" s="208"/>
      <c r="J517" s="120"/>
      <c r="K517" s="6"/>
      <c r="L517" s="6"/>
      <c r="M517" s="6"/>
    </row>
    <row r="518" spans="1:13" s="5" customFormat="1" ht="25.5" hidden="1">
      <c r="A518" s="392"/>
      <c r="B518" s="401"/>
      <c r="C518" s="98" t="s">
        <v>266</v>
      </c>
      <c r="D518" s="98"/>
      <c r="E518" s="99">
        <v>0</v>
      </c>
      <c r="F518" s="99">
        <v>0</v>
      </c>
      <c r="G518" s="100"/>
      <c r="H518" s="100"/>
      <c r="I518" s="208"/>
      <c r="J518" s="120"/>
      <c r="K518" s="6"/>
      <c r="L518" s="6"/>
      <c r="M518" s="6"/>
    </row>
    <row r="519" spans="1:13" s="5" customFormat="1" ht="25.5" hidden="1">
      <c r="A519" s="392"/>
      <c r="B519" s="401"/>
      <c r="C519" s="98" t="s">
        <v>267</v>
      </c>
      <c r="D519" s="98"/>
      <c r="E519" s="99">
        <v>0</v>
      </c>
      <c r="F519" s="99">
        <v>0</v>
      </c>
      <c r="G519" s="100"/>
      <c r="H519" s="100"/>
      <c r="I519" s="208"/>
      <c r="J519" s="120"/>
      <c r="K519" s="6"/>
      <c r="L519" s="6"/>
      <c r="M519" s="6"/>
    </row>
    <row r="520" spans="1:13" s="5" customFormat="1" ht="25.5" hidden="1">
      <c r="A520" s="392"/>
      <c r="B520" s="401"/>
      <c r="C520" s="98" t="s">
        <v>268</v>
      </c>
      <c r="D520" s="98"/>
      <c r="E520" s="99">
        <v>0</v>
      </c>
      <c r="F520" s="99">
        <v>0</v>
      </c>
      <c r="G520" s="100"/>
      <c r="H520" s="100"/>
      <c r="I520" s="208"/>
      <c r="J520" s="120"/>
      <c r="K520" s="6"/>
      <c r="L520" s="6"/>
      <c r="M520" s="6"/>
    </row>
    <row r="521" spans="1:13" s="5" customFormat="1" ht="25.5" hidden="1">
      <c r="A521" s="392"/>
      <c r="B521" s="401"/>
      <c r="C521" s="98" t="s">
        <v>269</v>
      </c>
      <c r="D521" s="98"/>
      <c r="E521" s="99">
        <v>0</v>
      </c>
      <c r="F521" s="99">
        <v>0</v>
      </c>
      <c r="G521" s="100"/>
      <c r="H521" s="100"/>
      <c r="I521" s="208"/>
      <c r="J521" s="120"/>
      <c r="K521" s="6"/>
      <c r="L521" s="6"/>
      <c r="M521" s="6"/>
    </row>
    <row r="522" spans="1:13" s="5" customFormat="1" ht="25.5">
      <c r="A522" s="392"/>
      <c r="B522" s="401"/>
      <c r="C522" s="98" t="s">
        <v>270</v>
      </c>
      <c r="D522" s="98"/>
      <c r="E522" s="99">
        <v>0</v>
      </c>
      <c r="F522" s="99">
        <v>17780410</v>
      </c>
      <c r="G522" s="100"/>
      <c r="H522" s="100"/>
      <c r="I522" s="208"/>
      <c r="J522" s="120"/>
      <c r="K522" s="6"/>
      <c r="L522" s="6"/>
      <c r="M522" s="6"/>
    </row>
    <row r="523" spans="1:13" s="5" customFormat="1" ht="12.75">
      <c r="A523" s="392"/>
      <c r="B523" s="401"/>
      <c r="C523" s="98" t="s">
        <v>787</v>
      </c>
      <c r="D523" s="98"/>
      <c r="E523" s="99"/>
      <c r="F523" s="99">
        <v>50000</v>
      </c>
      <c r="G523" s="100"/>
      <c r="H523" s="100"/>
      <c r="I523" s="208"/>
      <c r="J523" s="120"/>
      <c r="K523" s="6"/>
      <c r="L523" s="6"/>
      <c r="M523" s="6"/>
    </row>
    <row r="524" spans="1:13" s="5" customFormat="1" ht="12.75">
      <c r="A524" s="392"/>
      <c r="B524" s="401"/>
      <c r="C524" s="98" t="s">
        <v>788</v>
      </c>
      <c r="D524" s="98"/>
      <c r="E524" s="99"/>
      <c r="F524" s="99">
        <v>1870520</v>
      </c>
      <c r="G524" s="100"/>
      <c r="H524" s="100"/>
      <c r="I524" s="208"/>
      <c r="J524" s="120"/>
      <c r="K524" s="6"/>
      <c r="L524" s="6"/>
      <c r="M524" s="6"/>
    </row>
    <row r="525" spans="1:13" s="5" customFormat="1" ht="12.75">
      <c r="A525" s="392"/>
      <c r="B525" s="401"/>
      <c r="C525" s="98" t="s">
        <v>749</v>
      </c>
      <c r="D525" s="98"/>
      <c r="E525" s="99">
        <v>0</v>
      </c>
      <c r="F525" s="99">
        <v>1642963</v>
      </c>
      <c r="G525" s="100"/>
      <c r="H525" s="100"/>
      <c r="I525" s="208"/>
      <c r="J525" s="120"/>
      <c r="K525" s="6"/>
      <c r="L525" s="6"/>
      <c r="M525" s="6"/>
    </row>
    <row r="526" spans="1:13" s="5" customFormat="1" ht="12.75">
      <c r="A526" s="392"/>
      <c r="B526" s="401"/>
      <c r="C526" s="98" t="s">
        <v>750</v>
      </c>
      <c r="D526" s="98"/>
      <c r="E526" s="99">
        <v>0</v>
      </c>
      <c r="F526" s="99">
        <v>1642963</v>
      </c>
      <c r="G526" s="100"/>
      <c r="H526" s="100"/>
      <c r="I526" s="208"/>
      <c r="J526" s="120"/>
      <c r="K526" s="6"/>
      <c r="L526" s="6"/>
      <c r="M526" s="6"/>
    </row>
    <row r="527" spans="1:13" s="5" customFormat="1" ht="12.75">
      <c r="A527" s="392"/>
      <c r="B527" s="401"/>
      <c r="C527" s="98" t="s">
        <v>751</v>
      </c>
      <c r="D527" s="98"/>
      <c r="E527" s="99">
        <v>0</v>
      </c>
      <c r="F527" s="99">
        <v>1442603</v>
      </c>
      <c r="G527" s="100"/>
      <c r="H527" s="100"/>
      <c r="I527" s="208"/>
      <c r="J527" s="120"/>
      <c r="K527" s="6"/>
      <c r="L527" s="6"/>
      <c r="M527" s="6"/>
    </row>
    <row r="528" spans="1:13" s="5" customFormat="1" ht="12.75">
      <c r="A528" s="392"/>
      <c r="B528" s="401"/>
      <c r="C528" s="98" t="s">
        <v>752</v>
      </c>
      <c r="D528" s="98"/>
      <c r="E528" s="99">
        <v>0</v>
      </c>
      <c r="F528" s="99">
        <v>50000</v>
      </c>
      <c r="G528" s="100"/>
      <c r="H528" s="100"/>
      <c r="I528" s="208"/>
      <c r="J528" s="120"/>
      <c r="K528" s="6"/>
      <c r="L528" s="6"/>
      <c r="M528" s="6"/>
    </row>
    <row r="529" spans="1:13" s="5" customFormat="1" ht="12.75">
      <c r="A529" s="392"/>
      <c r="B529" s="401"/>
      <c r="C529" s="98" t="s">
        <v>753</v>
      </c>
      <c r="D529" s="98"/>
      <c r="E529" s="99">
        <v>0</v>
      </c>
      <c r="F529" s="99">
        <v>50000</v>
      </c>
      <c r="G529" s="100"/>
      <c r="H529" s="100"/>
      <c r="I529" s="208"/>
      <c r="J529" s="120"/>
      <c r="K529" s="6"/>
      <c r="L529" s="6"/>
      <c r="M529" s="6"/>
    </row>
    <row r="530" spans="1:13" s="5" customFormat="1" ht="12.75">
      <c r="A530" s="392"/>
      <c r="B530" s="401"/>
      <c r="C530" s="98" t="s">
        <v>754</v>
      </c>
      <c r="D530" s="98"/>
      <c r="E530" s="99">
        <v>0</v>
      </c>
      <c r="F530" s="99">
        <v>50000</v>
      </c>
      <c r="G530" s="100"/>
      <c r="H530" s="100"/>
      <c r="I530" s="208"/>
      <c r="J530" s="120"/>
      <c r="K530" s="6"/>
      <c r="L530" s="6"/>
      <c r="M530" s="6"/>
    </row>
    <row r="531" spans="1:13" s="5" customFormat="1" ht="12.75">
      <c r="A531" s="392"/>
      <c r="B531" s="401"/>
      <c r="C531" s="98" t="s">
        <v>755</v>
      </c>
      <c r="D531" s="98"/>
      <c r="E531" s="99">
        <v>0</v>
      </c>
      <c r="F531" s="99">
        <v>1967584</v>
      </c>
      <c r="G531" s="100"/>
      <c r="H531" s="100"/>
      <c r="I531" s="208"/>
      <c r="J531" s="120"/>
      <c r="K531" s="6"/>
      <c r="L531" s="6"/>
      <c r="M531" s="6"/>
    </row>
    <row r="532" spans="1:13" s="5" customFormat="1" ht="12.75">
      <c r="A532" s="392"/>
      <c r="B532" s="401"/>
      <c r="C532" s="98" t="s">
        <v>756</v>
      </c>
      <c r="D532" s="98"/>
      <c r="E532" s="99">
        <v>0</v>
      </c>
      <c r="F532" s="99">
        <v>50000</v>
      </c>
      <c r="G532" s="100"/>
      <c r="H532" s="100"/>
      <c r="I532" s="208"/>
      <c r="J532" s="120"/>
      <c r="K532" s="6"/>
      <c r="L532" s="6"/>
      <c r="M532" s="6"/>
    </row>
    <row r="533" spans="1:13" s="5" customFormat="1" ht="12.75">
      <c r="A533" s="392"/>
      <c r="B533" s="401"/>
      <c r="C533" s="98" t="s">
        <v>757</v>
      </c>
      <c r="D533" s="98"/>
      <c r="E533" s="99">
        <v>0</v>
      </c>
      <c r="F533" s="99">
        <v>50000</v>
      </c>
      <c r="G533" s="100"/>
      <c r="H533" s="100"/>
      <c r="I533" s="208"/>
      <c r="J533" s="120"/>
      <c r="K533" s="6"/>
      <c r="L533" s="6"/>
      <c r="M533" s="6"/>
    </row>
    <row r="534" spans="1:13" s="5" customFormat="1" ht="12.75">
      <c r="A534" s="392"/>
      <c r="B534" s="401"/>
      <c r="C534" s="98" t="s">
        <v>758</v>
      </c>
      <c r="D534" s="98"/>
      <c r="E534" s="99">
        <v>0</v>
      </c>
      <c r="F534" s="99">
        <v>50000</v>
      </c>
      <c r="G534" s="100"/>
      <c r="H534" s="100"/>
      <c r="I534" s="208"/>
      <c r="J534" s="120"/>
      <c r="K534" s="6"/>
      <c r="L534" s="6"/>
      <c r="M534" s="6"/>
    </row>
    <row r="535" spans="1:13" s="5" customFormat="1" ht="12.75">
      <c r="A535" s="392"/>
      <c r="B535" s="401"/>
      <c r="C535" s="98" t="s">
        <v>759</v>
      </c>
      <c r="D535" s="98"/>
      <c r="E535" s="99">
        <v>0</v>
      </c>
      <c r="F535" s="99">
        <v>967584</v>
      </c>
      <c r="G535" s="100"/>
      <c r="H535" s="100"/>
      <c r="I535" s="208"/>
      <c r="J535" s="120"/>
      <c r="K535" s="6"/>
      <c r="L535" s="6"/>
      <c r="M535" s="6"/>
    </row>
    <row r="536" spans="1:13" s="5" customFormat="1" ht="12.75">
      <c r="A536" s="392"/>
      <c r="B536" s="401"/>
      <c r="C536" s="98" t="s">
        <v>760</v>
      </c>
      <c r="D536" s="98"/>
      <c r="E536" s="99">
        <v>0</v>
      </c>
      <c r="F536" s="99">
        <v>50000</v>
      </c>
      <c r="G536" s="100"/>
      <c r="H536" s="100"/>
      <c r="I536" s="208"/>
      <c r="J536" s="120"/>
      <c r="K536" s="6"/>
      <c r="L536" s="6"/>
      <c r="M536" s="6"/>
    </row>
    <row r="537" spans="1:13" s="5" customFormat="1" ht="12.75">
      <c r="A537" s="392"/>
      <c r="B537" s="401"/>
      <c r="C537" s="98" t="s">
        <v>761</v>
      </c>
      <c r="D537" s="98"/>
      <c r="E537" s="99">
        <v>0</v>
      </c>
      <c r="F537" s="99">
        <v>50000</v>
      </c>
      <c r="G537" s="100"/>
      <c r="H537" s="100"/>
      <c r="I537" s="208"/>
      <c r="J537" s="120"/>
      <c r="K537" s="6"/>
      <c r="L537" s="6"/>
      <c r="M537" s="6"/>
    </row>
    <row r="538" spans="1:13" s="5" customFormat="1" ht="12.75">
      <c r="A538" s="392"/>
      <c r="B538" s="401"/>
      <c r="C538" s="98" t="s">
        <v>762</v>
      </c>
      <c r="D538" s="98"/>
      <c r="E538" s="99">
        <v>0</v>
      </c>
      <c r="F538" s="99">
        <v>1967584</v>
      </c>
      <c r="G538" s="100"/>
      <c r="H538" s="100"/>
      <c r="I538" s="208"/>
      <c r="J538" s="120"/>
      <c r="K538" s="6"/>
      <c r="L538" s="6"/>
      <c r="M538" s="6"/>
    </row>
    <row r="539" spans="1:13" s="5" customFormat="1" ht="12.75">
      <c r="A539" s="392"/>
      <c r="B539" s="401"/>
      <c r="C539" s="98" t="s">
        <v>763</v>
      </c>
      <c r="D539" s="98"/>
      <c r="E539" s="99">
        <v>0</v>
      </c>
      <c r="F539" s="99">
        <v>50000</v>
      </c>
      <c r="G539" s="100"/>
      <c r="H539" s="100"/>
      <c r="I539" s="208"/>
      <c r="J539" s="120"/>
      <c r="K539" s="6"/>
      <c r="L539" s="6"/>
      <c r="M539" s="6"/>
    </row>
    <row r="540" spans="1:13" s="5" customFormat="1" ht="12.75">
      <c r="A540" s="392"/>
      <c r="B540" s="401"/>
      <c r="C540" s="98" t="s">
        <v>764</v>
      </c>
      <c r="D540" s="98"/>
      <c r="E540" s="99">
        <v>0</v>
      </c>
      <c r="F540" s="99">
        <v>50000</v>
      </c>
      <c r="G540" s="100"/>
      <c r="H540" s="100"/>
      <c r="I540" s="208"/>
      <c r="J540" s="120"/>
      <c r="K540" s="6"/>
      <c r="L540" s="6"/>
      <c r="M540" s="6"/>
    </row>
    <row r="541" spans="1:13" s="5" customFormat="1" ht="12.75">
      <c r="A541" s="392"/>
      <c r="B541" s="401"/>
      <c r="C541" s="98" t="s">
        <v>765</v>
      </c>
      <c r="D541" s="98"/>
      <c r="E541" s="99"/>
      <c r="F541" s="99">
        <v>50000</v>
      </c>
      <c r="G541" s="100"/>
      <c r="H541" s="100"/>
      <c r="I541" s="208"/>
      <c r="J541" s="120"/>
      <c r="K541" s="6"/>
      <c r="L541" s="6"/>
      <c r="M541" s="6"/>
    </row>
    <row r="542" spans="1:13" s="5" customFormat="1" ht="12.75">
      <c r="A542" s="392"/>
      <c r="B542" s="401"/>
      <c r="C542" s="98" t="s">
        <v>766</v>
      </c>
      <c r="D542" s="98"/>
      <c r="E542" s="99"/>
      <c r="F542" s="99">
        <v>50000</v>
      </c>
      <c r="G542" s="100"/>
      <c r="H542" s="100"/>
      <c r="I542" s="208"/>
      <c r="J542" s="120"/>
      <c r="K542" s="6"/>
      <c r="L542" s="6"/>
      <c r="M542" s="6"/>
    </row>
    <row r="543" spans="1:13" s="5" customFormat="1" ht="12.75">
      <c r="A543" s="392"/>
      <c r="B543" s="401"/>
      <c r="C543" s="98" t="s">
        <v>767</v>
      </c>
      <c r="D543" s="98"/>
      <c r="E543" s="99"/>
      <c r="F543" s="99">
        <v>50000</v>
      </c>
      <c r="G543" s="100"/>
      <c r="H543" s="100"/>
      <c r="I543" s="208"/>
      <c r="J543" s="120"/>
      <c r="K543" s="6"/>
      <c r="L543" s="6"/>
      <c r="M543" s="6"/>
    </row>
    <row r="544" spans="1:13" s="5" customFormat="1" ht="12.75">
      <c r="A544" s="392"/>
      <c r="B544" s="401"/>
      <c r="C544" s="98" t="s">
        <v>768</v>
      </c>
      <c r="D544" s="98"/>
      <c r="E544" s="99"/>
      <c r="F544" s="99">
        <v>50000</v>
      </c>
      <c r="G544" s="100"/>
      <c r="H544" s="100"/>
      <c r="I544" s="208"/>
      <c r="J544" s="120"/>
      <c r="K544" s="6"/>
      <c r="L544" s="6"/>
      <c r="M544" s="6"/>
    </row>
    <row r="545" spans="1:13" s="5" customFormat="1" ht="12.75">
      <c r="A545" s="392"/>
      <c r="B545" s="401"/>
      <c r="C545" s="98" t="s">
        <v>769</v>
      </c>
      <c r="D545" s="98"/>
      <c r="E545" s="99"/>
      <c r="F545" s="99">
        <v>50000</v>
      </c>
      <c r="G545" s="100"/>
      <c r="H545" s="100"/>
      <c r="I545" s="208"/>
      <c r="J545" s="120"/>
      <c r="K545" s="6"/>
      <c r="L545" s="6"/>
      <c r="M545" s="6"/>
    </row>
    <row r="546" spans="1:13" s="5" customFormat="1" ht="12.75">
      <c r="A546" s="392"/>
      <c r="B546" s="401"/>
      <c r="C546" s="98" t="s">
        <v>770</v>
      </c>
      <c r="D546" s="98"/>
      <c r="E546" s="99"/>
      <c r="F546" s="99">
        <v>50000</v>
      </c>
      <c r="G546" s="100"/>
      <c r="H546" s="100"/>
      <c r="I546" s="208"/>
      <c r="J546" s="120"/>
      <c r="K546" s="6"/>
      <c r="L546" s="6"/>
      <c r="M546" s="6"/>
    </row>
    <row r="547" spans="1:13" s="5" customFormat="1" ht="12.75">
      <c r="A547" s="392"/>
      <c r="B547" s="401"/>
      <c r="C547" s="98" t="s">
        <v>771</v>
      </c>
      <c r="D547" s="98"/>
      <c r="E547" s="99"/>
      <c r="F547" s="99">
        <v>50000</v>
      </c>
      <c r="G547" s="100"/>
      <c r="H547" s="100"/>
      <c r="I547" s="208"/>
      <c r="J547" s="120"/>
      <c r="K547" s="6"/>
      <c r="L547" s="6"/>
      <c r="M547" s="6"/>
    </row>
    <row r="548" spans="1:13" s="5" customFormat="1" ht="12.75">
      <c r="A548" s="392"/>
      <c r="B548" s="401"/>
      <c r="C548" s="98" t="s">
        <v>772</v>
      </c>
      <c r="D548" s="98"/>
      <c r="E548" s="99"/>
      <c r="F548" s="99">
        <v>50000</v>
      </c>
      <c r="G548" s="100"/>
      <c r="H548" s="100"/>
      <c r="I548" s="208"/>
      <c r="J548" s="120"/>
      <c r="K548" s="6"/>
      <c r="L548" s="6"/>
      <c r="M548" s="6"/>
    </row>
    <row r="549" spans="1:13" s="5" customFormat="1" ht="12.75">
      <c r="A549" s="392"/>
      <c r="B549" s="401"/>
      <c r="C549" s="98" t="s">
        <v>773</v>
      </c>
      <c r="D549" s="98"/>
      <c r="E549" s="99"/>
      <c r="F549" s="99">
        <v>50000</v>
      </c>
      <c r="G549" s="100"/>
      <c r="H549" s="100"/>
      <c r="I549" s="208"/>
      <c r="J549" s="120"/>
      <c r="K549" s="6"/>
      <c r="L549" s="6"/>
      <c r="M549" s="6"/>
    </row>
    <row r="550" spans="1:13" s="5" customFormat="1" ht="12.75">
      <c r="A550" s="392"/>
      <c r="B550" s="401"/>
      <c r="C550" s="98" t="s">
        <v>774</v>
      </c>
      <c r="D550" s="98"/>
      <c r="E550" s="99"/>
      <c r="F550" s="99">
        <v>50000</v>
      </c>
      <c r="G550" s="100"/>
      <c r="H550" s="100"/>
      <c r="I550" s="208"/>
      <c r="J550" s="120"/>
      <c r="K550" s="6"/>
      <c r="L550" s="6"/>
      <c r="M550" s="6"/>
    </row>
    <row r="551" spans="1:13" s="5" customFormat="1" ht="12.75">
      <c r="A551" s="393"/>
      <c r="B551" s="429"/>
      <c r="C551" s="98" t="s">
        <v>775</v>
      </c>
      <c r="D551" s="98"/>
      <c r="E551" s="99">
        <v>0</v>
      </c>
      <c r="F551" s="99">
        <v>50000</v>
      </c>
      <c r="G551" s="100"/>
      <c r="H551" s="100"/>
      <c r="I551" s="208"/>
      <c r="J551" s="120"/>
      <c r="K551" s="6"/>
      <c r="L551" s="6"/>
      <c r="M551" s="6"/>
    </row>
    <row r="552" spans="1:13" s="5" customFormat="1" ht="12.75">
      <c r="A552" s="348"/>
      <c r="B552" s="349" t="s">
        <v>34</v>
      </c>
      <c r="C552" s="98" t="s">
        <v>35</v>
      </c>
      <c r="D552" s="98"/>
      <c r="E552" s="99">
        <v>50900455</v>
      </c>
      <c r="F552" s="99"/>
      <c r="G552" s="99">
        <f t="shared" ref="G552:H552" si="41">SUM(G553:G558)</f>
        <v>0</v>
      </c>
      <c r="H552" s="99">
        <f t="shared" si="41"/>
        <v>0</v>
      </c>
      <c r="I552" s="208"/>
      <c r="J552" s="120"/>
      <c r="K552" s="6"/>
      <c r="L552" s="6"/>
      <c r="M552" s="6"/>
    </row>
    <row r="553" spans="1:13" s="5" customFormat="1" ht="25.5" hidden="1">
      <c r="A553" s="348"/>
      <c r="B553" s="349"/>
      <c r="C553" s="98" t="s">
        <v>484</v>
      </c>
      <c r="D553" s="98"/>
      <c r="E553" s="99">
        <v>8250741</v>
      </c>
      <c r="F553" s="99"/>
      <c r="G553" s="100"/>
      <c r="H553" s="100"/>
      <c r="I553" s="208"/>
      <c r="J553" s="120"/>
      <c r="K553" s="6"/>
      <c r="L553" s="6"/>
      <c r="M553" s="6"/>
    </row>
    <row r="554" spans="1:13" s="5" customFormat="1" ht="25.5" hidden="1">
      <c r="A554" s="348"/>
      <c r="B554" s="349"/>
      <c r="C554" s="98" t="s">
        <v>485</v>
      </c>
      <c r="D554" s="98"/>
      <c r="E554" s="99">
        <v>9970706</v>
      </c>
      <c r="F554" s="99"/>
      <c r="G554" s="100"/>
      <c r="H554" s="100"/>
      <c r="I554" s="208"/>
      <c r="J554" s="120"/>
      <c r="K554" s="6"/>
      <c r="L554" s="6"/>
      <c r="M554" s="6"/>
    </row>
    <row r="555" spans="1:13" s="5" customFormat="1" ht="25.5" hidden="1">
      <c r="A555" s="348"/>
      <c r="B555" s="349"/>
      <c r="C555" s="98" t="s">
        <v>257</v>
      </c>
      <c r="D555" s="98"/>
      <c r="E555" s="99">
        <v>10148682</v>
      </c>
      <c r="F555" s="99"/>
      <c r="G555" s="100"/>
      <c r="H555" s="100"/>
      <c r="I555" s="208"/>
      <c r="J555" s="120"/>
      <c r="K555" s="6"/>
      <c r="L555" s="6"/>
      <c r="M555" s="6"/>
    </row>
    <row r="556" spans="1:13" s="5" customFormat="1" ht="25.5" hidden="1">
      <c r="A556" s="348"/>
      <c r="B556" s="349"/>
      <c r="C556" s="98" t="s">
        <v>254</v>
      </c>
      <c r="D556" s="98"/>
      <c r="E556" s="99">
        <v>8041326</v>
      </c>
      <c r="F556" s="99"/>
      <c r="G556" s="100"/>
      <c r="H556" s="100"/>
      <c r="I556" s="208"/>
      <c r="J556" s="120"/>
      <c r="K556" s="6"/>
      <c r="L556" s="6"/>
      <c r="M556" s="6"/>
    </row>
    <row r="557" spans="1:13" s="5" customFormat="1" ht="25.5" hidden="1">
      <c r="A557" s="348"/>
      <c r="B557" s="349"/>
      <c r="C557" s="98" t="s">
        <v>255</v>
      </c>
      <c r="D557" s="98"/>
      <c r="E557" s="99">
        <v>7155814</v>
      </c>
      <c r="F557" s="99"/>
      <c r="G557" s="100"/>
      <c r="H557" s="100"/>
      <c r="I557" s="208"/>
      <c r="J557" s="120"/>
      <c r="K557" s="6"/>
      <c r="L557" s="6"/>
      <c r="M557" s="6"/>
    </row>
    <row r="558" spans="1:13" s="5" customFormat="1" ht="25.5" hidden="1">
      <c r="A558" s="348"/>
      <c r="B558" s="349"/>
      <c r="C558" s="98" t="s">
        <v>256</v>
      </c>
      <c r="D558" s="98"/>
      <c r="E558" s="99">
        <v>7333186</v>
      </c>
      <c r="F558" s="99"/>
      <c r="G558" s="100"/>
      <c r="H558" s="100"/>
      <c r="I558" s="208"/>
      <c r="J558" s="120"/>
      <c r="K558" s="6"/>
      <c r="L558" s="6"/>
      <c r="M558" s="6"/>
    </row>
    <row r="559" spans="1:13" s="5" customFormat="1" ht="12.75" hidden="1">
      <c r="A559" s="157"/>
      <c r="B559" s="118"/>
      <c r="C559" s="98"/>
      <c r="D559" s="98"/>
      <c r="E559" s="96">
        <v>0</v>
      </c>
      <c r="F559" s="96">
        <v>0</v>
      </c>
      <c r="G559" s="100"/>
      <c r="H559" s="100"/>
      <c r="I559" s="208"/>
      <c r="J559" s="120"/>
      <c r="K559" s="6"/>
      <c r="L559" s="6"/>
      <c r="M559" s="6"/>
    </row>
    <row r="560" spans="1:13" s="5" customFormat="1" ht="12.75" hidden="1">
      <c r="A560" s="157"/>
      <c r="B560" s="118"/>
      <c r="C560" s="98"/>
      <c r="D560" s="98"/>
      <c r="E560" s="96">
        <v>0</v>
      </c>
      <c r="F560" s="96">
        <v>0</v>
      </c>
      <c r="G560" s="103"/>
      <c r="H560" s="103"/>
      <c r="I560" s="208"/>
      <c r="J560" s="120"/>
      <c r="K560" s="137"/>
      <c r="L560" s="137"/>
      <c r="M560" s="137"/>
    </row>
    <row r="561" spans="1:13" s="5" customFormat="1" ht="28.5" customHeight="1">
      <c r="A561" s="420" t="s">
        <v>539</v>
      </c>
      <c r="B561" s="421"/>
      <c r="C561" s="422"/>
      <c r="D561" s="328"/>
      <c r="E561" s="3">
        <f>E562+E568+E569+E576+E579+E580+E582+E583</f>
        <v>529112872</v>
      </c>
      <c r="F561" s="3">
        <f>F562+F568+F569+F576+F579+F580+F582+F583</f>
        <v>302513384</v>
      </c>
      <c r="G561" s="3">
        <f>G562+G568+G569+G576+G579+G580+G582+G583</f>
        <v>183277100</v>
      </c>
      <c r="H561" s="3">
        <f>H562+H568+H569+H576+H579+H580+H582+H583</f>
        <v>210782523</v>
      </c>
      <c r="I561" s="212"/>
      <c r="J561" s="120"/>
      <c r="K561" s="137"/>
      <c r="L561" s="137"/>
      <c r="M561" s="137"/>
    </row>
    <row r="562" spans="1:13" s="11" customFormat="1" ht="25.5">
      <c r="A562" s="403" t="s">
        <v>20</v>
      </c>
      <c r="B562" s="104"/>
      <c r="C562" s="105" t="s">
        <v>540</v>
      </c>
      <c r="D562" s="105"/>
      <c r="E562" s="106">
        <f t="shared" ref="E562" si="42">SUM(E563:E567)</f>
        <v>607035</v>
      </c>
      <c r="F562" s="106">
        <f>SUM(F563:F567)</f>
        <v>675754</v>
      </c>
      <c r="G562" s="106">
        <f t="shared" ref="G562:H562" si="43">SUM(G563:G567)</f>
        <v>607159</v>
      </c>
      <c r="H562" s="106">
        <f t="shared" si="43"/>
        <v>610033</v>
      </c>
      <c r="I562" s="213"/>
      <c r="J562" s="163"/>
      <c r="K562" s="137"/>
      <c r="L562" s="137"/>
      <c r="M562" s="137"/>
    </row>
    <row r="563" spans="1:13" s="13" customFormat="1">
      <c r="A563" s="404"/>
      <c r="B563" s="108">
        <v>100</v>
      </c>
      <c r="C563" s="109" t="s">
        <v>541</v>
      </c>
      <c r="D563" s="109"/>
      <c r="E563" s="99">
        <v>100393</v>
      </c>
      <c r="F563" s="99">
        <v>126168</v>
      </c>
      <c r="G563" s="110">
        <v>96723</v>
      </c>
      <c r="H563" s="110">
        <v>99597</v>
      </c>
      <c r="I563" s="208"/>
      <c r="J563" s="163"/>
      <c r="K563" s="137"/>
      <c r="L563" s="137"/>
      <c r="M563" s="137"/>
    </row>
    <row r="564" spans="1:13" ht="25.5">
      <c r="A564" s="404"/>
      <c r="B564" s="108">
        <v>104</v>
      </c>
      <c r="C564" s="112" t="s">
        <v>21</v>
      </c>
      <c r="D564" s="112"/>
      <c r="E564" s="99">
        <v>64141</v>
      </c>
      <c r="F564" s="99">
        <v>58346</v>
      </c>
      <c r="G564" s="113">
        <v>7990</v>
      </c>
      <c r="H564" s="113">
        <v>7990</v>
      </c>
      <c r="I564" s="208"/>
      <c r="J564" s="163"/>
      <c r="K564" s="137"/>
      <c r="L564" s="137"/>
      <c r="M564" s="137"/>
    </row>
    <row r="565" spans="1:13">
      <c r="A565" s="404"/>
      <c r="B565" s="108" t="s">
        <v>17</v>
      </c>
      <c r="C565" s="112" t="s">
        <v>22</v>
      </c>
      <c r="D565" s="112"/>
      <c r="E565" s="99">
        <v>8380</v>
      </c>
      <c r="F565" s="99">
        <v>10000</v>
      </c>
      <c r="G565" s="113">
        <v>21206</v>
      </c>
      <c r="H565" s="113">
        <v>21206</v>
      </c>
      <c r="I565" s="208"/>
      <c r="J565" s="163"/>
    </row>
    <row r="566" spans="1:13">
      <c r="A566" s="404"/>
      <c r="B566" s="108">
        <v>111</v>
      </c>
      <c r="C566" s="112" t="s">
        <v>542</v>
      </c>
      <c r="D566" s="112"/>
      <c r="E566" s="99">
        <v>5966</v>
      </c>
      <c r="F566" s="99"/>
      <c r="G566" s="113"/>
      <c r="H566" s="113"/>
      <c r="I566" s="208"/>
      <c r="J566" s="163"/>
    </row>
    <row r="567" spans="1:13" ht="14.25" customHeight="1">
      <c r="A567" s="405"/>
      <c r="B567" s="108">
        <v>123</v>
      </c>
      <c r="C567" s="112" t="s">
        <v>24</v>
      </c>
      <c r="D567" s="112"/>
      <c r="E567" s="99">
        <v>428155</v>
      </c>
      <c r="F567" s="99">
        <v>481240</v>
      </c>
      <c r="G567" s="113">
        <v>481240</v>
      </c>
      <c r="H567" s="113">
        <v>481240</v>
      </c>
      <c r="I567" s="208"/>
      <c r="J567" s="163"/>
    </row>
    <row r="568" spans="1:13" ht="25.5">
      <c r="A568" s="157" t="s">
        <v>25</v>
      </c>
      <c r="B568" s="118" t="s">
        <v>47</v>
      </c>
      <c r="C568" s="95" t="s">
        <v>96</v>
      </c>
      <c r="D568" s="95"/>
      <c r="E568" s="96">
        <v>54411984</v>
      </c>
      <c r="F568" s="96">
        <v>64411984</v>
      </c>
      <c r="G568" s="119">
        <v>54401984</v>
      </c>
      <c r="H568" s="119">
        <v>54401984</v>
      </c>
      <c r="I568" s="208"/>
      <c r="J568" s="163"/>
    </row>
    <row r="569" spans="1:13" ht="25.5">
      <c r="A569" s="391" t="s">
        <v>109</v>
      </c>
      <c r="B569" s="118" t="s">
        <v>47</v>
      </c>
      <c r="C569" s="95" t="s">
        <v>97</v>
      </c>
      <c r="D569" s="95"/>
      <c r="E569" s="96">
        <f>E572</f>
        <v>332416045</v>
      </c>
      <c r="F569" s="96">
        <f>SUM(F570:F572)</f>
        <v>66708068</v>
      </c>
      <c r="G569" s="96">
        <f t="shared" ref="G569:H569" si="44">G572</f>
        <v>0</v>
      </c>
      <c r="H569" s="96">
        <f t="shared" si="44"/>
        <v>0</v>
      </c>
      <c r="I569" s="208"/>
      <c r="J569" s="163"/>
    </row>
    <row r="570" spans="1:13" ht="38.25">
      <c r="A570" s="392"/>
      <c r="B570" s="341">
        <v>100</v>
      </c>
      <c r="C570" s="98" t="s">
        <v>776</v>
      </c>
      <c r="D570" s="95"/>
      <c r="E570" s="96"/>
      <c r="F570" s="96">
        <v>50000000</v>
      </c>
      <c r="G570" s="96"/>
      <c r="H570" s="96"/>
      <c r="I570" s="208"/>
      <c r="J570" s="163"/>
    </row>
    <row r="571" spans="1:13" ht="38.25">
      <c r="A571" s="392"/>
      <c r="B571" s="341">
        <v>101</v>
      </c>
      <c r="C571" s="98" t="s">
        <v>777</v>
      </c>
      <c r="D571" s="95"/>
      <c r="E571" s="96"/>
      <c r="F571" s="99">
        <v>16708068</v>
      </c>
      <c r="G571" s="96"/>
      <c r="H571" s="96"/>
      <c r="I571" s="208"/>
      <c r="J571" s="163"/>
    </row>
    <row r="572" spans="1:13" ht="39" customHeight="1">
      <c r="A572" s="392"/>
      <c r="B572" s="118" t="s">
        <v>41</v>
      </c>
      <c r="C572" s="98" t="s">
        <v>98</v>
      </c>
      <c r="D572" s="98"/>
      <c r="E572" s="99">
        <v>332416045</v>
      </c>
      <c r="F572" s="1"/>
      <c r="G572" s="100">
        <v>0</v>
      </c>
      <c r="H572" s="100">
        <v>0</v>
      </c>
      <c r="I572" s="208"/>
      <c r="J572" s="163"/>
    </row>
    <row r="573" spans="1:13" ht="39" hidden="1" customHeight="1">
      <c r="A573" s="392"/>
      <c r="B573" s="158" t="s">
        <v>85</v>
      </c>
      <c r="C573" s="98" t="s">
        <v>666</v>
      </c>
      <c r="D573" s="98"/>
      <c r="E573" s="96">
        <v>0</v>
      </c>
      <c r="F573" s="99"/>
      <c r="G573" s="100"/>
      <c r="H573" s="100"/>
      <c r="I573" s="208"/>
      <c r="J573" s="163"/>
    </row>
    <row r="574" spans="1:13" ht="39" hidden="1" customHeight="1">
      <c r="A574" s="393"/>
      <c r="B574" s="158" t="s">
        <v>85</v>
      </c>
      <c r="C574" s="98" t="s">
        <v>667</v>
      </c>
      <c r="D574" s="98"/>
      <c r="E574" s="96">
        <v>0</v>
      </c>
      <c r="F574" s="99"/>
      <c r="G574" s="100"/>
      <c r="H574" s="100"/>
      <c r="I574" s="208"/>
      <c r="J574" s="163"/>
    </row>
    <row r="575" spans="1:13" ht="39" hidden="1" customHeight="1">
      <c r="A575" s="273"/>
      <c r="B575" s="274" t="s">
        <v>85</v>
      </c>
      <c r="C575" s="98" t="s">
        <v>668</v>
      </c>
      <c r="D575" s="98"/>
      <c r="E575" s="96"/>
      <c r="F575" s="99"/>
      <c r="G575" s="100"/>
      <c r="H575" s="100"/>
      <c r="I575" s="208"/>
      <c r="J575" s="163"/>
    </row>
    <row r="576" spans="1:13" ht="39" customHeight="1">
      <c r="A576" s="348" t="s">
        <v>26</v>
      </c>
      <c r="B576" s="118" t="s">
        <v>47</v>
      </c>
      <c r="C576" s="95" t="s">
        <v>49</v>
      </c>
      <c r="D576" s="95"/>
      <c r="E576" s="96">
        <v>27597806</v>
      </c>
      <c r="F576" s="96">
        <f>SUM(F577:F578)</f>
        <v>32114834</v>
      </c>
      <c r="G576" s="96">
        <v>27597806</v>
      </c>
      <c r="H576" s="96">
        <v>27597806</v>
      </c>
      <c r="I576" s="208"/>
      <c r="J576" s="163"/>
    </row>
    <row r="577" spans="1:13" ht="33" customHeight="1">
      <c r="A577" s="348"/>
      <c r="B577" s="118" t="s">
        <v>13</v>
      </c>
      <c r="C577" s="98" t="s">
        <v>27</v>
      </c>
      <c r="D577" s="98"/>
      <c r="E577" s="99">
        <v>27313193</v>
      </c>
      <c r="F577" s="99">
        <v>31837196</v>
      </c>
      <c r="G577" s="99">
        <f>G576-G578</f>
        <v>27320168</v>
      </c>
      <c r="H577" s="99">
        <f>H576-H578</f>
        <v>27320168</v>
      </c>
      <c r="I577" s="208"/>
      <c r="J577" s="163"/>
      <c r="K577" s="155"/>
    </row>
    <row r="578" spans="1:13" ht="30.75" customHeight="1">
      <c r="A578" s="348"/>
      <c r="B578" s="118" t="s">
        <v>40</v>
      </c>
      <c r="C578" s="98" t="s">
        <v>28</v>
      </c>
      <c r="D578" s="98"/>
      <c r="E578" s="99">
        <v>284613</v>
      </c>
      <c r="F578" s="99">
        <v>277638</v>
      </c>
      <c r="G578" s="99">
        <v>277638</v>
      </c>
      <c r="H578" s="99">
        <v>277638</v>
      </c>
      <c r="I578" s="208"/>
      <c r="J578" s="163"/>
    </row>
    <row r="579" spans="1:13" ht="38.25">
      <c r="A579" s="157" t="s">
        <v>29</v>
      </c>
      <c r="B579" s="118" t="s">
        <v>47</v>
      </c>
      <c r="C579" s="95" t="s">
        <v>105</v>
      </c>
      <c r="D579" s="95"/>
      <c r="E579" s="96">
        <v>20000000</v>
      </c>
      <c r="F579" s="96">
        <v>68038246</v>
      </c>
      <c r="G579" s="119">
        <v>68194000</v>
      </c>
      <c r="H579" s="119">
        <v>68194000</v>
      </c>
      <c r="I579" s="208"/>
      <c r="J579" s="163"/>
    </row>
    <row r="580" spans="1:13" ht="18" customHeight="1">
      <c r="A580" s="348" t="s">
        <v>30</v>
      </c>
      <c r="B580" s="118" t="s">
        <v>47</v>
      </c>
      <c r="C580" s="95" t="s">
        <v>106</v>
      </c>
      <c r="D580" s="95"/>
      <c r="E580" s="96">
        <v>28600000</v>
      </c>
      <c r="F580" s="96">
        <f>F581</f>
        <v>20564498</v>
      </c>
      <c r="G580" s="119"/>
      <c r="H580" s="119"/>
      <c r="I580" s="209"/>
      <c r="J580" s="163"/>
    </row>
    <row r="581" spans="1:13" ht="26.25" customHeight="1">
      <c r="A581" s="348"/>
      <c r="B581" s="118" t="s">
        <v>41</v>
      </c>
      <c r="C581" s="98" t="s">
        <v>107</v>
      </c>
      <c r="D581" s="98"/>
      <c r="E581" s="96">
        <v>0</v>
      </c>
      <c r="F581" s="99">
        <v>20564498</v>
      </c>
      <c r="G581" s="100"/>
      <c r="H581" s="100"/>
      <c r="I581" s="208"/>
      <c r="J581" s="163"/>
    </row>
    <row r="582" spans="1:13">
      <c r="A582" s="221" t="s">
        <v>362</v>
      </c>
      <c r="B582" s="108"/>
      <c r="C582" s="123" t="s">
        <v>311</v>
      </c>
      <c r="D582" s="123"/>
      <c r="E582" s="96">
        <v>0</v>
      </c>
      <c r="F582" s="96"/>
      <c r="G582" s="119"/>
      <c r="H582" s="124"/>
      <c r="I582" s="208"/>
      <c r="J582" s="163"/>
    </row>
    <row r="583" spans="1:13" ht="51">
      <c r="A583" s="221" t="s">
        <v>9</v>
      </c>
      <c r="B583" s="108"/>
      <c r="C583" s="123" t="s">
        <v>679</v>
      </c>
      <c r="D583" s="123"/>
      <c r="E583" s="96">
        <v>65480002</v>
      </c>
      <c r="F583" s="96">
        <v>50000000</v>
      </c>
      <c r="G583" s="119">
        <v>32476151</v>
      </c>
      <c r="H583" s="124">
        <v>59978700</v>
      </c>
      <c r="I583" s="208"/>
      <c r="J583" s="163"/>
      <c r="K583" s="137"/>
      <c r="L583" s="137"/>
      <c r="M583" s="137"/>
    </row>
    <row r="584" spans="1:13" ht="28.5" customHeight="1">
      <c r="A584" s="426" t="s">
        <v>31</v>
      </c>
      <c r="B584" s="427"/>
      <c r="C584" s="428"/>
      <c r="D584" s="329"/>
      <c r="E584" s="38">
        <f>E585+E590+E592</f>
        <v>8252755</v>
      </c>
      <c r="F584" s="38">
        <f>F585+F590+F592</f>
        <v>20805774</v>
      </c>
      <c r="G584" s="38">
        <f t="shared" ref="G584:H584" si="45">G585+G590+G592</f>
        <v>6915371</v>
      </c>
      <c r="H584" s="38">
        <f t="shared" si="45"/>
        <v>6910173</v>
      </c>
      <c r="I584" s="210"/>
      <c r="J584" s="163"/>
    </row>
    <row r="585" spans="1:13" ht="30.75" customHeight="1">
      <c r="A585" s="403" t="s">
        <v>20</v>
      </c>
      <c r="B585" s="104"/>
      <c r="C585" s="95" t="s">
        <v>357</v>
      </c>
      <c r="D585" s="95"/>
      <c r="E585" s="174">
        <f t="shared" ref="E585" si="46">SUM(E586:E589)</f>
        <v>516816</v>
      </c>
      <c r="F585" s="174">
        <f t="shared" ref="F585:H585" si="47">SUM(F586:F589)</f>
        <v>497535</v>
      </c>
      <c r="G585" s="174">
        <f t="shared" si="47"/>
        <v>496932</v>
      </c>
      <c r="H585" s="174">
        <f t="shared" si="47"/>
        <v>491734</v>
      </c>
      <c r="I585" s="75"/>
      <c r="J585" s="163"/>
    </row>
    <row r="586" spans="1:13">
      <c r="A586" s="404"/>
      <c r="B586" s="108">
        <v>100</v>
      </c>
      <c r="C586" s="98" t="s">
        <v>358</v>
      </c>
      <c r="D586" s="98"/>
      <c r="E586" s="206">
        <v>55225</v>
      </c>
      <c r="F586" s="206">
        <v>22051</v>
      </c>
      <c r="G586" s="175">
        <v>22183</v>
      </c>
      <c r="H586" s="175">
        <v>21915</v>
      </c>
      <c r="I586" s="208"/>
      <c r="J586" s="163"/>
    </row>
    <row r="587" spans="1:13" ht="25.5">
      <c r="A587" s="404"/>
      <c r="B587" s="108">
        <v>104</v>
      </c>
      <c r="C587" s="112" t="s">
        <v>21</v>
      </c>
      <c r="D587" s="112"/>
      <c r="E587" s="206">
        <v>13823</v>
      </c>
      <c r="F587" s="206">
        <v>8742</v>
      </c>
      <c r="G587" s="175">
        <v>8007</v>
      </c>
      <c r="H587" s="175">
        <v>3077</v>
      </c>
      <c r="I587" s="208"/>
      <c r="J587" s="163"/>
    </row>
    <row r="588" spans="1:13">
      <c r="A588" s="404"/>
      <c r="B588" s="108">
        <v>111</v>
      </c>
      <c r="C588" s="112" t="s">
        <v>542</v>
      </c>
      <c r="D588" s="112"/>
      <c r="E588" s="206">
        <v>5750</v>
      </c>
      <c r="F588" s="206"/>
      <c r="G588" s="175"/>
      <c r="H588" s="175"/>
      <c r="I588" s="208"/>
      <c r="J588" s="163"/>
    </row>
    <row r="589" spans="1:13" ht="14.25" customHeight="1">
      <c r="A589" s="405"/>
      <c r="B589" s="108">
        <v>123</v>
      </c>
      <c r="C589" s="112" t="s">
        <v>24</v>
      </c>
      <c r="D589" s="112"/>
      <c r="E589" s="206">
        <v>442018</v>
      </c>
      <c r="F589" s="206">
        <v>466742</v>
      </c>
      <c r="G589" s="175">
        <v>466742</v>
      </c>
      <c r="H589" s="175">
        <v>466742</v>
      </c>
      <c r="I589" s="208"/>
      <c r="J589" s="163"/>
    </row>
    <row r="590" spans="1:13">
      <c r="A590" s="348" t="s">
        <v>32</v>
      </c>
      <c r="B590" s="118" t="s">
        <v>47</v>
      </c>
      <c r="C590" s="95" t="s">
        <v>95</v>
      </c>
      <c r="D590" s="95"/>
      <c r="E590" s="96">
        <v>6418439</v>
      </c>
      <c r="F590" s="96">
        <f t="shared" ref="F590:H590" si="48">F591</f>
        <v>6418439</v>
      </c>
      <c r="G590" s="96">
        <f t="shared" si="48"/>
        <v>6418439</v>
      </c>
      <c r="H590" s="96">
        <f t="shared" si="48"/>
        <v>6418439</v>
      </c>
      <c r="I590" s="208"/>
      <c r="J590" s="163"/>
    </row>
    <row r="591" spans="1:13" ht="22.5" customHeight="1">
      <c r="A591" s="348"/>
      <c r="B591" s="118" t="s">
        <v>46</v>
      </c>
      <c r="C591" s="98" t="s">
        <v>45</v>
      </c>
      <c r="D591" s="98"/>
      <c r="E591" s="100">
        <v>6418439</v>
      </c>
      <c r="F591" s="100">
        <v>6418439</v>
      </c>
      <c r="G591" s="100">
        <v>6418439</v>
      </c>
      <c r="H591" s="100">
        <v>6418439</v>
      </c>
      <c r="I591" s="75"/>
      <c r="J591" s="163"/>
    </row>
    <row r="592" spans="1:13" ht="22.5" customHeight="1">
      <c r="A592" s="350" t="s">
        <v>527</v>
      </c>
      <c r="B592" s="170"/>
      <c r="C592" s="95" t="s">
        <v>528</v>
      </c>
      <c r="D592" s="95"/>
      <c r="E592" s="96">
        <f>E601+E593</f>
        <v>1317500</v>
      </c>
      <c r="F592" s="96">
        <f>F601+F593</f>
        <v>13889800</v>
      </c>
      <c r="G592" s="96">
        <f>G601+G593</f>
        <v>0</v>
      </c>
      <c r="H592" s="96">
        <f>H601+H593</f>
        <v>0</v>
      </c>
      <c r="I592" s="75"/>
      <c r="J592" s="163"/>
    </row>
    <row r="593" spans="1:13" ht="25.5">
      <c r="A593" s="350"/>
      <c r="B593" s="170">
        <v>104</v>
      </c>
      <c r="C593" s="98" t="s">
        <v>612</v>
      </c>
      <c r="D593" s="98"/>
      <c r="E593" s="99">
        <f>SUM(E594:E598)</f>
        <v>1317500</v>
      </c>
      <c r="F593" s="99">
        <f>SUM(F594:F600)</f>
        <v>13889800</v>
      </c>
      <c r="G593" s="99">
        <f>SUM(G594:G600)</f>
        <v>0</v>
      </c>
      <c r="H593" s="99">
        <f>SUM(H594:H600)</f>
        <v>0</v>
      </c>
      <c r="I593" s="75"/>
      <c r="J593" s="163"/>
    </row>
    <row r="594" spans="1:13" ht="28.5">
      <c r="A594" s="350"/>
      <c r="B594" s="170"/>
      <c r="C594" s="98" t="s">
        <v>602</v>
      </c>
      <c r="D594" s="98" t="s">
        <v>738</v>
      </c>
      <c r="E594" s="100">
        <v>617500</v>
      </c>
      <c r="F594" s="100"/>
      <c r="G594" s="96"/>
      <c r="H594" s="96"/>
      <c r="I594" s="75"/>
      <c r="J594" s="163"/>
      <c r="K594" s="1" t="s">
        <v>722</v>
      </c>
    </row>
    <row r="595" spans="1:13" ht="25.5">
      <c r="A595" s="350"/>
      <c r="B595" s="170"/>
      <c r="C595" s="98" t="s">
        <v>785</v>
      </c>
      <c r="D595" s="98"/>
      <c r="E595" s="100"/>
      <c r="F595" s="100">
        <v>5712645</v>
      </c>
      <c r="G595" s="96"/>
      <c r="H595" s="96"/>
      <c r="I595" s="75"/>
      <c r="J595" s="163"/>
    </row>
    <row r="596" spans="1:13" ht="25.5">
      <c r="A596" s="350"/>
      <c r="B596" s="170"/>
      <c r="C596" s="98" t="s">
        <v>786</v>
      </c>
      <c r="D596" s="98"/>
      <c r="E596" s="100"/>
      <c r="F596" s="100">
        <v>3000000</v>
      </c>
      <c r="G596" s="96"/>
      <c r="H596" s="96"/>
      <c r="I596" s="75"/>
      <c r="J596" s="163"/>
    </row>
    <row r="597" spans="1:13" ht="25.5">
      <c r="A597" s="350"/>
      <c r="B597" s="170"/>
      <c r="C597" s="98" t="s">
        <v>783</v>
      </c>
      <c r="D597" s="98"/>
      <c r="E597" s="100"/>
      <c r="F597" s="100">
        <f>1500000+3677155</f>
        <v>5177155</v>
      </c>
      <c r="G597" s="96"/>
      <c r="H597" s="96"/>
      <c r="I597" s="75"/>
      <c r="J597" s="163"/>
    </row>
    <row r="598" spans="1:13" ht="25.5">
      <c r="A598" s="350"/>
      <c r="B598" s="170"/>
      <c r="C598" s="98" t="s">
        <v>740</v>
      </c>
      <c r="D598" s="98" t="s">
        <v>739</v>
      </c>
      <c r="E598" s="100">
        <v>700000</v>
      </c>
      <c r="F598" s="100"/>
      <c r="G598" s="96"/>
      <c r="H598" s="96"/>
      <c r="I598" s="75"/>
      <c r="J598" s="163"/>
    </row>
    <row r="599" spans="1:13" ht="25.5" hidden="1">
      <c r="A599" s="350"/>
      <c r="B599" s="170"/>
      <c r="C599" s="98" t="s">
        <v>682</v>
      </c>
      <c r="D599" s="98"/>
      <c r="E599" s="100"/>
      <c r="F599" s="100"/>
      <c r="G599" s="96"/>
      <c r="H599" s="96"/>
      <c r="I599" s="75"/>
      <c r="J599" s="163"/>
    </row>
    <row r="600" spans="1:13" ht="25.5" hidden="1">
      <c r="A600" s="350"/>
      <c r="B600" s="170"/>
      <c r="C600" s="98" t="s">
        <v>680</v>
      </c>
      <c r="D600" s="98"/>
      <c r="E600" s="100"/>
      <c r="F600" s="100"/>
      <c r="G600" s="100"/>
      <c r="H600" s="96"/>
      <c r="I600" s="75"/>
      <c r="J600" s="163"/>
    </row>
    <row r="601" spans="1:13" ht="26.25" hidden="1" customHeight="1">
      <c r="A601" s="350"/>
      <c r="B601" s="170">
        <v>105</v>
      </c>
      <c r="C601" s="98" t="s">
        <v>529</v>
      </c>
      <c r="D601" s="98"/>
      <c r="E601" s="99">
        <f>SUM(E602:E604)</f>
        <v>0</v>
      </c>
      <c r="F601" s="99">
        <f>SUM(F602:F604)</f>
        <v>0</v>
      </c>
      <c r="G601" s="100"/>
      <c r="H601" s="100"/>
      <c r="I601" s="75"/>
      <c r="J601" s="163"/>
    </row>
    <row r="602" spans="1:13" ht="25.5" hidden="1" customHeight="1">
      <c r="A602" s="157"/>
      <c r="B602" s="118"/>
      <c r="C602" s="98" t="s">
        <v>602</v>
      </c>
      <c r="D602" s="98"/>
      <c r="E602" s="100"/>
      <c r="F602" s="100"/>
      <c r="G602" s="100"/>
      <c r="H602" s="100"/>
      <c r="I602" s="75"/>
      <c r="J602" s="163"/>
    </row>
    <row r="603" spans="1:13" ht="25.5" hidden="1" customHeight="1">
      <c r="A603" s="242"/>
      <c r="B603" s="243"/>
      <c r="C603" s="98" t="s">
        <v>610</v>
      </c>
      <c r="D603" s="98"/>
      <c r="E603" s="100"/>
      <c r="F603" s="100"/>
      <c r="G603" s="100"/>
      <c r="H603" s="100"/>
      <c r="I603" s="75"/>
      <c r="J603" s="163"/>
    </row>
    <row r="604" spans="1:13" ht="23.25" hidden="1" customHeight="1">
      <c r="A604" s="157"/>
      <c r="B604" s="118"/>
      <c r="C604" s="98" t="s">
        <v>603</v>
      </c>
      <c r="D604" s="98"/>
      <c r="E604" s="103"/>
      <c r="F604" s="103"/>
      <c r="G604" s="103"/>
      <c r="H604" s="103"/>
      <c r="I604" s="75"/>
      <c r="J604" s="163"/>
      <c r="K604" s="137"/>
      <c r="L604" s="137"/>
      <c r="M604" s="137"/>
    </row>
    <row r="605" spans="1:13" ht="25.5" customHeight="1">
      <c r="A605" s="420" t="s">
        <v>546</v>
      </c>
      <c r="B605" s="421"/>
      <c r="C605" s="422"/>
      <c r="D605" s="328"/>
      <c r="E605" s="3">
        <f>E606</f>
        <v>6372667</v>
      </c>
      <c r="F605" s="3">
        <f>F606</f>
        <v>6330809</v>
      </c>
      <c r="G605" s="3">
        <f>G606</f>
        <v>6086510</v>
      </c>
      <c r="H605" s="3">
        <f>H606</f>
        <v>6095925</v>
      </c>
      <c r="I605" s="217"/>
      <c r="J605" s="163"/>
      <c r="K605" s="137"/>
      <c r="L605" s="137"/>
      <c r="M605" s="137"/>
    </row>
    <row r="606" spans="1:13" ht="25.5" customHeight="1">
      <c r="A606" s="403" t="s">
        <v>20</v>
      </c>
      <c r="B606" s="104"/>
      <c r="C606" s="105" t="s">
        <v>540</v>
      </c>
      <c r="D606" s="105"/>
      <c r="E606" s="106">
        <f t="shared" ref="E606" si="49">SUM(E607:E611)</f>
        <v>6372667</v>
      </c>
      <c r="F606" s="106">
        <f t="shared" ref="F606:H606" si="50">SUM(F607:F611)</f>
        <v>6330809</v>
      </c>
      <c r="G606" s="106">
        <f t="shared" si="50"/>
        <v>6086510</v>
      </c>
      <c r="H606" s="106">
        <f t="shared" si="50"/>
        <v>6095925</v>
      </c>
      <c r="I606" s="208"/>
      <c r="J606" s="163"/>
      <c r="K606" s="137"/>
      <c r="L606" s="137"/>
      <c r="M606" s="137"/>
    </row>
    <row r="607" spans="1:13" ht="26.25" customHeight="1">
      <c r="A607" s="404"/>
      <c r="B607" s="108">
        <v>100</v>
      </c>
      <c r="C607" s="109" t="s">
        <v>541</v>
      </c>
      <c r="D607" s="109"/>
      <c r="E607" s="110">
        <v>1195593</v>
      </c>
      <c r="F607" s="110">
        <v>1076924</v>
      </c>
      <c r="G607" s="110">
        <v>1087493</v>
      </c>
      <c r="H607" s="110">
        <v>1090978</v>
      </c>
      <c r="I607" s="208"/>
      <c r="J607" s="163"/>
      <c r="K607" s="137"/>
      <c r="L607" s="137"/>
      <c r="M607" s="137"/>
    </row>
    <row r="608" spans="1:13" ht="25.5" customHeight="1">
      <c r="A608" s="404"/>
      <c r="B608" s="108">
        <v>104</v>
      </c>
      <c r="C608" s="112" t="s">
        <v>21</v>
      </c>
      <c r="D608" s="112"/>
      <c r="E608" s="113">
        <v>1028632</v>
      </c>
      <c r="F608" s="113">
        <v>888355</v>
      </c>
      <c r="G608" s="110">
        <v>653518</v>
      </c>
      <c r="H608" s="110">
        <v>659448</v>
      </c>
      <c r="I608" s="208"/>
      <c r="J608" s="163"/>
      <c r="K608" s="137"/>
      <c r="L608" s="137"/>
      <c r="M608" s="137"/>
    </row>
    <row r="609" spans="1:13">
      <c r="A609" s="404"/>
      <c r="B609" s="108" t="s">
        <v>17</v>
      </c>
      <c r="C609" s="112" t="s">
        <v>22</v>
      </c>
      <c r="D609" s="112"/>
      <c r="E609" s="113">
        <v>202837</v>
      </c>
      <c r="F609" s="113">
        <v>175918</v>
      </c>
      <c r="G609" s="110">
        <v>167857</v>
      </c>
      <c r="H609" s="110">
        <v>167857</v>
      </c>
      <c r="I609" s="208"/>
      <c r="J609" s="163"/>
      <c r="K609" s="137"/>
      <c r="L609" s="137"/>
      <c r="M609" s="137"/>
    </row>
    <row r="610" spans="1:13">
      <c r="A610" s="404"/>
      <c r="B610" s="108">
        <v>111</v>
      </c>
      <c r="C610" s="112" t="s">
        <v>542</v>
      </c>
      <c r="D610" s="112"/>
      <c r="E610" s="113">
        <v>138037</v>
      </c>
      <c r="F610" s="113"/>
      <c r="G610" s="110"/>
      <c r="H610" s="110"/>
      <c r="I610" s="208"/>
      <c r="J610" s="163"/>
      <c r="K610" s="137"/>
      <c r="L610" s="137"/>
      <c r="M610" s="137"/>
    </row>
    <row r="611" spans="1:13">
      <c r="A611" s="405"/>
      <c r="B611" s="108">
        <v>123</v>
      </c>
      <c r="C611" s="112" t="s">
        <v>24</v>
      </c>
      <c r="D611" s="112"/>
      <c r="E611" s="113">
        <v>3807568</v>
      </c>
      <c r="F611" s="113">
        <v>4189612</v>
      </c>
      <c r="G611" s="110">
        <v>4177642</v>
      </c>
      <c r="H611" s="110">
        <v>4177642</v>
      </c>
      <c r="I611" s="208"/>
      <c r="J611" s="163"/>
      <c r="K611" s="137"/>
      <c r="L611" s="137"/>
      <c r="M611" s="137"/>
    </row>
    <row r="612" spans="1:13" ht="25.5" customHeight="1">
      <c r="A612" s="420" t="s">
        <v>547</v>
      </c>
      <c r="B612" s="421"/>
      <c r="C612" s="422"/>
      <c r="D612" s="328"/>
      <c r="E612" s="3">
        <f>E613+E619</f>
        <v>4916419</v>
      </c>
      <c r="F612" s="3">
        <f>F613+F619</f>
        <v>2628181</v>
      </c>
      <c r="G612" s="3">
        <f>G613+G619</f>
        <v>2587617.9699999997</v>
      </c>
      <c r="H612" s="3">
        <f>H613+H619</f>
        <v>2584035.4220000003</v>
      </c>
      <c r="I612" s="217"/>
      <c r="J612" s="163"/>
    </row>
    <row r="613" spans="1:13" ht="25.5" customHeight="1">
      <c r="A613" s="445" t="s">
        <v>20</v>
      </c>
      <c r="B613" s="104"/>
      <c r="C613" s="105" t="s">
        <v>540</v>
      </c>
      <c r="D613" s="105"/>
      <c r="E613" s="106">
        <f t="shared" ref="E613" si="51">SUM(E614:E618)</f>
        <v>4916419</v>
      </c>
      <c r="F613" s="106">
        <f t="shared" ref="F613:H613" si="52">SUM(F614:F618)</f>
        <v>2628181</v>
      </c>
      <c r="G613" s="106">
        <f t="shared" si="52"/>
        <v>2587617.9699999997</v>
      </c>
      <c r="H613" s="106">
        <f t="shared" si="52"/>
        <v>2584035.4220000003</v>
      </c>
      <c r="I613" s="208"/>
    </row>
    <row r="614" spans="1:13" ht="25.5" customHeight="1">
      <c r="A614" s="445"/>
      <c r="B614" s="108">
        <v>100</v>
      </c>
      <c r="C614" s="109" t="s">
        <v>541</v>
      </c>
      <c r="D614" s="109"/>
      <c r="E614" s="113">
        <v>180276</v>
      </c>
      <c r="F614" s="113">
        <v>174697</v>
      </c>
      <c r="G614" s="113">
        <v>181921</v>
      </c>
      <c r="H614" s="113">
        <v>178338</v>
      </c>
      <c r="I614" s="208"/>
    </row>
    <row r="615" spans="1:13" ht="25.5" customHeight="1">
      <c r="A615" s="445"/>
      <c r="B615" s="108">
        <v>104</v>
      </c>
      <c r="C615" s="112" t="s">
        <v>21</v>
      </c>
      <c r="D615" s="112"/>
      <c r="E615" s="113">
        <v>169833</v>
      </c>
      <c r="F615" s="113">
        <v>99435</v>
      </c>
      <c r="G615" s="113">
        <v>51648</v>
      </c>
      <c r="H615" s="113">
        <v>51648</v>
      </c>
      <c r="I615" s="208"/>
    </row>
    <row r="616" spans="1:13" ht="25.5" customHeight="1">
      <c r="A616" s="445"/>
      <c r="B616" s="108" t="s">
        <v>17</v>
      </c>
      <c r="C616" s="112" t="s">
        <v>22</v>
      </c>
      <c r="D616" s="112"/>
      <c r="E616" s="113">
        <v>2523496</v>
      </c>
      <c r="F616" s="113">
        <v>725939</v>
      </c>
      <c r="G616" s="113">
        <v>725939</v>
      </c>
      <c r="H616" s="113">
        <v>725939</v>
      </c>
      <c r="I616" s="208"/>
    </row>
    <row r="617" spans="1:13" ht="25.5" customHeight="1">
      <c r="A617" s="445"/>
      <c r="B617" s="108">
        <v>111</v>
      </c>
      <c r="C617" s="112" t="s">
        <v>542</v>
      </c>
      <c r="D617" s="112"/>
      <c r="E617" s="113">
        <v>617078</v>
      </c>
      <c r="F617" s="113"/>
      <c r="G617" s="113"/>
      <c r="H617" s="113"/>
      <c r="I617" s="208"/>
    </row>
    <row r="618" spans="1:13" ht="25.5" customHeight="1">
      <c r="A618" s="445"/>
      <c r="B618" s="108">
        <v>123</v>
      </c>
      <c r="C618" s="112" t="s">
        <v>24</v>
      </c>
      <c r="D618" s="112"/>
      <c r="E618" s="113">
        <v>1425736</v>
      </c>
      <c r="F618" s="113">
        <v>1628110</v>
      </c>
      <c r="G618" s="113">
        <v>1628109.97</v>
      </c>
      <c r="H618" s="113">
        <v>1628110.422</v>
      </c>
      <c r="I618" s="208"/>
    </row>
    <row r="619" spans="1:13" ht="27.75" hidden="1" customHeight="1">
      <c r="A619" s="203">
        <v>120</v>
      </c>
      <c r="B619" s="162"/>
      <c r="C619" s="48" t="s">
        <v>103</v>
      </c>
      <c r="D619" s="48"/>
      <c r="E619" s="187"/>
      <c r="F619" s="187"/>
      <c r="G619" s="187"/>
      <c r="H619" s="187"/>
      <c r="I619" s="204"/>
    </row>
    <row r="620" spans="1:13" ht="25.5" customHeight="1"/>
  </sheetData>
  <mergeCells count="44">
    <mergeCell ref="A584:C584"/>
    <mergeCell ref="A468:A493"/>
    <mergeCell ref="B469:B493"/>
    <mergeCell ref="A494:A551"/>
    <mergeCell ref="B495:B551"/>
    <mergeCell ref="A552:A558"/>
    <mergeCell ref="B552:B558"/>
    <mergeCell ref="A561:C561"/>
    <mergeCell ref="A562:A567"/>
    <mergeCell ref="A569:A574"/>
    <mergeCell ref="A576:A578"/>
    <mergeCell ref="A580:A581"/>
    <mergeCell ref="A612:C612"/>
    <mergeCell ref="A613:A618"/>
    <mergeCell ref="A605:C605"/>
    <mergeCell ref="A606:A611"/>
    <mergeCell ref="A585:A589"/>
    <mergeCell ref="A590:A591"/>
    <mergeCell ref="A592:A601"/>
    <mergeCell ref="B20:B26"/>
    <mergeCell ref="B27:B46"/>
    <mergeCell ref="B47:B53"/>
    <mergeCell ref="B54:B72"/>
    <mergeCell ref="A73:A382"/>
    <mergeCell ref="B76:B82"/>
    <mergeCell ref="B83:B87"/>
    <mergeCell ref="B88:B230"/>
    <mergeCell ref="B231:B381"/>
    <mergeCell ref="I384:I443"/>
    <mergeCell ref="A5:C5"/>
    <mergeCell ref="A6:A11"/>
    <mergeCell ref="A1:I1"/>
    <mergeCell ref="A3:A4"/>
    <mergeCell ref="B3:B4"/>
    <mergeCell ref="C3:C4"/>
    <mergeCell ref="E3:E4"/>
    <mergeCell ref="F3:H3"/>
    <mergeCell ref="I3:J4"/>
    <mergeCell ref="A384:A467"/>
    <mergeCell ref="B385:B442"/>
    <mergeCell ref="B443:B467"/>
    <mergeCell ref="A12:C12"/>
    <mergeCell ref="A13:A18"/>
    <mergeCell ref="A19:A72"/>
  </mergeCells>
  <pageMargins left="0.23622047244094491" right="0.23622047244094491" top="0.35433070866141736" bottom="0.35433070866141736" header="0.31496062992125984" footer="0.31496062992125984"/>
  <pageSetup paperSize="9" scale="85" orientation="landscape"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A2C55-C860-4105-9C42-63923242E7DA}">
  <dimension ref="A1:L603"/>
  <sheetViews>
    <sheetView view="pageBreakPreview" topLeftCell="A5" zoomScale="90" zoomScaleNormal="100" zoomScaleSheetLayoutView="90" workbookViewId="0">
      <selection activeCell="E14" sqref="E14:G14"/>
    </sheetView>
  </sheetViews>
  <sheetFormatPr defaultRowHeight="14.25"/>
  <cols>
    <col min="1" max="1" width="5.140625" style="18" customWidth="1"/>
    <col min="2" max="2" width="5.7109375" style="18" customWidth="1"/>
    <col min="3" max="3" width="86" style="1" customWidth="1"/>
    <col min="4" max="4" width="15.5703125" style="19" customWidth="1"/>
    <col min="5" max="5" width="15.7109375" style="219" customWidth="1"/>
    <col min="6" max="6" width="17.42578125" style="214" customWidth="1"/>
    <col min="7" max="7" width="18" style="214" customWidth="1"/>
    <col min="8" max="8" width="18.140625" style="211" customWidth="1"/>
    <col min="9" max="10" width="18.140625" style="1" customWidth="1"/>
    <col min="11" max="11" width="14" style="1" bestFit="1" customWidth="1"/>
    <col min="12" max="12" width="19.7109375" style="1" customWidth="1"/>
    <col min="13" max="16384" width="9.140625" style="1"/>
  </cols>
  <sheetData>
    <row r="1" spans="1:12" ht="18">
      <c r="A1" s="410" t="s">
        <v>640</v>
      </c>
      <c r="B1" s="410"/>
      <c r="C1" s="410"/>
      <c r="D1" s="410"/>
      <c r="E1" s="410"/>
      <c r="F1" s="410"/>
      <c r="G1" s="410"/>
      <c r="H1" s="410"/>
    </row>
    <row r="2" spans="1:12" ht="14.25" customHeight="1">
      <c r="A2" s="245"/>
      <c r="B2" s="245"/>
      <c r="C2" s="245"/>
      <c r="D2" s="245"/>
      <c r="E2" s="246"/>
      <c r="F2" s="246"/>
      <c r="G2" s="316" t="s">
        <v>0</v>
      </c>
      <c r="H2" s="246"/>
    </row>
    <row r="3" spans="1:12" s="2" customFormat="1" ht="19.5" customHeight="1">
      <c r="A3" s="433" t="s">
        <v>1</v>
      </c>
      <c r="B3" s="433" t="s">
        <v>2</v>
      </c>
      <c r="C3" s="435" t="s">
        <v>3</v>
      </c>
      <c r="D3" s="436" t="s">
        <v>638</v>
      </c>
      <c r="E3" s="437" t="s">
        <v>592</v>
      </c>
      <c r="F3" s="437"/>
      <c r="G3" s="437"/>
      <c r="H3" s="438" t="s">
        <v>4</v>
      </c>
      <c r="I3" s="439"/>
    </row>
    <row r="4" spans="1:12" s="2" customFormat="1" ht="36" customHeight="1">
      <c r="A4" s="434"/>
      <c r="B4" s="434"/>
      <c r="C4" s="435"/>
      <c r="D4" s="436"/>
      <c r="E4" s="319" t="s">
        <v>91</v>
      </c>
      <c r="F4" s="319" t="s">
        <v>356</v>
      </c>
      <c r="G4" s="319" t="s">
        <v>639</v>
      </c>
      <c r="H4" s="440"/>
      <c r="I4" s="441"/>
    </row>
    <row r="5" spans="1:12" s="5" customFormat="1" ht="19.5" customHeight="1">
      <c r="A5" s="420" t="s">
        <v>5</v>
      </c>
      <c r="B5" s="421"/>
      <c r="C5" s="422"/>
      <c r="D5" s="3">
        <f>D12+D549+D570+D588+D595</f>
        <v>605063151</v>
      </c>
      <c r="E5" s="3">
        <f>E12+E549+E570+E588+E595</f>
        <v>421247206</v>
      </c>
      <c r="F5" s="3">
        <f>F12+F549+F570+F588+F595</f>
        <v>349627218</v>
      </c>
      <c r="G5" s="3">
        <f>G12+G549+G570+G588+G595</f>
        <v>358423990</v>
      </c>
      <c r="H5" s="320" t="s">
        <v>703</v>
      </c>
      <c r="I5" s="320" t="s">
        <v>704</v>
      </c>
      <c r="J5" s="137">
        <v>669974096</v>
      </c>
      <c r="K5" s="137">
        <v>548624202</v>
      </c>
      <c r="L5" s="137">
        <v>584930948</v>
      </c>
    </row>
    <row r="6" spans="1:12" s="5" customFormat="1" ht="25.5" hidden="1">
      <c r="A6" s="369" t="s">
        <v>20</v>
      </c>
      <c r="B6" s="315" t="s">
        <v>47</v>
      </c>
      <c r="C6" s="48" t="s">
        <v>357</v>
      </c>
      <c r="D6" s="96">
        <f>D7+D8+D9+D10+D11</f>
        <v>638880</v>
      </c>
      <c r="E6" s="96">
        <f>SUM(E7:E11)</f>
        <v>10877207</v>
      </c>
      <c r="F6" s="96">
        <f t="shared" ref="F6:G6" si="0">SUM(F7:F11)</f>
        <v>10426447.969999999</v>
      </c>
      <c r="G6" s="96">
        <f t="shared" si="0"/>
        <v>10431655.422</v>
      </c>
      <c r="H6" s="75"/>
      <c r="I6" s="120"/>
      <c r="J6" s="137">
        <f>E5-J5</f>
        <v>-248726890</v>
      </c>
      <c r="K6" s="137">
        <f t="shared" ref="K6:L6" si="1">F5-K5</f>
        <v>-198996984</v>
      </c>
      <c r="L6" s="137">
        <f t="shared" si="1"/>
        <v>-226506958</v>
      </c>
    </row>
    <row r="7" spans="1:12" s="5" customFormat="1" ht="12.75" hidden="1">
      <c r="A7" s="369"/>
      <c r="B7" s="315" t="s">
        <v>13</v>
      </c>
      <c r="C7" s="30" t="s">
        <v>358</v>
      </c>
      <c r="D7" s="99">
        <f>D14+D551+D572+D590+D597</f>
        <v>154751</v>
      </c>
      <c r="E7" s="99">
        <v>1642007</v>
      </c>
      <c r="F7" s="99">
        <v>1452553</v>
      </c>
      <c r="G7" s="99">
        <v>1458479</v>
      </c>
      <c r="H7" s="75"/>
      <c r="I7" s="120"/>
      <c r="J7" s="6"/>
      <c r="K7" s="6"/>
      <c r="L7" s="6"/>
    </row>
    <row r="8" spans="1:12" s="5" customFormat="1" ht="25.5" hidden="1">
      <c r="A8" s="369"/>
      <c r="B8" s="315" t="s">
        <v>16</v>
      </c>
      <c r="C8" s="30" t="s">
        <v>21</v>
      </c>
      <c r="D8" s="99">
        <f>D15+D552+D573+D591+D598</f>
        <v>28386</v>
      </c>
      <c r="E8" s="99">
        <v>1070904</v>
      </c>
      <c r="F8" s="99">
        <v>831230</v>
      </c>
      <c r="G8" s="99">
        <v>830511</v>
      </c>
      <c r="H8" s="75"/>
      <c r="I8" s="120"/>
      <c r="J8" s="6"/>
      <c r="K8" s="6"/>
      <c r="L8" s="6"/>
    </row>
    <row r="9" spans="1:12" s="5" customFormat="1" ht="12.75" hidden="1">
      <c r="A9" s="369"/>
      <c r="B9" s="315" t="s">
        <v>17</v>
      </c>
      <c r="C9" s="30" t="s">
        <v>22</v>
      </c>
      <c r="D9" s="99">
        <f>D16+D553+D592+D599</f>
        <v>0</v>
      </c>
      <c r="E9" s="99">
        <v>924663</v>
      </c>
      <c r="F9" s="99">
        <v>915002</v>
      </c>
      <c r="G9" s="99">
        <v>915002</v>
      </c>
      <c r="H9" s="75"/>
      <c r="I9" s="120"/>
      <c r="J9" s="6"/>
      <c r="K9" s="6"/>
      <c r="L9" s="6"/>
    </row>
    <row r="10" spans="1:12" s="5" customFormat="1" ht="12.75" hidden="1">
      <c r="A10" s="369"/>
      <c r="B10" s="315" t="s">
        <v>44</v>
      </c>
      <c r="C10" s="30" t="s">
        <v>538</v>
      </c>
      <c r="D10" s="99">
        <f>D17+D554+D574+D593+D600</f>
        <v>14818</v>
      </c>
      <c r="E10" s="99"/>
      <c r="F10" s="99"/>
      <c r="G10" s="99"/>
      <c r="H10" s="75"/>
      <c r="I10" s="120"/>
      <c r="J10" s="6"/>
      <c r="K10" s="6"/>
      <c r="L10" s="6"/>
    </row>
    <row r="11" spans="1:12" s="5" customFormat="1" ht="12.75" hidden="1">
      <c r="A11" s="369"/>
      <c r="B11" s="315" t="s">
        <v>50</v>
      </c>
      <c r="C11" s="30" t="s">
        <v>51</v>
      </c>
      <c r="D11" s="99">
        <f>D18+D555+D575+D594+D601</f>
        <v>440925</v>
      </c>
      <c r="E11" s="99">
        <v>7239633</v>
      </c>
      <c r="F11" s="99">
        <v>7227662.9699999997</v>
      </c>
      <c r="G11" s="99">
        <v>7227663.4220000003</v>
      </c>
      <c r="H11" s="75"/>
      <c r="I11" s="120"/>
      <c r="J11" s="6"/>
      <c r="K11" s="6"/>
      <c r="L11" s="6"/>
    </row>
    <row r="12" spans="1:12" s="5" customFormat="1" ht="24.75" customHeight="1">
      <c r="A12" s="420" t="s">
        <v>6</v>
      </c>
      <c r="B12" s="421"/>
      <c r="C12" s="422"/>
      <c r="D12" s="38">
        <f>D13+D19+D73+D383+D384+D468+D494</f>
        <v>605063151</v>
      </c>
      <c r="E12" s="38">
        <f>E13+E19+E73+E383+E384+E468+E494</f>
        <v>421247206</v>
      </c>
      <c r="F12" s="3">
        <f>F13+F19+F73+F383+F384+F468+F494</f>
        <v>349627218</v>
      </c>
      <c r="G12" s="3">
        <f>G13+G19+G73+G383+G384+G468+G494</f>
        <v>358423990</v>
      </c>
      <c r="H12" s="212"/>
      <c r="I12" s="321"/>
      <c r="J12" s="137"/>
      <c r="K12" s="137"/>
      <c r="L12" s="137"/>
    </row>
    <row r="13" spans="1:12" s="5" customFormat="1" ht="27.75" customHeight="1">
      <c r="A13" s="442" t="s">
        <v>20</v>
      </c>
      <c r="B13" s="167"/>
      <c r="C13" s="168" t="s">
        <v>357</v>
      </c>
      <c r="D13" s="106">
        <f t="shared" ref="D13:G13" si="2">D14+D15+D16+D17+D18</f>
        <v>638880</v>
      </c>
      <c r="E13" s="106">
        <f t="shared" si="2"/>
        <v>695371</v>
      </c>
      <c r="F13" s="106">
        <f t="shared" si="2"/>
        <v>517844</v>
      </c>
      <c r="G13" s="106">
        <f t="shared" si="2"/>
        <v>515626</v>
      </c>
      <c r="H13" s="213"/>
      <c r="I13" s="323"/>
      <c r="J13" s="6"/>
      <c r="K13" s="6"/>
      <c r="L13" s="6"/>
    </row>
    <row r="14" spans="1:12" s="5" customFormat="1" ht="31.5" customHeight="1">
      <c r="A14" s="443"/>
      <c r="B14" s="169">
        <v>100</v>
      </c>
      <c r="C14" s="109" t="s">
        <v>541</v>
      </c>
      <c r="D14" s="99">
        <v>154751</v>
      </c>
      <c r="E14" s="99">
        <v>211724</v>
      </c>
      <c r="F14" s="99">
        <v>34197</v>
      </c>
      <c r="G14" s="99">
        <v>31979</v>
      </c>
      <c r="H14" s="213"/>
      <c r="I14" s="120"/>
      <c r="J14" s="6"/>
      <c r="K14" s="6"/>
      <c r="L14" s="6"/>
    </row>
    <row r="15" spans="1:12" s="5" customFormat="1" ht="25.5">
      <c r="A15" s="443"/>
      <c r="B15" s="318">
        <v>104</v>
      </c>
      <c r="C15" s="170" t="s">
        <v>21</v>
      </c>
      <c r="D15" s="99">
        <v>28386</v>
      </c>
      <c r="E15" s="99">
        <v>9718</v>
      </c>
      <c r="F15" s="110">
        <v>9718</v>
      </c>
      <c r="G15" s="110">
        <v>9718</v>
      </c>
      <c r="H15" s="213"/>
      <c r="I15" s="120"/>
      <c r="J15" s="6"/>
      <c r="K15" s="6"/>
      <c r="L15" s="6"/>
    </row>
    <row r="16" spans="1:12" s="5" customFormat="1" ht="12.75">
      <c r="A16" s="443"/>
      <c r="B16" s="318" t="s">
        <v>17</v>
      </c>
      <c r="C16" s="170" t="s">
        <v>588</v>
      </c>
      <c r="D16" s="99"/>
      <c r="E16" s="99"/>
      <c r="F16" s="110"/>
      <c r="G16" s="110"/>
      <c r="H16" s="213"/>
      <c r="I16" s="120"/>
      <c r="J16" s="6"/>
      <c r="K16" s="137"/>
      <c r="L16" s="6"/>
    </row>
    <row r="17" spans="1:12" s="5" customFormat="1" ht="12.75">
      <c r="A17" s="443"/>
      <c r="B17" s="318">
        <v>111</v>
      </c>
      <c r="C17" s="170" t="s">
        <v>538</v>
      </c>
      <c r="D17" s="99">
        <v>14818</v>
      </c>
      <c r="E17" s="99"/>
      <c r="F17" s="110"/>
      <c r="G17" s="110"/>
      <c r="H17" s="213"/>
      <c r="I17" s="120"/>
      <c r="J17" s="6"/>
      <c r="K17" s="6"/>
      <c r="L17" s="6"/>
    </row>
    <row r="18" spans="1:12" s="5" customFormat="1" ht="15" customHeight="1">
      <c r="A18" s="444"/>
      <c r="B18" s="318" t="s">
        <v>50</v>
      </c>
      <c r="C18" s="170" t="s">
        <v>51</v>
      </c>
      <c r="D18" s="99">
        <v>440925</v>
      </c>
      <c r="E18" s="99">
        <v>473929</v>
      </c>
      <c r="F18" s="110">
        <v>473929</v>
      </c>
      <c r="G18" s="110">
        <v>473929</v>
      </c>
      <c r="H18" s="213"/>
      <c r="I18" s="120"/>
      <c r="J18" s="6"/>
      <c r="K18" s="6"/>
      <c r="L18" s="6"/>
    </row>
    <row r="19" spans="1:12" s="5" customFormat="1" ht="23.25" customHeight="1">
      <c r="A19" s="348" t="s">
        <v>7</v>
      </c>
      <c r="B19" s="318" t="s">
        <v>47</v>
      </c>
      <c r="C19" s="95" t="s">
        <v>8</v>
      </c>
      <c r="D19" s="96">
        <f>D20+D27+D47+D54</f>
        <v>181388263</v>
      </c>
      <c r="E19" s="96">
        <f>E20+E27+E47+E54</f>
        <v>48549503</v>
      </c>
      <c r="F19" s="96">
        <f t="shared" ref="F19:G19" si="3">F20+F27+F47+F54</f>
        <v>13503668</v>
      </c>
      <c r="G19" s="96">
        <f t="shared" si="3"/>
        <v>1156266</v>
      </c>
      <c r="H19" s="75"/>
      <c r="I19" s="120"/>
      <c r="J19" s="137"/>
      <c r="K19" s="6"/>
      <c r="L19" s="6"/>
    </row>
    <row r="20" spans="1:12" s="5" customFormat="1" ht="15" customHeight="1">
      <c r="A20" s="348"/>
      <c r="B20" s="347" t="s">
        <v>9</v>
      </c>
      <c r="C20" s="98" t="s">
        <v>92</v>
      </c>
      <c r="D20" s="99">
        <f>SUM(D21:D26)</f>
        <v>72250000</v>
      </c>
      <c r="E20" s="99">
        <f>SUM(E21:E26)</f>
        <v>9362750</v>
      </c>
      <c r="F20" s="99">
        <f>SUM(F21:F26)</f>
        <v>0</v>
      </c>
      <c r="G20" s="99">
        <f t="shared" ref="G20" si="4">SUM(G21:G26)</f>
        <v>0</v>
      </c>
      <c r="H20" s="213"/>
      <c r="I20" s="120"/>
      <c r="J20" s="6"/>
      <c r="K20" s="6"/>
      <c r="L20" s="6"/>
    </row>
    <row r="21" spans="1:12" s="5" customFormat="1" ht="25.5">
      <c r="A21" s="348"/>
      <c r="B21" s="347"/>
      <c r="C21" s="98" t="s">
        <v>113</v>
      </c>
      <c r="D21" s="99">
        <v>21250000</v>
      </c>
      <c r="E21" s="99">
        <v>5707750</v>
      </c>
      <c r="F21" s="100"/>
      <c r="G21" s="100"/>
      <c r="H21" s="75" t="s">
        <v>705</v>
      </c>
      <c r="I21" s="120"/>
      <c r="J21" s="6"/>
      <c r="K21" s="6"/>
      <c r="L21" s="6"/>
    </row>
    <row r="22" spans="1:12" s="5" customFormat="1" ht="25.5" hidden="1">
      <c r="A22" s="348"/>
      <c r="B22" s="347"/>
      <c r="C22" s="98" t="s">
        <v>114</v>
      </c>
      <c r="D22" s="99">
        <v>24650000</v>
      </c>
      <c r="E22" s="99"/>
      <c r="F22" s="100"/>
      <c r="G22" s="100"/>
      <c r="H22" s="75"/>
      <c r="I22" s="120"/>
      <c r="J22" s="6"/>
      <c r="K22" s="6"/>
      <c r="L22" s="6"/>
    </row>
    <row r="23" spans="1:12" s="5" customFormat="1" ht="25.5">
      <c r="A23" s="348"/>
      <c r="B23" s="347"/>
      <c r="C23" s="98" t="s">
        <v>115</v>
      </c>
      <c r="D23" s="99">
        <v>26350000</v>
      </c>
      <c r="E23" s="99">
        <v>3655000</v>
      </c>
      <c r="F23" s="100"/>
      <c r="G23" s="100"/>
      <c r="H23" s="75" t="s">
        <v>705</v>
      </c>
      <c r="I23" s="120"/>
      <c r="J23" s="6"/>
      <c r="K23" s="6"/>
      <c r="L23" s="6"/>
    </row>
    <row r="24" spans="1:12" s="5" customFormat="1" ht="25.5" hidden="1">
      <c r="A24" s="348"/>
      <c r="B24" s="347"/>
      <c r="C24" s="98" t="s">
        <v>116</v>
      </c>
      <c r="D24" s="99">
        <v>0</v>
      </c>
      <c r="E24" s="99">
        <v>0</v>
      </c>
      <c r="F24" s="100"/>
      <c r="G24" s="100"/>
      <c r="H24" s="75"/>
      <c r="I24" s="120"/>
      <c r="J24" s="6"/>
      <c r="K24" s="6"/>
      <c r="L24" s="6"/>
    </row>
    <row r="25" spans="1:12" s="5" customFormat="1" ht="25.5" hidden="1">
      <c r="A25" s="348"/>
      <c r="B25" s="347"/>
      <c r="C25" s="98" t="s">
        <v>117</v>
      </c>
      <c r="D25" s="99">
        <v>0</v>
      </c>
      <c r="E25" s="99">
        <v>0</v>
      </c>
      <c r="F25" s="100"/>
      <c r="G25" s="100"/>
      <c r="H25" s="75"/>
      <c r="I25" s="120"/>
      <c r="J25" s="6"/>
      <c r="K25" s="6"/>
      <c r="L25" s="6"/>
    </row>
    <row r="26" spans="1:12" s="5" customFormat="1" ht="12.75" hidden="1">
      <c r="A26" s="348"/>
      <c r="B26" s="347"/>
      <c r="C26" s="98" t="s">
        <v>52</v>
      </c>
      <c r="D26" s="99">
        <v>0</v>
      </c>
      <c r="E26" s="99">
        <v>0</v>
      </c>
      <c r="F26" s="100"/>
      <c r="G26" s="100"/>
      <c r="H26" s="75"/>
      <c r="I26" s="120"/>
      <c r="J26" s="6"/>
      <c r="K26" s="6"/>
      <c r="L26" s="6"/>
    </row>
    <row r="27" spans="1:12" s="5" customFormat="1" ht="12.75" customHeight="1">
      <c r="A27" s="348"/>
      <c r="B27" s="347" t="s">
        <v>10</v>
      </c>
      <c r="C27" s="98" t="s">
        <v>93</v>
      </c>
      <c r="D27" s="99">
        <f>SUM(D28:D46)</f>
        <v>0</v>
      </c>
      <c r="E27" s="99">
        <f>SUM(E28:E46)</f>
        <v>37534503</v>
      </c>
      <c r="F27" s="99">
        <f t="shared" ref="F27:G27" si="5">SUM(F28:F46)</f>
        <v>13503668</v>
      </c>
      <c r="G27" s="99">
        <f t="shared" si="5"/>
        <v>1156266</v>
      </c>
      <c r="H27" s="213"/>
      <c r="I27" s="120"/>
      <c r="J27" s="6"/>
      <c r="K27" s="6"/>
      <c r="L27" s="6"/>
    </row>
    <row r="28" spans="1:12" s="5" customFormat="1" ht="51" hidden="1">
      <c r="A28" s="348"/>
      <c r="B28" s="347"/>
      <c r="C28" s="98" t="s">
        <v>556</v>
      </c>
      <c r="D28" s="99">
        <v>0</v>
      </c>
      <c r="E28" s="99">
        <v>0</v>
      </c>
      <c r="F28" s="100"/>
      <c r="G28" s="100"/>
      <c r="H28" s="75"/>
      <c r="I28" s="120"/>
      <c r="J28" s="6"/>
      <c r="K28" s="6"/>
      <c r="L28" s="6"/>
    </row>
    <row r="29" spans="1:12" s="5" customFormat="1" ht="38.25">
      <c r="A29" s="348"/>
      <c r="B29" s="347"/>
      <c r="C29" s="98" t="s">
        <v>230</v>
      </c>
      <c r="D29" s="99"/>
      <c r="E29" s="99">
        <v>927459</v>
      </c>
      <c r="F29" s="100"/>
      <c r="G29" s="100"/>
      <c r="H29" s="75" t="s">
        <v>706</v>
      </c>
      <c r="I29" s="114" t="s">
        <v>707</v>
      </c>
      <c r="J29" s="6"/>
      <c r="K29" s="6"/>
      <c r="L29" s="6"/>
    </row>
    <row r="30" spans="1:12" s="5" customFormat="1" ht="63.75">
      <c r="A30" s="348"/>
      <c r="B30" s="347"/>
      <c r="C30" s="98" t="s">
        <v>231</v>
      </c>
      <c r="D30" s="99">
        <v>0</v>
      </c>
      <c r="E30" s="99">
        <v>38850</v>
      </c>
      <c r="F30" s="100"/>
      <c r="G30" s="100"/>
      <c r="H30" s="75" t="s">
        <v>710</v>
      </c>
      <c r="I30" s="114" t="s">
        <v>708</v>
      </c>
      <c r="J30" s="6"/>
      <c r="K30" s="6"/>
      <c r="L30" s="6"/>
    </row>
    <row r="31" spans="1:12" s="5" customFormat="1" ht="51">
      <c r="A31" s="348"/>
      <c r="B31" s="347"/>
      <c r="C31" s="98" t="s">
        <v>232</v>
      </c>
      <c r="D31" s="99">
        <v>0</v>
      </c>
      <c r="E31" s="99">
        <v>18959080</v>
      </c>
      <c r="F31" s="100"/>
      <c r="G31" s="100"/>
      <c r="H31" s="75" t="s">
        <v>711</v>
      </c>
      <c r="I31" s="114"/>
      <c r="J31" s="6"/>
      <c r="K31" s="6"/>
      <c r="L31" s="6"/>
    </row>
    <row r="32" spans="1:12" s="5" customFormat="1" ht="25.5" hidden="1">
      <c r="A32" s="348"/>
      <c r="B32" s="347"/>
      <c r="C32" s="98" t="s">
        <v>354</v>
      </c>
      <c r="D32" s="99">
        <v>0</v>
      </c>
      <c r="E32" s="99">
        <v>0</v>
      </c>
      <c r="F32" s="100"/>
      <c r="G32" s="100"/>
      <c r="H32" s="75"/>
      <c r="I32" s="114"/>
      <c r="J32" s="6"/>
      <c r="K32" s="6"/>
      <c r="L32" s="6"/>
    </row>
    <row r="33" spans="1:12" s="5" customFormat="1" ht="63.75">
      <c r="A33" s="348"/>
      <c r="B33" s="347"/>
      <c r="C33" s="98" t="s">
        <v>234</v>
      </c>
      <c r="D33" s="99">
        <v>0</v>
      </c>
      <c r="E33" s="99">
        <v>989857</v>
      </c>
      <c r="F33" s="100"/>
      <c r="G33" s="100"/>
      <c r="H33" s="75" t="s">
        <v>709</v>
      </c>
      <c r="I33" s="114" t="s">
        <v>707</v>
      </c>
      <c r="J33" s="6"/>
      <c r="K33" s="6"/>
      <c r="L33" s="6"/>
    </row>
    <row r="34" spans="1:12" s="5" customFormat="1" ht="25.5" hidden="1">
      <c r="A34" s="348"/>
      <c r="B34" s="347"/>
      <c r="C34" s="98" t="s">
        <v>235</v>
      </c>
      <c r="D34" s="99">
        <v>0</v>
      </c>
      <c r="E34" s="99">
        <v>0</v>
      </c>
      <c r="F34" s="100"/>
      <c r="G34" s="100"/>
      <c r="H34" s="75"/>
      <c r="I34" s="114"/>
      <c r="J34" s="6"/>
      <c r="K34" s="6"/>
      <c r="L34" s="6"/>
    </row>
    <row r="35" spans="1:12" s="5" customFormat="1" ht="25.5" hidden="1">
      <c r="A35" s="348"/>
      <c r="B35" s="347"/>
      <c r="C35" s="98" t="s">
        <v>236</v>
      </c>
      <c r="D35" s="99">
        <v>0</v>
      </c>
      <c r="E35" s="99">
        <v>0</v>
      </c>
      <c r="F35" s="100"/>
      <c r="G35" s="100"/>
      <c r="H35" s="75"/>
      <c r="I35" s="114"/>
      <c r="J35" s="6"/>
      <c r="K35" s="6"/>
      <c r="L35" s="6"/>
    </row>
    <row r="36" spans="1:12" s="5" customFormat="1" ht="25.5" hidden="1">
      <c r="A36" s="348"/>
      <c r="B36" s="347"/>
      <c r="C36" s="98" t="s">
        <v>237</v>
      </c>
      <c r="D36" s="99">
        <v>0</v>
      </c>
      <c r="E36" s="99">
        <v>0</v>
      </c>
      <c r="F36" s="100"/>
      <c r="G36" s="100"/>
      <c r="H36" s="75"/>
      <c r="I36" s="114"/>
      <c r="J36" s="6"/>
      <c r="K36" s="6"/>
      <c r="L36" s="6"/>
    </row>
    <row r="37" spans="1:12" s="5" customFormat="1" ht="25.5" hidden="1">
      <c r="A37" s="348"/>
      <c r="B37" s="347"/>
      <c r="C37" s="98" t="s">
        <v>90</v>
      </c>
      <c r="D37" s="99">
        <v>0</v>
      </c>
      <c r="E37" s="99">
        <v>0</v>
      </c>
      <c r="F37" s="100"/>
      <c r="G37" s="100"/>
      <c r="H37" s="75"/>
      <c r="I37" s="114"/>
      <c r="J37" s="6"/>
      <c r="K37" s="6"/>
      <c r="L37" s="6"/>
    </row>
    <row r="38" spans="1:12" s="5" customFormat="1" ht="25.5" hidden="1">
      <c r="A38" s="348"/>
      <c r="B38" s="347"/>
      <c r="C38" s="98" t="s">
        <v>238</v>
      </c>
      <c r="D38" s="99">
        <v>0</v>
      </c>
      <c r="E38" s="99">
        <v>0</v>
      </c>
      <c r="F38" s="100"/>
      <c r="G38" s="100"/>
      <c r="H38" s="75"/>
      <c r="I38" s="114"/>
      <c r="J38" s="6"/>
      <c r="K38" s="6"/>
      <c r="L38" s="6"/>
    </row>
    <row r="39" spans="1:12" s="5" customFormat="1" ht="38.25">
      <c r="A39" s="348"/>
      <c r="B39" s="347"/>
      <c r="C39" s="98" t="s">
        <v>239</v>
      </c>
      <c r="D39" s="99">
        <v>0</v>
      </c>
      <c r="E39" s="99">
        <v>2619257</v>
      </c>
      <c r="F39" s="100"/>
      <c r="G39" s="100"/>
      <c r="H39" s="75" t="s">
        <v>712</v>
      </c>
      <c r="I39" s="114" t="s">
        <v>708</v>
      </c>
      <c r="J39" s="6"/>
      <c r="K39" s="6"/>
      <c r="L39" s="6"/>
    </row>
    <row r="40" spans="1:12" s="5" customFormat="1" ht="25.5" hidden="1">
      <c r="A40" s="348"/>
      <c r="B40" s="347"/>
      <c r="C40" s="98" t="s">
        <v>240</v>
      </c>
      <c r="D40" s="99">
        <v>0</v>
      </c>
      <c r="E40" s="99">
        <v>0</v>
      </c>
      <c r="F40" s="100"/>
      <c r="G40" s="100"/>
      <c r="H40" s="75"/>
      <c r="I40" s="120"/>
      <c r="J40" s="6"/>
      <c r="K40" s="6"/>
      <c r="L40" s="6"/>
    </row>
    <row r="41" spans="1:12" s="5" customFormat="1" ht="25.5" hidden="1">
      <c r="A41" s="348"/>
      <c r="B41" s="347"/>
      <c r="C41" s="98" t="s">
        <v>366</v>
      </c>
      <c r="D41" s="99">
        <v>0</v>
      </c>
      <c r="E41" s="99">
        <v>0</v>
      </c>
      <c r="F41" s="100"/>
      <c r="G41" s="100"/>
      <c r="H41" s="75"/>
      <c r="I41" s="120"/>
      <c r="J41" s="6"/>
      <c r="K41" s="6"/>
      <c r="L41" s="6"/>
    </row>
    <row r="42" spans="1:12" s="5" customFormat="1" ht="25.5" hidden="1">
      <c r="A42" s="348"/>
      <c r="B42" s="347"/>
      <c r="C42" s="98" t="s">
        <v>367</v>
      </c>
      <c r="D42" s="99">
        <v>0</v>
      </c>
      <c r="E42" s="99">
        <v>0</v>
      </c>
      <c r="F42" s="100"/>
      <c r="G42" s="100"/>
      <c r="H42" s="75"/>
      <c r="I42" s="120"/>
      <c r="J42" s="6"/>
      <c r="K42" s="6"/>
      <c r="L42" s="6"/>
    </row>
    <row r="43" spans="1:12" s="5" customFormat="1" ht="25.5" hidden="1">
      <c r="A43" s="348"/>
      <c r="B43" s="347"/>
      <c r="C43" s="98" t="s">
        <v>368</v>
      </c>
      <c r="D43" s="99"/>
      <c r="E43" s="99"/>
      <c r="F43" s="100"/>
      <c r="G43" s="100"/>
      <c r="H43" s="75"/>
      <c r="I43" s="120"/>
      <c r="J43" s="6"/>
      <c r="K43" s="6"/>
      <c r="L43" s="6"/>
    </row>
    <row r="44" spans="1:12" s="5" customFormat="1" ht="25.5" hidden="1">
      <c r="A44" s="348"/>
      <c r="B44" s="347"/>
      <c r="C44" s="98" t="s">
        <v>369</v>
      </c>
      <c r="D44" s="99">
        <v>0</v>
      </c>
      <c r="E44" s="99">
        <v>0</v>
      </c>
      <c r="F44" s="100"/>
      <c r="G44" s="100"/>
      <c r="H44" s="75"/>
      <c r="I44" s="120"/>
      <c r="J44" s="6"/>
      <c r="K44" s="6"/>
      <c r="L44" s="6"/>
    </row>
    <row r="45" spans="1:12" s="5" customFormat="1" ht="12.75" hidden="1">
      <c r="A45" s="348"/>
      <c r="B45" s="347"/>
      <c r="C45" s="98" t="s">
        <v>370</v>
      </c>
      <c r="D45" s="99">
        <v>0</v>
      </c>
      <c r="E45" s="99">
        <v>0</v>
      </c>
      <c r="F45" s="100"/>
      <c r="G45" s="100"/>
      <c r="H45" s="75"/>
      <c r="I45" s="120"/>
      <c r="J45" s="6"/>
      <c r="K45" s="6"/>
      <c r="L45" s="6"/>
    </row>
    <row r="46" spans="1:12" s="5" customFormat="1" ht="76.5">
      <c r="A46" s="348"/>
      <c r="B46" s="347"/>
      <c r="C46" s="98" t="s">
        <v>241</v>
      </c>
      <c r="D46" s="99">
        <v>0</v>
      </c>
      <c r="E46" s="99">
        <v>14000000</v>
      </c>
      <c r="F46" s="100">
        <v>13503668</v>
      </c>
      <c r="G46" s="100">
        <v>1156266</v>
      </c>
      <c r="H46" s="75" t="s">
        <v>713</v>
      </c>
      <c r="I46" s="120"/>
      <c r="J46" s="6"/>
      <c r="K46" s="6"/>
      <c r="L46" s="6"/>
    </row>
    <row r="47" spans="1:12" s="5" customFormat="1" ht="12.75">
      <c r="A47" s="348"/>
      <c r="B47" s="347" t="s">
        <v>11</v>
      </c>
      <c r="C47" s="98" t="s">
        <v>94</v>
      </c>
      <c r="D47" s="99">
        <f t="shared" ref="D47:G47" si="6">SUM(D48:D53)</f>
        <v>4860106</v>
      </c>
      <c r="E47" s="99">
        <f t="shared" si="6"/>
        <v>1652250</v>
      </c>
      <c r="F47" s="99">
        <f t="shared" si="6"/>
        <v>0</v>
      </c>
      <c r="G47" s="99">
        <f t="shared" si="6"/>
        <v>0</v>
      </c>
      <c r="H47" s="213"/>
      <c r="I47" s="120"/>
      <c r="J47" s="6"/>
      <c r="K47" s="6"/>
      <c r="L47" s="6"/>
    </row>
    <row r="48" spans="1:12" s="5" customFormat="1" ht="25.5">
      <c r="A48" s="348"/>
      <c r="B48" s="347"/>
      <c r="C48" s="98" t="s">
        <v>113</v>
      </c>
      <c r="D48" s="99">
        <v>2170954</v>
      </c>
      <c r="E48" s="99">
        <v>1007250</v>
      </c>
      <c r="F48" s="100"/>
      <c r="G48" s="100"/>
      <c r="H48" s="75" t="s">
        <v>705</v>
      </c>
      <c r="I48" s="120"/>
      <c r="J48" s="6"/>
      <c r="K48" s="6"/>
      <c r="L48" s="6"/>
    </row>
    <row r="49" spans="1:12" s="5" customFormat="1" ht="25.5" hidden="1">
      <c r="A49" s="348"/>
      <c r="B49" s="347"/>
      <c r="C49" s="98" t="s">
        <v>114</v>
      </c>
      <c r="D49" s="99">
        <v>1050000</v>
      </c>
      <c r="E49" s="99"/>
      <c r="F49" s="100"/>
      <c r="G49" s="100"/>
      <c r="H49" s="75"/>
      <c r="I49" s="120"/>
      <c r="J49" s="6"/>
      <c r="K49" s="6"/>
      <c r="L49" s="6"/>
    </row>
    <row r="50" spans="1:12" s="5" customFormat="1" ht="25.5">
      <c r="A50" s="348"/>
      <c r="B50" s="347"/>
      <c r="C50" s="98" t="s">
        <v>115</v>
      </c>
      <c r="D50" s="99">
        <v>1639152</v>
      </c>
      <c r="E50" s="99">
        <v>645000</v>
      </c>
      <c r="F50" s="100"/>
      <c r="G50" s="100"/>
      <c r="H50" s="75" t="s">
        <v>705</v>
      </c>
      <c r="I50" s="120"/>
      <c r="J50" s="6"/>
      <c r="K50" s="6"/>
      <c r="L50" s="6"/>
    </row>
    <row r="51" spans="1:12" s="5" customFormat="1" ht="25.5" hidden="1">
      <c r="A51" s="348"/>
      <c r="B51" s="347"/>
      <c r="C51" s="98" t="s">
        <v>116</v>
      </c>
      <c r="D51" s="99">
        <v>0</v>
      </c>
      <c r="E51" s="99">
        <v>0</v>
      </c>
      <c r="F51" s="100"/>
      <c r="G51" s="100"/>
      <c r="H51" s="75"/>
      <c r="I51" s="120"/>
      <c r="J51" s="6"/>
      <c r="K51" s="6"/>
      <c r="L51" s="6"/>
    </row>
    <row r="52" spans="1:12" s="5" customFormat="1" ht="25.5" hidden="1">
      <c r="A52" s="348"/>
      <c r="B52" s="347"/>
      <c r="C52" s="98" t="s">
        <v>117</v>
      </c>
      <c r="D52" s="99">
        <v>0</v>
      </c>
      <c r="E52" s="99">
        <v>0</v>
      </c>
      <c r="F52" s="100"/>
      <c r="G52" s="100"/>
      <c r="H52" s="75"/>
      <c r="I52" s="120"/>
      <c r="J52" s="6"/>
      <c r="K52" s="6"/>
      <c r="L52" s="6"/>
    </row>
    <row r="53" spans="1:12" s="5" customFormat="1" ht="12.75" hidden="1">
      <c r="A53" s="348"/>
      <c r="B53" s="347"/>
      <c r="C53" s="98" t="s">
        <v>52</v>
      </c>
      <c r="D53" s="99">
        <v>0</v>
      </c>
      <c r="E53" s="99">
        <v>0</v>
      </c>
      <c r="F53" s="100"/>
      <c r="G53" s="100"/>
      <c r="H53" s="75"/>
      <c r="I53" s="120"/>
      <c r="J53" s="6"/>
      <c r="K53" s="6"/>
      <c r="L53" s="6"/>
    </row>
    <row r="54" spans="1:12" s="5" customFormat="1" ht="12.75">
      <c r="A54" s="348"/>
      <c r="B54" s="347" t="s">
        <v>34</v>
      </c>
      <c r="C54" s="98" t="s">
        <v>35</v>
      </c>
      <c r="D54" s="99">
        <f>SUM(D55:D72)</f>
        <v>104278157</v>
      </c>
      <c r="E54" s="99">
        <f>SUM(E55:E72)</f>
        <v>0</v>
      </c>
      <c r="F54" s="100"/>
      <c r="G54" s="99"/>
      <c r="H54" s="75"/>
      <c r="I54" s="120"/>
      <c r="J54" s="6"/>
      <c r="K54" s="6"/>
      <c r="L54" s="6"/>
    </row>
    <row r="55" spans="1:12" s="5" customFormat="1" ht="25.5" hidden="1">
      <c r="A55" s="348"/>
      <c r="B55" s="347"/>
      <c r="C55" s="98" t="s">
        <v>122</v>
      </c>
      <c r="D55" s="99">
        <v>4495552</v>
      </c>
      <c r="E55" s="99"/>
      <c r="F55" s="100"/>
      <c r="G55" s="100"/>
      <c r="H55" s="75"/>
      <c r="I55" s="120"/>
      <c r="J55" s="6"/>
      <c r="K55" s="6"/>
      <c r="L55" s="6"/>
    </row>
    <row r="56" spans="1:12" s="5" customFormat="1" ht="25.5" hidden="1">
      <c r="A56" s="348"/>
      <c r="B56" s="347"/>
      <c r="C56" s="98" t="s">
        <v>54</v>
      </c>
      <c r="D56" s="99">
        <v>0</v>
      </c>
      <c r="E56" s="99"/>
      <c r="F56" s="100"/>
      <c r="G56" s="100"/>
      <c r="H56" s="75"/>
      <c r="I56" s="120"/>
      <c r="J56" s="6"/>
      <c r="K56" s="6"/>
      <c r="L56" s="6"/>
    </row>
    <row r="57" spans="1:12" s="5" customFormat="1" ht="25.5" hidden="1">
      <c r="A57" s="348"/>
      <c r="B57" s="347"/>
      <c r="C57" s="98" t="s">
        <v>118</v>
      </c>
      <c r="D57" s="99">
        <v>9244302</v>
      </c>
      <c r="E57" s="99"/>
      <c r="F57" s="100"/>
      <c r="G57" s="100"/>
      <c r="H57" s="75"/>
      <c r="I57" s="120"/>
      <c r="J57" s="6"/>
      <c r="K57" s="6"/>
      <c r="L57" s="6"/>
    </row>
    <row r="58" spans="1:12" s="5" customFormat="1" ht="25.5" hidden="1">
      <c r="A58" s="348"/>
      <c r="B58" s="347"/>
      <c r="C58" s="98" t="s">
        <v>90</v>
      </c>
      <c r="D58" s="99">
        <v>0</v>
      </c>
      <c r="E58" s="99"/>
      <c r="F58" s="100"/>
      <c r="G58" s="100"/>
      <c r="H58" s="75"/>
      <c r="I58" s="120"/>
      <c r="J58" s="6"/>
      <c r="K58" s="6"/>
      <c r="L58" s="6"/>
    </row>
    <row r="59" spans="1:12" s="5" customFormat="1" ht="25.5" hidden="1">
      <c r="A59" s="348"/>
      <c r="B59" s="347"/>
      <c r="C59" s="98" t="s">
        <v>119</v>
      </c>
      <c r="D59" s="99">
        <v>20187038</v>
      </c>
      <c r="E59" s="99"/>
      <c r="F59" s="100"/>
      <c r="G59" s="100"/>
      <c r="H59" s="75"/>
      <c r="I59" s="120"/>
      <c r="J59" s="6"/>
      <c r="K59" s="6"/>
      <c r="L59" s="6"/>
    </row>
    <row r="60" spans="1:12" s="5" customFormat="1" ht="25.5" hidden="1">
      <c r="A60" s="348"/>
      <c r="B60" s="347"/>
      <c r="C60" s="98" t="s">
        <v>120</v>
      </c>
      <c r="D60" s="99">
        <v>0</v>
      </c>
      <c r="E60" s="99"/>
      <c r="F60" s="100"/>
      <c r="G60" s="100"/>
      <c r="H60" s="75"/>
      <c r="I60" s="120"/>
      <c r="J60" s="6"/>
      <c r="K60" s="6"/>
      <c r="L60" s="6"/>
    </row>
    <row r="61" spans="1:12" s="5" customFormat="1" ht="25.5" hidden="1">
      <c r="A61" s="348"/>
      <c r="B61" s="347"/>
      <c r="C61" s="98" t="s">
        <v>53</v>
      </c>
      <c r="D61" s="99">
        <v>0</v>
      </c>
      <c r="E61" s="99"/>
      <c r="F61" s="100"/>
      <c r="G61" s="100"/>
      <c r="H61" s="75"/>
      <c r="I61" s="120"/>
      <c r="J61" s="6"/>
      <c r="K61" s="6"/>
      <c r="L61" s="6"/>
    </row>
    <row r="62" spans="1:12" s="5" customFormat="1" ht="51" hidden="1">
      <c r="A62" s="348"/>
      <c r="B62" s="347"/>
      <c r="C62" s="98" t="s">
        <v>123</v>
      </c>
      <c r="D62" s="99">
        <v>23000000</v>
      </c>
      <c r="E62" s="99"/>
      <c r="F62" s="100"/>
      <c r="G62" s="100"/>
      <c r="H62" s="75"/>
      <c r="I62" s="120"/>
      <c r="J62" s="6"/>
      <c r="K62" s="6"/>
      <c r="L62" s="6"/>
    </row>
    <row r="63" spans="1:12" s="5" customFormat="1" ht="25.5" hidden="1">
      <c r="A63" s="348"/>
      <c r="B63" s="347"/>
      <c r="C63" s="98" t="s">
        <v>124</v>
      </c>
      <c r="D63" s="99">
        <v>21642741</v>
      </c>
      <c r="E63" s="99"/>
      <c r="F63" s="100"/>
      <c r="G63" s="100"/>
      <c r="H63" s="75"/>
      <c r="I63" s="120"/>
      <c r="J63" s="6"/>
      <c r="K63" s="6"/>
      <c r="L63" s="6"/>
    </row>
    <row r="64" spans="1:12" s="5" customFormat="1" ht="25.5" hidden="1">
      <c r="A64" s="348"/>
      <c r="B64" s="347"/>
      <c r="C64" s="98" t="s">
        <v>55</v>
      </c>
      <c r="D64" s="99">
        <v>0</v>
      </c>
      <c r="E64" s="99"/>
      <c r="F64" s="100"/>
      <c r="G64" s="100"/>
      <c r="H64" s="75"/>
      <c r="I64" s="120"/>
      <c r="J64" s="6"/>
      <c r="K64" s="6"/>
      <c r="L64" s="6"/>
    </row>
    <row r="65" spans="1:12" s="5" customFormat="1" ht="25.5" hidden="1">
      <c r="A65" s="348"/>
      <c r="B65" s="347"/>
      <c r="C65" s="98" t="s">
        <v>481</v>
      </c>
      <c r="D65" s="99">
        <v>900000</v>
      </c>
      <c r="E65" s="99"/>
      <c r="F65" s="100"/>
      <c r="G65" s="100"/>
      <c r="H65" s="75"/>
      <c r="I65" s="120"/>
      <c r="J65" s="6"/>
      <c r="K65" s="6"/>
      <c r="L65" s="6"/>
    </row>
    <row r="66" spans="1:12" s="5" customFormat="1" ht="38.25" hidden="1">
      <c r="A66" s="348"/>
      <c r="B66" s="347"/>
      <c r="C66" s="98" t="s">
        <v>482</v>
      </c>
      <c r="D66" s="99">
        <v>12918630</v>
      </c>
      <c r="E66" s="99"/>
      <c r="F66" s="100"/>
      <c r="G66" s="100"/>
      <c r="H66" s="75"/>
      <c r="I66" s="120"/>
      <c r="J66" s="6"/>
      <c r="K66" s="6"/>
      <c r="L66" s="6"/>
    </row>
    <row r="67" spans="1:12" s="5" customFormat="1" ht="25.5" hidden="1">
      <c r="A67" s="348"/>
      <c r="B67" s="347"/>
      <c r="C67" s="98" t="s">
        <v>483</v>
      </c>
      <c r="D67" s="96">
        <v>0</v>
      </c>
      <c r="E67" s="96"/>
      <c r="F67" s="100"/>
      <c r="G67" s="100"/>
      <c r="H67" s="75"/>
      <c r="I67" s="120"/>
      <c r="J67" s="6"/>
      <c r="K67" s="6"/>
      <c r="L67" s="6"/>
    </row>
    <row r="68" spans="1:12" s="5" customFormat="1" ht="25.5" hidden="1">
      <c r="A68" s="348"/>
      <c r="B68" s="347"/>
      <c r="C68" s="98" t="s">
        <v>368</v>
      </c>
      <c r="D68" s="99">
        <v>4000000</v>
      </c>
      <c r="E68" s="99"/>
      <c r="F68" s="100"/>
      <c r="G68" s="100"/>
      <c r="H68" s="75"/>
      <c r="I68" s="120"/>
      <c r="J68" s="6"/>
      <c r="K68" s="6"/>
      <c r="L68" s="6"/>
    </row>
    <row r="69" spans="1:12" s="5" customFormat="1" ht="12.75" hidden="1">
      <c r="A69" s="348"/>
      <c r="B69" s="347"/>
      <c r="C69" s="98" t="s">
        <v>113</v>
      </c>
      <c r="D69" s="99">
        <v>1579046</v>
      </c>
      <c r="E69" s="99"/>
      <c r="F69" s="100"/>
      <c r="G69" s="100"/>
      <c r="H69" s="75"/>
      <c r="I69" s="120"/>
      <c r="J69" s="6"/>
      <c r="K69" s="6"/>
      <c r="L69" s="6"/>
    </row>
    <row r="70" spans="1:12" s="5" customFormat="1" ht="25.5" hidden="1">
      <c r="A70" s="348"/>
      <c r="B70" s="347"/>
      <c r="C70" s="98" t="s">
        <v>114</v>
      </c>
      <c r="D70" s="99">
        <v>3300000</v>
      </c>
      <c r="E70" s="99"/>
      <c r="F70" s="100"/>
      <c r="G70" s="100"/>
      <c r="H70" s="75"/>
      <c r="I70" s="120"/>
      <c r="J70" s="6"/>
      <c r="K70" s="6"/>
      <c r="L70" s="6"/>
    </row>
    <row r="71" spans="1:12" s="5" customFormat="1" ht="25.5" hidden="1">
      <c r="A71" s="348"/>
      <c r="B71" s="347"/>
      <c r="C71" s="98" t="s">
        <v>115</v>
      </c>
      <c r="D71" s="99">
        <v>3010848</v>
      </c>
      <c r="E71" s="99"/>
      <c r="F71" s="100"/>
      <c r="G71" s="100"/>
      <c r="H71" s="75"/>
      <c r="I71" s="120"/>
      <c r="J71" s="6"/>
      <c r="K71" s="6"/>
      <c r="L71" s="6"/>
    </row>
    <row r="72" spans="1:12" s="5" customFormat="1" ht="25.5" hidden="1">
      <c r="A72" s="348"/>
      <c r="B72" s="347"/>
      <c r="C72" s="98" t="s">
        <v>125</v>
      </c>
      <c r="D72" s="96">
        <v>0</v>
      </c>
      <c r="E72" s="96"/>
      <c r="F72" s="100"/>
      <c r="G72" s="100"/>
      <c r="H72" s="75"/>
      <c r="I72" s="120"/>
      <c r="J72" s="6"/>
      <c r="K72" s="6"/>
      <c r="L72" s="6"/>
    </row>
    <row r="73" spans="1:12" s="5" customFormat="1" ht="25.5">
      <c r="A73" s="348" t="s">
        <v>12</v>
      </c>
      <c r="B73" s="318" t="s">
        <v>47</v>
      </c>
      <c r="C73" s="95" t="s">
        <v>100</v>
      </c>
      <c r="D73" s="96">
        <f>D74+D75+D76+D83+D88+D231+D382</f>
        <v>154551091</v>
      </c>
      <c r="E73" s="146">
        <f>E74+E75+E76+E83+E88+E231+E382</f>
        <v>44242627</v>
      </c>
      <c r="F73" s="146">
        <f>F74+F75+F76+F83+F88+F231+F382</f>
        <v>44242627</v>
      </c>
      <c r="G73" s="146">
        <f>G74+G75+G76+G83+G88+G231+G382</f>
        <v>44242627</v>
      </c>
      <c r="H73" s="75"/>
      <c r="I73" s="120"/>
      <c r="J73" s="6"/>
      <c r="K73" s="6"/>
      <c r="L73" s="6"/>
    </row>
    <row r="74" spans="1:12" s="5" customFormat="1" ht="140.25">
      <c r="A74" s="348"/>
      <c r="B74" s="318" t="s">
        <v>40</v>
      </c>
      <c r="C74" s="98" t="s">
        <v>14</v>
      </c>
      <c r="D74" s="99">
        <v>2807186</v>
      </c>
      <c r="E74" s="99">
        <v>2703885</v>
      </c>
      <c r="F74" s="99">
        <v>2703885</v>
      </c>
      <c r="G74" s="99">
        <v>2703885</v>
      </c>
      <c r="H74" s="213" t="s">
        <v>720</v>
      </c>
      <c r="I74" s="114"/>
      <c r="J74" s="6"/>
      <c r="K74" s="6"/>
      <c r="L74" s="6"/>
    </row>
    <row r="75" spans="1:12" s="5" customFormat="1" ht="89.25">
      <c r="A75" s="348"/>
      <c r="B75" s="318" t="s">
        <v>41</v>
      </c>
      <c r="C75" s="98" t="s">
        <v>36</v>
      </c>
      <c r="D75" s="99">
        <v>3144876</v>
      </c>
      <c r="E75" s="99">
        <v>3144876</v>
      </c>
      <c r="F75" s="99">
        <v>3144876</v>
      </c>
      <c r="G75" s="99">
        <v>3144876</v>
      </c>
      <c r="H75" s="213" t="s">
        <v>721</v>
      </c>
      <c r="I75" s="120"/>
      <c r="J75" s="6"/>
      <c r="K75" s="6"/>
      <c r="L75" s="6"/>
    </row>
    <row r="76" spans="1:12" s="5" customFormat="1" ht="25.5" hidden="1">
      <c r="A76" s="348"/>
      <c r="B76" s="394" t="s">
        <v>86</v>
      </c>
      <c r="C76" s="98" t="s">
        <v>101</v>
      </c>
      <c r="D76" s="96">
        <v>0</v>
      </c>
      <c r="E76" s="99">
        <f>SUM(E77:E82)</f>
        <v>0</v>
      </c>
      <c r="F76" s="99"/>
      <c r="G76" s="99">
        <f t="shared" ref="G76" si="7">SUM(G77:G82)</f>
        <v>0</v>
      </c>
      <c r="H76" s="75"/>
      <c r="I76" s="120"/>
      <c r="J76" s="6"/>
      <c r="K76" s="6"/>
      <c r="L76" s="6"/>
    </row>
    <row r="77" spans="1:12" s="5" customFormat="1" ht="12.75" hidden="1" customHeight="1">
      <c r="A77" s="348"/>
      <c r="B77" s="395"/>
      <c r="C77" s="98" t="s">
        <v>62</v>
      </c>
      <c r="D77" s="96">
        <v>0</v>
      </c>
      <c r="E77" s="99"/>
      <c r="F77" s="100"/>
      <c r="G77" s="100"/>
      <c r="H77" s="75"/>
      <c r="I77" s="120"/>
      <c r="J77" s="6"/>
      <c r="K77" s="6"/>
      <c r="L77" s="6"/>
    </row>
    <row r="78" spans="1:12" s="5" customFormat="1" ht="12.75" hidden="1" customHeight="1">
      <c r="A78" s="348"/>
      <c r="B78" s="395"/>
      <c r="C78" s="98" t="s">
        <v>66</v>
      </c>
      <c r="D78" s="96">
        <v>0</v>
      </c>
      <c r="E78" s="99"/>
      <c r="F78" s="100"/>
      <c r="G78" s="100"/>
      <c r="H78" s="75"/>
      <c r="I78" s="120"/>
      <c r="J78" s="6"/>
      <c r="K78" s="6"/>
      <c r="L78" s="6"/>
    </row>
    <row r="79" spans="1:12" s="5" customFormat="1" ht="12.75" hidden="1" customHeight="1">
      <c r="A79" s="348"/>
      <c r="B79" s="395"/>
      <c r="C79" s="98" t="s">
        <v>57</v>
      </c>
      <c r="D79" s="96">
        <v>0</v>
      </c>
      <c r="E79" s="99"/>
      <c r="F79" s="100"/>
      <c r="G79" s="100"/>
      <c r="H79" s="75"/>
      <c r="I79" s="120"/>
      <c r="J79" s="6"/>
      <c r="K79" s="6"/>
      <c r="L79" s="6"/>
    </row>
    <row r="80" spans="1:12" s="5" customFormat="1" ht="12.75" hidden="1" customHeight="1">
      <c r="A80" s="348"/>
      <c r="B80" s="395"/>
      <c r="C80" s="98" t="s">
        <v>68</v>
      </c>
      <c r="D80" s="96">
        <v>0</v>
      </c>
      <c r="E80" s="99"/>
      <c r="F80" s="100"/>
      <c r="G80" s="100"/>
      <c r="H80" s="75"/>
      <c r="I80" s="120"/>
      <c r="J80" s="6"/>
      <c r="K80" s="6"/>
      <c r="L80" s="6"/>
    </row>
    <row r="81" spans="1:12" s="5" customFormat="1" ht="12.75" hidden="1" customHeight="1">
      <c r="A81" s="348"/>
      <c r="B81" s="395"/>
      <c r="C81" s="98" t="s">
        <v>126</v>
      </c>
      <c r="D81" s="96">
        <v>0</v>
      </c>
      <c r="E81" s="99"/>
      <c r="F81" s="100"/>
      <c r="G81" s="100"/>
      <c r="H81" s="75"/>
      <c r="I81" s="120"/>
      <c r="J81" s="6"/>
      <c r="K81" s="6"/>
      <c r="L81" s="6"/>
    </row>
    <row r="82" spans="1:12" s="5" customFormat="1" ht="12.75" hidden="1" customHeight="1">
      <c r="A82" s="348"/>
      <c r="B82" s="396"/>
      <c r="C82" s="98" t="s">
        <v>67</v>
      </c>
      <c r="D82" s="96">
        <v>0</v>
      </c>
      <c r="E82" s="99"/>
      <c r="F82" s="100"/>
      <c r="G82" s="100"/>
      <c r="H82" s="75"/>
      <c r="I82" s="120"/>
      <c r="J82" s="6"/>
      <c r="K82" s="6"/>
      <c r="L82" s="6"/>
    </row>
    <row r="83" spans="1:12" s="5" customFormat="1" ht="38.25">
      <c r="A83" s="348"/>
      <c r="B83" s="394" t="s">
        <v>42</v>
      </c>
      <c r="C83" s="98" t="s">
        <v>37</v>
      </c>
      <c r="D83" s="99">
        <f>SUM(D84:D87)</f>
        <v>56186405</v>
      </c>
      <c r="E83" s="148">
        <v>38393866</v>
      </c>
      <c r="F83" s="148">
        <v>38393866</v>
      </c>
      <c r="G83" s="148">
        <v>38393866</v>
      </c>
      <c r="H83" s="213"/>
      <c r="I83" s="120"/>
      <c r="J83" s="6"/>
      <c r="K83" s="6"/>
      <c r="L83" s="6"/>
    </row>
    <row r="84" spans="1:12" s="5" customFormat="1" ht="12.75">
      <c r="A84" s="348"/>
      <c r="B84" s="395"/>
      <c r="C84" s="98" t="s">
        <v>276</v>
      </c>
      <c r="D84" s="99">
        <v>20000000</v>
      </c>
      <c r="E84" s="99"/>
      <c r="F84" s="100"/>
      <c r="G84" s="100"/>
      <c r="H84" s="75"/>
      <c r="I84" s="120"/>
      <c r="J84" s="6"/>
      <c r="K84" s="6"/>
      <c r="L84" s="6"/>
    </row>
    <row r="85" spans="1:12" s="5" customFormat="1" ht="12.75">
      <c r="A85" s="348"/>
      <c r="B85" s="395"/>
      <c r="C85" s="98" t="s">
        <v>277</v>
      </c>
      <c r="D85" s="96">
        <v>0</v>
      </c>
      <c r="E85" s="96"/>
      <c r="F85" s="100"/>
      <c r="G85" s="100"/>
      <c r="H85" s="75"/>
      <c r="I85" s="120"/>
      <c r="J85" s="6"/>
      <c r="K85" s="6"/>
      <c r="L85" s="6"/>
    </row>
    <row r="86" spans="1:12" s="5" customFormat="1" ht="12.75">
      <c r="A86" s="348"/>
      <c r="B86" s="395"/>
      <c r="C86" s="98" t="s">
        <v>278</v>
      </c>
      <c r="D86" s="99">
        <v>34924405</v>
      </c>
      <c r="E86" s="148">
        <v>53956513</v>
      </c>
      <c r="F86" s="149">
        <f>54494214+450759</f>
        <v>54944973</v>
      </c>
      <c r="G86" s="149">
        <f>55125774+445552</f>
        <v>55571326</v>
      </c>
      <c r="H86" s="213"/>
      <c r="I86" s="120"/>
      <c r="J86" s="6"/>
      <c r="K86" s="6"/>
      <c r="L86" s="6"/>
    </row>
    <row r="87" spans="1:12" s="5" customFormat="1" ht="31.5" customHeight="1">
      <c r="A87" s="348"/>
      <c r="B87" s="396"/>
      <c r="C87" s="98" t="s">
        <v>386</v>
      </c>
      <c r="D87" s="99">
        <v>1262000</v>
      </c>
      <c r="E87" s="148">
        <v>1220000</v>
      </c>
      <c r="F87" s="148">
        <v>800000</v>
      </c>
      <c r="G87" s="148">
        <v>800000</v>
      </c>
      <c r="H87" s="213"/>
      <c r="I87" s="120"/>
      <c r="J87" s="6"/>
      <c r="K87" s="6"/>
      <c r="L87" s="6"/>
    </row>
    <row r="88" spans="1:12" s="5" customFormat="1" ht="38.25">
      <c r="A88" s="348"/>
      <c r="B88" s="347" t="s">
        <v>43</v>
      </c>
      <c r="C88" s="98" t="s">
        <v>38</v>
      </c>
      <c r="D88" s="96">
        <f>D89+D94+D105+D107+D112+D116+D121+D126+D136+D140+D159+D163+D171+D177+D183+D187+D192+D201+D214</f>
        <v>4993439</v>
      </c>
      <c r="E88" s="96"/>
      <c r="F88" s="96"/>
      <c r="G88" s="96"/>
      <c r="H88" s="75"/>
      <c r="I88" s="120"/>
      <c r="J88" s="6"/>
      <c r="K88" s="6"/>
      <c r="L88" s="6"/>
    </row>
    <row r="89" spans="1:12" s="93" customFormat="1" ht="12.75" hidden="1">
      <c r="A89" s="348"/>
      <c r="B89" s="347"/>
      <c r="C89" s="95" t="s">
        <v>56</v>
      </c>
      <c r="D89" s="96">
        <v>0</v>
      </c>
      <c r="E89" s="96"/>
      <c r="F89" s="96"/>
      <c r="G89" s="96"/>
      <c r="H89" s="207"/>
      <c r="I89" s="322"/>
      <c r="J89" s="6"/>
      <c r="K89" s="6"/>
      <c r="L89" s="6"/>
    </row>
    <row r="90" spans="1:12" s="5" customFormat="1" ht="38.25" hidden="1">
      <c r="A90" s="348"/>
      <c r="B90" s="347"/>
      <c r="C90" s="98" t="s">
        <v>71</v>
      </c>
      <c r="D90" s="96">
        <v>0</v>
      </c>
      <c r="E90" s="96"/>
      <c r="F90" s="99"/>
      <c r="G90" s="99"/>
      <c r="H90" s="75"/>
      <c r="I90" s="120"/>
      <c r="J90" s="6"/>
      <c r="K90" s="6"/>
      <c r="L90" s="6"/>
    </row>
    <row r="91" spans="1:12" s="5" customFormat="1" ht="38.25" hidden="1">
      <c r="A91" s="348"/>
      <c r="B91" s="347"/>
      <c r="C91" s="98" t="s">
        <v>387</v>
      </c>
      <c r="D91" s="96">
        <v>0</v>
      </c>
      <c r="E91" s="96"/>
      <c r="F91" s="99"/>
      <c r="G91" s="99"/>
      <c r="H91" s="75"/>
      <c r="I91" s="120"/>
      <c r="J91" s="6"/>
      <c r="K91" s="6"/>
      <c r="L91" s="6"/>
    </row>
    <row r="92" spans="1:12" s="5" customFormat="1" ht="25.5" hidden="1">
      <c r="A92" s="348"/>
      <c r="B92" s="347"/>
      <c r="C92" s="98" t="s">
        <v>388</v>
      </c>
      <c r="D92" s="96">
        <v>0</v>
      </c>
      <c r="E92" s="96"/>
      <c r="F92" s="99"/>
      <c r="G92" s="99"/>
      <c r="H92" s="75"/>
      <c r="I92" s="120"/>
      <c r="J92" s="6"/>
      <c r="K92" s="6"/>
      <c r="L92" s="6"/>
    </row>
    <row r="93" spans="1:12" s="5" customFormat="1" ht="38.25" hidden="1">
      <c r="A93" s="348"/>
      <c r="B93" s="347"/>
      <c r="C93" s="98" t="s">
        <v>389</v>
      </c>
      <c r="D93" s="96">
        <v>0</v>
      </c>
      <c r="E93" s="96"/>
      <c r="F93" s="99"/>
      <c r="G93" s="99"/>
      <c r="H93" s="75"/>
      <c r="I93" s="120"/>
      <c r="J93" s="6"/>
      <c r="K93" s="6"/>
      <c r="L93" s="6"/>
    </row>
    <row r="94" spans="1:12" s="93" customFormat="1" ht="12.75" hidden="1" customHeight="1">
      <c r="A94" s="348"/>
      <c r="B94" s="347"/>
      <c r="C94" s="95" t="s">
        <v>57</v>
      </c>
      <c r="D94" s="96">
        <f t="shared" ref="D94" si="8">SUM(D95:D104)</f>
        <v>100000</v>
      </c>
      <c r="E94" s="96"/>
      <c r="F94" s="96"/>
      <c r="G94" s="96"/>
      <c r="H94" s="218">
        <f t="shared" ref="H94" si="9">SUM(H95:H104)</f>
        <v>0</v>
      </c>
      <c r="I94" s="322"/>
      <c r="J94" s="6"/>
      <c r="K94" s="6"/>
      <c r="L94" s="6"/>
    </row>
    <row r="95" spans="1:12" s="5" customFormat="1" ht="12.75" hidden="1">
      <c r="A95" s="348"/>
      <c r="B95" s="347"/>
      <c r="C95" s="98" t="s">
        <v>390</v>
      </c>
      <c r="D95" s="99">
        <v>0</v>
      </c>
      <c r="E95" s="99"/>
      <c r="F95" s="99"/>
      <c r="G95" s="99"/>
      <c r="H95" s="75"/>
      <c r="I95" s="120"/>
      <c r="J95" s="6"/>
      <c r="K95" s="6"/>
      <c r="L95" s="6"/>
    </row>
    <row r="96" spans="1:12" s="5" customFormat="1" ht="25.5" hidden="1">
      <c r="A96" s="348"/>
      <c r="B96" s="347"/>
      <c r="C96" s="98" t="s">
        <v>391</v>
      </c>
      <c r="D96" s="99">
        <v>0</v>
      </c>
      <c r="E96" s="99"/>
      <c r="F96" s="99"/>
      <c r="G96" s="99"/>
      <c r="H96" s="75"/>
      <c r="I96" s="120"/>
      <c r="J96" s="6"/>
      <c r="K96" s="6"/>
      <c r="L96" s="6"/>
    </row>
    <row r="97" spans="1:12" s="5" customFormat="1" ht="12.75" hidden="1">
      <c r="A97" s="348"/>
      <c r="B97" s="347"/>
      <c r="C97" s="98" t="s">
        <v>392</v>
      </c>
      <c r="D97" s="99">
        <v>0</v>
      </c>
      <c r="E97" s="99"/>
      <c r="F97" s="99"/>
      <c r="G97" s="99"/>
      <c r="H97" s="75"/>
      <c r="I97" s="120"/>
      <c r="J97" s="6"/>
      <c r="K97" s="6"/>
      <c r="L97" s="6"/>
    </row>
    <row r="98" spans="1:12" s="5" customFormat="1" ht="25.5" hidden="1">
      <c r="A98" s="348"/>
      <c r="B98" s="347"/>
      <c r="C98" s="98" t="s">
        <v>393</v>
      </c>
      <c r="D98" s="99">
        <v>0</v>
      </c>
      <c r="E98" s="99"/>
      <c r="F98" s="99"/>
      <c r="G98" s="99"/>
      <c r="H98" s="75"/>
      <c r="I98" s="120"/>
      <c r="J98" s="6"/>
      <c r="K98" s="6"/>
      <c r="L98" s="6"/>
    </row>
    <row r="99" spans="1:12" s="5" customFormat="1" ht="25.5" hidden="1">
      <c r="A99" s="348"/>
      <c r="B99" s="347"/>
      <c r="C99" s="98" t="s">
        <v>394</v>
      </c>
      <c r="D99" s="99">
        <v>0</v>
      </c>
      <c r="E99" s="99"/>
      <c r="F99" s="99"/>
      <c r="G99" s="99"/>
      <c r="H99" s="75"/>
      <c r="I99" s="120"/>
      <c r="J99" s="6"/>
      <c r="K99" s="6"/>
      <c r="L99" s="6"/>
    </row>
    <row r="100" spans="1:12" s="5" customFormat="1" ht="25.5" hidden="1">
      <c r="A100" s="348"/>
      <c r="B100" s="347"/>
      <c r="C100" s="98" t="s">
        <v>620</v>
      </c>
      <c r="D100" s="99">
        <v>100000</v>
      </c>
      <c r="E100" s="99"/>
      <c r="F100" s="99"/>
      <c r="G100" s="99"/>
      <c r="H100" s="75"/>
      <c r="I100" s="120"/>
      <c r="J100" s="6"/>
      <c r="K100" s="6"/>
      <c r="L100" s="6"/>
    </row>
    <row r="101" spans="1:12" s="5" customFormat="1" ht="25.5" hidden="1">
      <c r="A101" s="348"/>
      <c r="B101" s="347"/>
      <c r="C101" s="98" t="s">
        <v>396</v>
      </c>
      <c r="D101" s="99">
        <v>0</v>
      </c>
      <c r="E101" s="99"/>
      <c r="F101" s="99"/>
      <c r="G101" s="99"/>
      <c r="H101" s="75"/>
      <c r="I101" s="120"/>
      <c r="J101" s="6"/>
      <c r="K101" s="6"/>
      <c r="L101" s="6"/>
    </row>
    <row r="102" spans="1:12" s="5" customFormat="1" ht="25.5" hidden="1">
      <c r="A102" s="348"/>
      <c r="B102" s="347"/>
      <c r="C102" s="98" t="s">
        <v>397</v>
      </c>
      <c r="D102" s="99">
        <v>0</v>
      </c>
      <c r="E102" s="99"/>
      <c r="F102" s="99"/>
      <c r="G102" s="99"/>
      <c r="H102" s="75"/>
      <c r="I102" s="120"/>
      <c r="J102" s="6"/>
      <c r="K102" s="6"/>
      <c r="L102" s="6"/>
    </row>
    <row r="103" spans="1:12" s="5" customFormat="1" ht="25.5" hidden="1">
      <c r="A103" s="348"/>
      <c r="B103" s="347"/>
      <c r="C103" s="98" t="s">
        <v>398</v>
      </c>
      <c r="D103" s="99">
        <v>0</v>
      </c>
      <c r="E103" s="99"/>
      <c r="F103" s="99"/>
      <c r="G103" s="99"/>
      <c r="H103" s="75"/>
      <c r="I103" s="120"/>
      <c r="J103" s="6"/>
      <c r="K103" s="6"/>
      <c r="L103" s="6"/>
    </row>
    <row r="104" spans="1:12" s="5" customFormat="1" ht="25.5" hidden="1">
      <c r="A104" s="348"/>
      <c r="B104" s="347"/>
      <c r="C104" s="98" t="s">
        <v>399</v>
      </c>
      <c r="D104" s="99">
        <v>0</v>
      </c>
      <c r="E104" s="99"/>
      <c r="F104" s="100"/>
      <c r="G104" s="100"/>
      <c r="H104" s="75"/>
      <c r="I104" s="120"/>
      <c r="J104" s="6"/>
      <c r="K104" s="6"/>
      <c r="L104" s="6"/>
    </row>
    <row r="105" spans="1:12" s="93" customFormat="1" ht="12.75" hidden="1" customHeight="1">
      <c r="A105" s="348"/>
      <c r="B105" s="347"/>
      <c r="C105" s="95" t="s">
        <v>58</v>
      </c>
      <c r="D105" s="99">
        <v>0</v>
      </c>
      <c r="E105" s="99"/>
      <c r="F105" s="96"/>
      <c r="G105" s="96"/>
      <c r="H105" s="207"/>
      <c r="I105" s="322"/>
      <c r="J105" s="6"/>
      <c r="K105" s="6"/>
      <c r="L105" s="6"/>
    </row>
    <row r="106" spans="1:12" s="5" customFormat="1" ht="25.5" hidden="1">
      <c r="A106" s="348"/>
      <c r="B106" s="347"/>
      <c r="C106" s="98" t="s">
        <v>400</v>
      </c>
      <c r="D106" s="99">
        <v>0</v>
      </c>
      <c r="E106" s="99"/>
      <c r="F106" s="100"/>
      <c r="G106" s="100"/>
      <c r="H106" s="75"/>
      <c r="I106" s="120"/>
      <c r="J106" s="6"/>
      <c r="K106" s="6"/>
      <c r="L106" s="6"/>
    </row>
    <row r="107" spans="1:12" s="93" customFormat="1" ht="12.75" hidden="1">
      <c r="A107" s="348"/>
      <c r="B107" s="347"/>
      <c r="C107" s="95" t="s">
        <v>59</v>
      </c>
      <c r="D107" s="96">
        <f>SUM(D109)</f>
        <v>950000</v>
      </c>
      <c r="E107" s="96"/>
      <c r="F107" s="119"/>
      <c r="G107" s="119"/>
      <c r="H107" s="207"/>
      <c r="I107" s="322"/>
      <c r="J107" s="6"/>
      <c r="K107" s="6"/>
      <c r="L107" s="6"/>
    </row>
    <row r="108" spans="1:12" s="5" customFormat="1" ht="25.5" hidden="1">
      <c r="A108" s="348"/>
      <c r="B108" s="347"/>
      <c r="C108" s="98" t="s">
        <v>410</v>
      </c>
      <c r="D108" s="99">
        <v>0</v>
      </c>
      <c r="E108" s="99"/>
      <c r="F108" s="100"/>
      <c r="G108" s="100"/>
      <c r="H108" s="75"/>
      <c r="I108" s="120"/>
      <c r="J108" s="6"/>
      <c r="K108" s="6"/>
      <c r="L108" s="6"/>
    </row>
    <row r="109" spans="1:12" s="5" customFormat="1" ht="25.5" hidden="1">
      <c r="A109" s="348"/>
      <c r="B109" s="347"/>
      <c r="C109" s="98" t="s">
        <v>614</v>
      </c>
      <c r="D109" s="99">
        <v>950000</v>
      </c>
      <c r="E109" s="99"/>
      <c r="F109" s="100"/>
      <c r="G109" s="100"/>
      <c r="H109" s="75"/>
      <c r="I109" s="120"/>
      <c r="J109" s="6"/>
      <c r="K109" s="6"/>
      <c r="L109" s="6"/>
    </row>
    <row r="110" spans="1:12" s="5" customFormat="1" ht="25.5" hidden="1">
      <c r="A110" s="348"/>
      <c r="B110" s="347"/>
      <c r="C110" s="98" t="s">
        <v>412</v>
      </c>
      <c r="D110" s="99">
        <v>0</v>
      </c>
      <c r="E110" s="99"/>
      <c r="F110" s="100"/>
      <c r="G110" s="100"/>
      <c r="H110" s="75"/>
      <c r="I110" s="120"/>
      <c r="J110" s="6"/>
      <c r="K110" s="6"/>
      <c r="L110" s="6"/>
    </row>
    <row r="111" spans="1:12" s="5" customFormat="1" ht="38.25" hidden="1">
      <c r="A111" s="348"/>
      <c r="B111" s="347"/>
      <c r="C111" s="98" t="s">
        <v>411</v>
      </c>
      <c r="D111" s="99">
        <v>0</v>
      </c>
      <c r="E111" s="99"/>
      <c r="F111" s="100"/>
      <c r="G111" s="100"/>
      <c r="H111" s="75"/>
      <c r="I111" s="120"/>
      <c r="J111" s="6"/>
      <c r="K111" s="6"/>
      <c r="L111" s="6"/>
    </row>
    <row r="112" spans="1:12" s="93" customFormat="1" ht="12.75" hidden="1" customHeight="1">
      <c r="A112" s="348"/>
      <c r="B112" s="347"/>
      <c r="C112" s="95" t="s">
        <v>72</v>
      </c>
      <c r="D112" s="96">
        <f>D113+D114+D115</f>
        <v>900000</v>
      </c>
      <c r="E112" s="96"/>
      <c r="F112" s="96"/>
      <c r="G112" s="96"/>
      <c r="H112" s="207"/>
      <c r="I112" s="322"/>
      <c r="J112" s="6"/>
      <c r="K112" s="6"/>
      <c r="L112" s="6"/>
    </row>
    <row r="113" spans="1:12" s="5" customFormat="1" ht="25.5" hidden="1">
      <c r="A113" s="348"/>
      <c r="B113" s="347"/>
      <c r="C113" s="98" t="s">
        <v>404</v>
      </c>
      <c r="D113" s="96">
        <v>0</v>
      </c>
      <c r="E113" s="96"/>
      <c r="F113" s="100"/>
      <c r="G113" s="100"/>
      <c r="H113" s="75"/>
      <c r="I113" s="120"/>
      <c r="J113" s="6"/>
      <c r="K113" s="6"/>
      <c r="L113" s="6"/>
    </row>
    <row r="114" spans="1:12" s="5" customFormat="1" ht="12.75" hidden="1">
      <c r="A114" s="348"/>
      <c r="B114" s="347"/>
      <c r="C114" s="98" t="s">
        <v>405</v>
      </c>
      <c r="D114" s="99">
        <v>900000</v>
      </c>
      <c r="E114" s="99"/>
      <c r="F114" s="100"/>
      <c r="G114" s="100"/>
      <c r="H114" s="75"/>
      <c r="I114" s="120"/>
      <c r="J114" s="6"/>
      <c r="K114" s="6"/>
      <c r="L114" s="6"/>
    </row>
    <row r="115" spans="1:12" s="5" customFormat="1" ht="25.5" hidden="1">
      <c r="A115" s="348"/>
      <c r="B115" s="347"/>
      <c r="C115" s="98" t="s">
        <v>406</v>
      </c>
      <c r="D115" s="96">
        <v>0</v>
      </c>
      <c r="E115" s="96"/>
      <c r="F115" s="99"/>
      <c r="G115" s="99"/>
      <c r="H115" s="75"/>
      <c r="I115" s="120"/>
      <c r="J115" s="6"/>
      <c r="K115" s="6"/>
      <c r="L115" s="6"/>
    </row>
    <row r="116" spans="1:12" s="93" customFormat="1" ht="12.75" hidden="1">
      <c r="A116" s="348"/>
      <c r="B116" s="347"/>
      <c r="C116" s="267" t="s">
        <v>641</v>
      </c>
      <c r="D116" s="96">
        <v>0</v>
      </c>
      <c r="E116" s="99"/>
      <c r="F116" s="99"/>
      <c r="G116" s="99"/>
      <c r="H116" s="218"/>
      <c r="I116" s="322"/>
      <c r="J116" s="6"/>
      <c r="K116" s="6"/>
      <c r="L116" s="6"/>
    </row>
    <row r="117" spans="1:12" s="5" customFormat="1" ht="25.5" hidden="1">
      <c r="A117" s="348"/>
      <c r="B117" s="347"/>
      <c r="C117" s="98" t="s">
        <v>407</v>
      </c>
      <c r="D117" s="99">
        <v>0</v>
      </c>
      <c r="E117" s="99"/>
      <c r="F117" s="99"/>
      <c r="G117" s="99"/>
      <c r="H117" s="75"/>
      <c r="I117" s="120"/>
      <c r="J117" s="6"/>
      <c r="K117" s="6"/>
      <c r="L117" s="6"/>
    </row>
    <row r="118" spans="1:12" s="5" customFormat="1" ht="25.5" hidden="1">
      <c r="A118" s="348"/>
      <c r="B118" s="347"/>
      <c r="C118" s="98" t="s">
        <v>408</v>
      </c>
      <c r="D118" s="99">
        <v>0</v>
      </c>
      <c r="E118" s="99"/>
      <c r="F118" s="99"/>
      <c r="G118" s="99"/>
      <c r="H118" s="75"/>
      <c r="I118" s="120"/>
      <c r="J118" s="6"/>
      <c r="K118" s="6"/>
      <c r="L118" s="6"/>
    </row>
    <row r="119" spans="1:12" s="5" customFormat="1" ht="12.75" hidden="1">
      <c r="A119" s="348"/>
      <c r="B119" s="347"/>
      <c r="C119" s="95" t="s">
        <v>135</v>
      </c>
      <c r="D119" s="99">
        <v>0</v>
      </c>
      <c r="E119" s="99"/>
      <c r="F119" s="99"/>
      <c r="G119" s="99"/>
      <c r="H119" s="75"/>
      <c r="I119" s="120"/>
      <c r="J119" s="6"/>
      <c r="K119" s="6"/>
      <c r="L119" s="6"/>
    </row>
    <row r="120" spans="1:12" s="5" customFormat="1" ht="25.5" hidden="1">
      <c r="A120" s="348"/>
      <c r="B120" s="347"/>
      <c r="C120" s="98" t="s">
        <v>409</v>
      </c>
      <c r="D120" s="99">
        <v>0</v>
      </c>
      <c r="E120" s="99"/>
      <c r="F120" s="99"/>
      <c r="G120" s="99"/>
      <c r="H120" s="75"/>
      <c r="I120" s="120"/>
      <c r="J120" s="6"/>
      <c r="K120" s="6"/>
      <c r="L120" s="6"/>
    </row>
    <row r="121" spans="1:12" s="93" customFormat="1" ht="12.75" hidden="1" customHeight="1">
      <c r="A121" s="348"/>
      <c r="B121" s="347"/>
      <c r="C121" s="266" t="s">
        <v>615</v>
      </c>
      <c r="D121" s="96">
        <v>0</v>
      </c>
      <c r="E121" s="99"/>
      <c r="F121" s="96"/>
      <c r="G121" s="96"/>
      <c r="H121" s="207"/>
      <c r="I121" s="322"/>
      <c r="J121" s="6"/>
      <c r="K121" s="6"/>
      <c r="L121" s="6"/>
    </row>
    <row r="122" spans="1:12" s="5" customFormat="1" ht="12.75" hidden="1">
      <c r="A122" s="348"/>
      <c r="B122" s="347"/>
      <c r="C122" s="98" t="s">
        <v>413</v>
      </c>
      <c r="D122" s="99">
        <v>0</v>
      </c>
      <c r="E122" s="99"/>
      <c r="F122" s="100"/>
      <c r="G122" s="100"/>
      <c r="H122" s="75"/>
      <c r="I122" s="120"/>
      <c r="J122" s="6"/>
      <c r="K122" s="6"/>
      <c r="L122" s="6"/>
    </row>
    <row r="123" spans="1:12" s="5" customFormat="1" ht="12.75" hidden="1">
      <c r="A123" s="348"/>
      <c r="B123" s="347"/>
      <c r="C123" s="98" t="s">
        <v>414</v>
      </c>
      <c r="D123" s="99">
        <v>0</v>
      </c>
      <c r="E123" s="99"/>
      <c r="F123" s="100"/>
      <c r="G123" s="100"/>
      <c r="H123" s="75"/>
      <c r="I123" s="120"/>
      <c r="J123" s="6"/>
      <c r="K123" s="6"/>
      <c r="L123" s="6"/>
    </row>
    <row r="124" spans="1:12" s="5" customFormat="1" ht="12.75" hidden="1">
      <c r="A124" s="348"/>
      <c r="B124" s="347"/>
      <c r="C124" s="98" t="s">
        <v>415</v>
      </c>
      <c r="D124" s="99">
        <v>0</v>
      </c>
      <c r="E124" s="99"/>
      <c r="F124" s="100"/>
      <c r="G124" s="100"/>
      <c r="H124" s="75"/>
      <c r="I124" s="120"/>
      <c r="J124" s="6"/>
      <c r="K124" s="6"/>
      <c r="L124" s="6"/>
    </row>
    <row r="125" spans="1:12" s="5" customFormat="1" ht="12.75" hidden="1">
      <c r="A125" s="348"/>
      <c r="B125" s="347"/>
      <c r="C125" s="98" t="s">
        <v>416</v>
      </c>
      <c r="D125" s="99">
        <v>0</v>
      </c>
      <c r="E125" s="99"/>
      <c r="F125" s="100"/>
      <c r="G125" s="100"/>
      <c r="H125" s="75"/>
      <c r="I125" s="120"/>
      <c r="J125" s="6"/>
      <c r="K125" s="6"/>
      <c r="L125" s="6"/>
    </row>
    <row r="126" spans="1:12" s="93" customFormat="1" ht="12.75" hidden="1" customHeight="1">
      <c r="A126" s="348"/>
      <c r="B126" s="347"/>
      <c r="C126" s="95" t="s">
        <v>62</v>
      </c>
      <c r="D126" s="96">
        <f>SUM(D127:D135)</f>
        <v>660000</v>
      </c>
      <c r="E126" s="96"/>
      <c r="F126" s="96"/>
      <c r="G126" s="96"/>
      <c r="H126" s="207"/>
      <c r="I126" s="322"/>
      <c r="J126" s="6"/>
      <c r="K126" s="6"/>
      <c r="L126" s="6"/>
    </row>
    <row r="127" spans="1:12" s="5" customFormat="1" ht="12.75" hidden="1">
      <c r="A127" s="348"/>
      <c r="B127" s="347"/>
      <c r="C127" s="98" t="s">
        <v>417</v>
      </c>
      <c r="D127" s="99">
        <v>0</v>
      </c>
      <c r="E127" s="99"/>
      <c r="F127" s="100"/>
      <c r="G127" s="100"/>
      <c r="H127" s="75"/>
      <c r="I127" s="120"/>
      <c r="J127" s="6"/>
      <c r="K127" s="6"/>
      <c r="L127" s="6"/>
    </row>
    <row r="128" spans="1:12" s="5" customFormat="1" ht="12.75" hidden="1">
      <c r="A128" s="348"/>
      <c r="B128" s="347"/>
      <c r="C128" s="98" t="s">
        <v>418</v>
      </c>
      <c r="D128" s="99">
        <v>0</v>
      </c>
      <c r="E128" s="99"/>
      <c r="F128" s="100"/>
      <c r="G128" s="100"/>
      <c r="H128" s="75"/>
      <c r="I128" s="120"/>
      <c r="J128" s="6"/>
      <c r="K128" s="6"/>
      <c r="L128" s="6"/>
    </row>
    <row r="129" spans="1:12" s="5" customFormat="1" ht="25.5" hidden="1">
      <c r="A129" s="348"/>
      <c r="B129" s="347"/>
      <c r="C129" s="98" t="s">
        <v>419</v>
      </c>
      <c r="D129" s="99">
        <v>260000</v>
      </c>
      <c r="E129" s="99"/>
      <c r="F129" s="100"/>
      <c r="G129" s="100"/>
      <c r="H129" s="75"/>
      <c r="I129" s="120"/>
      <c r="J129" s="6"/>
      <c r="K129" s="6"/>
      <c r="L129" s="6"/>
    </row>
    <row r="130" spans="1:12" s="5" customFormat="1" ht="12.75" hidden="1">
      <c r="A130" s="348"/>
      <c r="B130" s="347"/>
      <c r="C130" s="98" t="s">
        <v>420</v>
      </c>
      <c r="D130" s="99">
        <v>0</v>
      </c>
      <c r="E130" s="99"/>
      <c r="F130" s="100"/>
      <c r="G130" s="100"/>
      <c r="H130" s="75"/>
      <c r="I130" s="120"/>
      <c r="J130" s="6"/>
      <c r="K130" s="6"/>
      <c r="L130" s="6"/>
    </row>
    <row r="131" spans="1:12" s="5" customFormat="1" ht="12.75" hidden="1">
      <c r="A131" s="348"/>
      <c r="B131" s="347"/>
      <c r="C131" s="98" t="s">
        <v>421</v>
      </c>
      <c r="D131" s="99">
        <v>400000</v>
      </c>
      <c r="E131" s="99"/>
      <c r="F131" s="100"/>
      <c r="G131" s="100"/>
      <c r="H131" s="75"/>
      <c r="I131" s="120"/>
      <c r="J131" s="6"/>
      <c r="K131" s="6"/>
      <c r="L131" s="6"/>
    </row>
    <row r="132" spans="1:12" s="5" customFormat="1" ht="25.5" hidden="1">
      <c r="A132" s="348"/>
      <c r="B132" s="347"/>
      <c r="C132" s="98" t="s">
        <v>422</v>
      </c>
      <c r="D132" s="99">
        <v>0</v>
      </c>
      <c r="E132" s="99"/>
      <c r="F132" s="100"/>
      <c r="G132" s="100"/>
      <c r="H132" s="75"/>
      <c r="I132" s="120"/>
      <c r="J132" s="6"/>
      <c r="K132" s="6"/>
      <c r="L132" s="6"/>
    </row>
    <row r="133" spans="1:12" s="5" customFormat="1" ht="25.5" hidden="1">
      <c r="A133" s="348"/>
      <c r="B133" s="347"/>
      <c r="C133" s="98" t="s">
        <v>423</v>
      </c>
      <c r="D133" s="99">
        <v>0</v>
      </c>
      <c r="E133" s="99"/>
      <c r="F133" s="100"/>
      <c r="G133" s="100"/>
      <c r="H133" s="75"/>
      <c r="I133" s="120"/>
      <c r="J133" s="6"/>
      <c r="K133" s="6"/>
      <c r="L133" s="6"/>
    </row>
    <row r="134" spans="1:12" s="5" customFormat="1" ht="25.5" hidden="1">
      <c r="A134" s="348"/>
      <c r="B134" s="347"/>
      <c r="C134" s="98" t="s">
        <v>129</v>
      </c>
      <c r="D134" s="99">
        <v>0</v>
      </c>
      <c r="E134" s="99"/>
      <c r="F134" s="100"/>
      <c r="G134" s="100"/>
      <c r="H134" s="75"/>
      <c r="I134" s="120"/>
      <c r="J134" s="6"/>
      <c r="K134" s="6"/>
      <c r="L134" s="6"/>
    </row>
    <row r="135" spans="1:12" s="5" customFormat="1" ht="25.5" hidden="1">
      <c r="A135" s="348"/>
      <c r="B135" s="347"/>
      <c r="C135" s="98" t="s">
        <v>424</v>
      </c>
      <c r="D135" s="99">
        <v>0</v>
      </c>
      <c r="E135" s="99"/>
      <c r="F135" s="100"/>
      <c r="G135" s="100"/>
      <c r="H135" s="75"/>
      <c r="I135" s="120"/>
      <c r="J135" s="6"/>
      <c r="K135" s="6"/>
      <c r="L135" s="6"/>
    </row>
    <row r="136" spans="1:12" s="93" customFormat="1" ht="12.75" hidden="1">
      <c r="A136" s="348"/>
      <c r="B136" s="347"/>
      <c r="C136" s="95" t="s">
        <v>74</v>
      </c>
      <c r="D136" s="96">
        <f>D138</f>
        <v>50000</v>
      </c>
      <c r="E136" s="96"/>
      <c r="F136" s="119"/>
      <c r="G136" s="119"/>
      <c r="H136" s="207"/>
      <c r="I136" s="322"/>
      <c r="J136" s="6"/>
      <c r="K136" s="6"/>
      <c r="L136" s="6"/>
    </row>
    <row r="137" spans="1:12" s="5" customFormat="1" ht="25.5" hidden="1">
      <c r="A137" s="348"/>
      <c r="B137" s="347"/>
      <c r="C137" s="98" t="s">
        <v>425</v>
      </c>
      <c r="D137" s="96">
        <v>0</v>
      </c>
      <c r="E137" s="96"/>
      <c r="F137" s="100"/>
      <c r="G137" s="100"/>
      <c r="H137" s="75"/>
      <c r="I137" s="120"/>
      <c r="J137" s="6"/>
      <c r="K137" s="6"/>
      <c r="L137" s="6"/>
    </row>
    <row r="138" spans="1:12" s="5" customFormat="1" ht="25.5" hidden="1">
      <c r="A138" s="348"/>
      <c r="B138" s="347"/>
      <c r="C138" s="98" t="s">
        <v>611</v>
      </c>
      <c r="D138" s="99">
        <v>50000</v>
      </c>
      <c r="E138" s="99"/>
      <c r="F138" s="100"/>
      <c r="G138" s="100"/>
      <c r="H138" s="75"/>
      <c r="I138" s="120"/>
      <c r="J138" s="6"/>
      <c r="K138" s="6"/>
      <c r="L138" s="6"/>
    </row>
    <row r="139" spans="1:12" s="5" customFormat="1" ht="25.5" hidden="1">
      <c r="A139" s="348"/>
      <c r="B139" s="347"/>
      <c r="C139" s="98" t="s">
        <v>426</v>
      </c>
      <c r="D139" s="96">
        <v>0</v>
      </c>
      <c r="E139" s="96"/>
      <c r="F139" s="100"/>
      <c r="G139" s="100"/>
      <c r="H139" s="75"/>
      <c r="I139" s="120"/>
      <c r="J139" s="6"/>
      <c r="K139" s="6"/>
      <c r="L139" s="6"/>
    </row>
    <row r="140" spans="1:12" s="93" customFormat="1" ht="12.75" hidden="1" customHeight="1">
      <c r="A140" s="348"/>
      <c r="B140" s="347"/>
      <c r="C140" s="98" t="s">
        <v>642</v>
      </c>
      <c r="D140" s="96">
        <f>SUM(D141:D149)</f>
        <v>200000</v>
      </c>
      <c r="E140" s="96"/>
      <c r="F140" s="96"/>
      <c r="G140" s="96"/>
      <c r="H140" s="218"/>
      <c r="I140" s="322"/>
      <c r="J140" s="6"/>
      <c r="K140" s="6"/>
      <c r="L140" s="6"/>
    </row>
    <row r="141" spans="1:12" s="5" customFormat="1" ht="25.5" hidden="1">
      <c r="A141" s="348"/>
      <c r="B141" s="347"/>
      <c r="C141" s="98" t="s">
        <v>428</v>
      </c>
      <c r="D141" s="96">
        <v>0</v>
      </c>
      <c r="E141" s="96"/>
      <c r="F141" s="100"/>
      <c r="G141" s="100"/>
      <c r="H141" s="75"/>
      <c r="I141" s="120"/>
      <c r="J141" s="6"/>
      <c r="K141" s="6"/>
      <c r="L141" s="6"/>
    </row>
    <row r="142" spans="1:12" s="5" customFormat="1" ht="25.5" hidden="1">
      <c r="A142" s="348"/>
      <c r="B142" s="347"/>
      <c r="C142" s="98" t="s">
        <v>426</v>
      </c>
      <c r="D142" s="99">
        <v>200000</v>
      </c>
      <c r="E142" s="99"/>
      <c r="F142" s="100"/>
      <c r="G142" s="100"/>
      <c r="H142" s="75"/>
      <c r="I142" s="120"/>
      <c r="J142" s="6"/>
      <c r="K142" s="6"/>
      <c r="L142" s="6"/>
    </row>
    <row r="143" spans="1:12" s="5" customFormat="1" ht="12.75" hidden="1">
      <c r="A143" s="348"/>
      <c r="B143" s="347"/>
      <c r="C143" s="95" t="s">
        <v>67</v>
      </c>
      <c r="D143" s="96">
        <v>0</v>
      </c>
      <c r="E143" s="96"/>
      <c r="F143" s="100"/>
      <c r="G143" s="100"/>
      <c r="H143" s="75"/>
      <c r="I143" s="120"/>
      <c r="J143" s="6"/>
      <c r="K143" s="6"/>
      <c r="L143" s="6"/>
    </row>
    <row r="144" spans="1:12" s="5" customFormat="1" ht="25.5" hidden="1">
      <c r="A144" s="348"/>
      <c r="B144" s="347"/>
      <c r="C144" s="98" t="s">
        <v>430</v>
      </c>
      <c r="D144" s="96">
        <v>0</v>
      </c>
      <c r="E144" s="96"/>
      <c r="F144" s="100"/>
      <c r="G144" s="100"/>
      <c r="H144" s="75"/>
      <c r="I144" s="120"/>
      <c r="J144" s="6"/>
      <c r="K144" s="6"/>
      <c r="L144" s="6"/>
    </row>
    <row r="145" spans="1:12" s="5" customFormat="1" ht="12.75" hidden="1">
      <c r="A145" s="348"/>
      <c r="B145" s="347"/>
      <c r="C145" s="98" t="s">
        <v>431</v>
      </c>
      <c r="D145" s="99"/>
      <c r="E145" s="99"/>
      <c r="F145" s="100"/>
      <c r="G145" s="100"/>
      <c r="H145" s="75"/>
      <c r="I145" s="120"/>
      <c r="J145" s="6"/>
      <c r="K145" s="6"/>
      <c r="L145" s="6"/>
    </row>
    <row r="146" spans="1:12" s="5" customFormat="1" ht="25.5" hidden="1">
      <c r="A146" s="348"/>
      <c r="B146" s="347"/>
      <c r="C146" s="98" t="s">
        <v>432</v>
      </c>
      <c r="D146" s="96">
        <v>0</v>
      </c>
      <c r="E146" s="96"/>
      <c r="F146" s="100"/>
      <c r="G146" s="100"/>
      <c r="H146" s="75"/>
      <c r="I146" s="120"/>
      <c r="J146" s="6"/>
      <c r="K146" s="6"/>
      <c r="L146" s="6"/>
    </row>
    <row r="147" spans="1:12" s="5" customFormat="1" ht="12.75" hidden="1">
      <c r="A147" s="348"/>
      <c r="B147" s="347"/>
      <c r="C147" s="98" t="s">
        <v>433</v>
      </c>
      <c r="D147" s="96">
        <v>0</v>
      </c>
      <c r="E147" s="96"/>
      <c r="F147" s="100"/>
      <c r="G147" s="100"/>
      <c r="H147" s="75"/>
      <c r="I147" s="120"/>
      <c r="J147" s="6"/>
      <c r="K147" s="6"/>
      <c r="L147" s="6"/>
    </row>
    <row r="148" spans="1:12" s="5" customFormat="1" ht="12.75" hidden="1">
      <c r="A148" s="348"/>
      <c r="B148" s="347"/>
      <c r="C148" s="98" t="s">
        <v>616</v>
      </c>
      <c r="D148" s="96">
        <v>0</v>
      </c>
      <c r="E148" s="96"/>
      <c r="F148" s="100"/>
      <c r="G148" s="100"/>
      <c r="H148" s="75"/>
      <c r="I148" s="120"/>
      <c r="J148" s="6"/>
      <c r="K148" s="6"/>
      <c r="L148" s="6"/>
    </row>
    <row r="149" spans="1:12" s="5" customFormat="1" ht="38.25" hidden="1">
      <c r="A149" s="348"/>
      <c r="B149" s="347"/>
      <c r="C149" s="98" t="s">
        <v>435</v>
      </c>
      <c r="D149" s="96">
        <v>0</v>
      </c>
      <c r="E149" s="96"/>
      <c r="F149" s="100"/>
      <c r="G149" s="100"/>
      <c r="H149" s="75"/>
      <c r="I149" s="120"/>
      <c r="J149" s="6"/>
      <c r="K149" s="6"/>
      <c r="L149" s="6"/>
    </row>
    <row r="150" spans="1:12" s="5" customFormat="1" ht="12.75" hidden="1">
      <c r="A150" s="348"/>
      <c r="B150" s="347"/>
      <c r="C150" s="98" t="s">
        <v>617</v>
      </c>
      <c r="D150" s="96">
        <v>0</v>
      </c>
      <c r="E150" s="96"/>
      <c r="F150" s="96"/>
      <c r="G150" s="96"/>
      <c r="H150" s="207"/>
      <c r="I150" s="120"/>
      <c r="J150" s="6"/>
      <c r="K150" s="6"/>
      <c r="L150" s="6"/>
    </row>
    <row r="151" spans="1:12" s="5" customFormat="1" ht="12.75" hidden="1">
      <c r="A151" s="348"/>
      <c r="B151" s="347"/>
      <c r="C151" s="98" t="s">
        <v>557</v>
      </c>
      <c r="D151" s="96">
        <v>0</v>
      </c>
      <c r="E151" s="96"/>
      <c r="F151" s="100"/>
      <c r="G151" s="100"/>
      <c r="H151" s="75"/>
      <c r="I151" s="120"/>
      <c r="J151" s="6"/>
      <c r="K151" s="6"/>
      <c r="L151" s="6"/>
    </row>
    <row r="152" spans="1:12" s="5" customFormat="1" ht="38.25" hidden="1">
      <c r="A152" s="348"/>
      <c r="B152" s="347"/>
      <c r="C152" s="98" t="s">
        <v>558</v>
      </c>
      <c r="D152" s="96">
        <v>0</v>
      </c>
      <c r="E152" s="96"/>
      <c r="F152" s="100"/>
      <c r="G152" s="100"/>
      <c r="H152" s="75"/>
      <c r="I152" s="120"/>
      <c r="J152" s="6"/>
      <c r="K152" s="6"/>
      <c r="L152" s="6"/>
    </row>
    <row r="153" spans="1:12" s="5" customFormat="1" ht="25.5" hidden="1">
      <c r="A153" s="348"/>
      <c r="B153" s="347"/>
      <c r="C153" s="98" t="s">
        <v>559</v>
      </c>
      <c r="D153" s="96">
        <v>0</v>
      </c>
      <c r="E153" s="96"/>
      <c r="F153" s="100"/>
      <c r="G153" s="100"/>
      <c r="H153" s="75"/>
      <c r="I153" s="120"/>
      <c r="J153" s="6"/>
      <c r="K153" s="6"/>
      <c r="L153" s="6"/>
    </row>
    <row r="154" spans="1:12" s="5" customFormat="1" ht="25.5" hidden="1">
      <c r="A154" s="348"/>
      <c r="B154" s="347"/>
      <c r="C154" s="98" t="s">
        <v>560</v>
      </c>
      <c r="D154" s="96">
        <v>0</v>
      </c>
      <c r="E154" s="96"/>
      <c r="F154" s="100"/>
      <c r="G154" s="100"/>
      <c r="H154" s="75"/>
      <c r="I154" s="120"/>
      <c r="J154" s="6"/>
      <c r="K154" s="6"/>
      <c r="L154" s="6"/>
    </row>
    <row r="155" spans="1:12" s="5" customFormat="1" ht="25.5" hidden="1">
      <c r="A155" s="348"/>
      <c r="B155" s="347"/>
      <c r="C155" s="98" t="s">
        <v>561</v>
      </c>
      <c r="D155" s="96">
        <v>0</v>
      </c>
      <c r="E155" s="96"/>
      <c r="F155" s="100"/>
      <c r="G155" s="100"/>
      <c r="H155" s="75"/>
      <c r="I155" s="120"/>
      <c r="J155" s="6"/>
      <c r="K155" s="6"/>
      <c r="L155" s="6"/>
    </row>
    <row r="156" spans="1:12" s="5" customFormat="1" ht="12.75" hidden="1">
      <c r="A156" s="348"/>
      <c r="B156" s="347"/>
      <c r="C156" s="98" t="s">
        <v>562</v>
      </c>
      <c r="D156" s="96">
        <v>0</v>
      </c>
      <c r="E156" s="96"/>
      <c r="F156" s="100"/>
      <c r="G156" s="100"/>
      <c r="H156" s="75"/>
      <c r="I156" s="120"/>
      <c r="J156" s="6"/>
      <c r="K156" s="6"/>
      <c r="L156" s="6"/>
    </row>
    <row r="157" spans="1:12" s="5" customFormat="1" ht="25.5" hidden="1">
      <c r="A157" s="348"/>
      <c r="B157" s="347"/>
      <c r="C157" s="98" t="s">
        <v>563</v>
      </c>
      <c r="D157" s="96">
        <v>0</v>
      </c>
      <c r="E157" s="96"/>
      <c r="F157" s="100"/>
      <c r="G157" s="100"/>
      <c r="H157" s="75"/>
      <c r="I157" s="120"/>
      <c r="J157" s="6"/>
      <c r="K157" s="6"/>
      <c r="L157" s="6"/>
    </row>
    <row r="158" spans="1:12" s="5" customFormat="1" ht="25.5" hidden="1">
      <c r="A158" s="348"/>
      <c r="B158" s="347"/>
      <c r="C158" s="98" t="s">
        <v>564</v>
      </c>
      <c r="D158" s="96">
        <v>0</v>
      </c>
      <c r="E158" s="96"/>
      <c r="F158" s="100"/>
      <c r="G158" s="100"/>
      <c r="H158" s="75"/>
      <c r="I158" s="120"/>
      <c r="J158" s="6"/>
      <c r="K158" s="6"/>
      <c r="L158" s="6"/>
    </row>
    <row r="159" spans="1:12" s="93" customFormat="1" ht="12.75" hidden="1" customHeight="1">
      <c r="A159" s="348"/>
      <c r="B159" s="347"/>
      <c r="C159" s="95" t="s">
        <v>83</v>
      </c>
      <c r="D159" s="96">
        <v>0</v>
      </c>
      <c r="E159" s="96"/>
      <c r="F159" s="96"/>
      <c r="G159" s="96"/>
      <c r="H159" s="207"/>
      <c r="I159" s="322"/>
      <c r="J159" s="6"/>
      <c r="K159" s="6"/>
      <c r="L159" s="6"/>
    </row>
    <row r="160" spans="1:12" s="5" customFormat="1" ht="25.5" hidden="1">
      <c r="A160" s="348"/>
      <c r="B160" s="347"/>
      <c r="C160" s="98" t="s">
        <v>436</v>
      </c>
      <c r="D160" s="96">
        <v>0</v>
      </c>
      <c r="E160" s="96"/>
      <c r="F160" s="99"/>
      <c r="G160" s="99"/>
      <c r="H160" s="75"/>
      <c r="I160" s="120"/>
      <c r="J160" s="6"/>
      <c r="K160" s="6"/>
      <c r="L160" s="6"/>
    </row>
    <row r="161" spans="1:12" s="5" customFormat="1" ht="12.75" hidden="1">
      <c r="A161" s="348"/>
      <c r="B161" s="347"/>
      <c r="C161" s="98" t="s">
        <v>437</v>
      </c>
      <c r="D161" s="96">
        <v>0</v>
      </c>
      <c r="E161" s="96"/>
      <c r="F161" s="99"/>
      <c r="G161" s="99"/>
      <c r="H161" s="75"/>
      <c r="I161" s="120"/>
      <c r="J161" s="6"/>
      <c r="K161" s="6"/>
      <c r="L161" s="6"/>
    </row>
    <row r="162" spans="1:12" s="5" customFormat="1" ht="12.75" hidden="1">
      <c r="A162" s="348"/>
      <c r="B162" s="347"/>
      <c r="C162" s="98" t="s">
        <v>438</v>
      </c>
      <c r="D162" s="96">
        <v>0</v>
      </c>
      <c r="E162" s="96"/>
      <c r="F162" s="99"/>
      <c r="G162" s="99"/>
      <c r="H162" s="75"/>
      <c r="I162" s="120"/>
      <c r="J162" s="6"/>
      <c r="K162" s="6"/>
      <c r="L162" s="6"/>
    </row>
    <row r="163" spans="1:12" s="93" customFormat="1" ht="12.75" hidden="1" customHeight="1">
      <c r="A163" s="348"/>
      <c r="B163" s="347"/>
      <c r="C163" s="95" t="s">
        <v>439</v>
      </c>
      <c r="D163" s="96">
        <v>0</v>
      </c>
      <c r="E163" s="96"/>
      <c r="F163" s="96"/>
      <c r="G163" s="96"/>
      <c r="H163" s="207"/>
      <c r="I163" s="322"/>
      <c r="J163" s="6"/>
      <c r="K163" s="6"/>
      <c r="L163" s="6"/>
    </row>
    <row r="164" spans="1:12" s="5" customFormat="1" ht="12.75" hidden="1">
      <c r="A164" s="348"/>
      <c r="B164" s="347"/>
      <c r="C164" s="98" t="s">
        <v>440</v>
      </c>
      <c r="D164" s="96"/>
      <c r="E164" s="96"/>
      <c r="F164" s="99"/>
      <c r="G164" s="99"/>
      <c r="H164" s="75"/>
      <c r="I164" s="120"/>
      <c r="J164" s="6"/>
      <c r="K164" s="6"/>
      <c r="L164" s="6"/>
    </row>
    <row r="165" spans="1:12" s="5" customFormat="1" ht="38.25" hidden="1">
      <c r="A165" s="348"/>
      <c r="B165" s="347"/>
      <c r="C165" s="98" t="s">
        <v>441</v>
      </c>
      <c r="D165" s="96"/>
      <c r="E165" s="96"/>
      <c r="F165" s="99"/>
      <c r="G165" s="99"/>
      <c r="H165" s="75"/>
      <c r="I165" s="120"/>
      <c r="J165" s="6"/>
      <c r="K165" s="6"/>
      <c r="L165" s="6"/>
    </row>
    <row r="166" spans="1:12" s="5" customFormat="1" ht="12.75" hidden="1">
      <c r="A166" s="348"/>
      <c r="B166" s="347"/>
      <c r="C166" s="98" t="s">
        <v>580</v>
      </c>
      <c r="D166" s="96">
        <v>0</v>
      </c>
      <c r="E166" s="96"/>
      <c r="F166" s="99"/>
      <c r="G166" s="99"/>
      <c r="H166" s="75"/>
      <c r="I166" s="120"/>
      <c r="J166" s="6"/>
      <c r="K166" s="6"/>
      <c r="L166" s="6"/>
    </row>
    <row r="167" spans="1:12" s="5" customFormat="1" ht="25.5" hidden="1">
      <c r="A167" s="348"/>
      <c r="B167" s="347"/>
      <c r="C167" s="98" t="s">
        <v>584</v>
      </c>
      <c r="D167" s="96">
        <v>0</v>
      </c>
      <c r="E167" s="96"/>
      <c r="F167" s="99"/>
      <c r="G167" s="99"/>
      <c r="H167" s="75"/>
      <c r="I167" s="120"/>
      <c r="J167" s="6"/>
      <c r="K167" s="6"/>
      <c r="L167" s="6"/>
    </row>
    <row r="168" spans="1:12" s="5" customFormat="1" ht="25.5" hidden="1">
      <c r="A168" s="348"/>
      <c r="B168" s="347"/>
      <c r="C168" s="98" t="s">
        <v>581</v>
      </c>
      <c r="D168" s="96">
        <v>0</v>
      </c>
      <c r="E168" s="96"/>
      <c r="F168" s="99"/>
      <c r="G168" s="99"/>
      <c r="H168" s="75"/>
      <c r="I168" s="120"/>
      <c r="J168" s="6"/>
      <c r="K168" s="6"/>
      <c r="L168" s="6"/>
    </row>
    <row r="169" spans="1:12" s="5" customFormat="1" ht="12.75" hidden="1">
      <c r="A169" s="348"/>
      <c r="B169" s="347"/>
      <c r="C169" s="98" t="s">
        <v>582</v>
      </c>
      <c r="D169" s="96">
        <v>0</v>
      </c>
      <c r="E169" s="96"/>
      <c r="F169" s="99"/>
      <c r="G169" s="99"/>
      <c r="H169" s="75"/>
      <c r="I169" s="120"/>
      <c r="J169" s="6"/>
      <c r="K169" s="6"/>
      <c r="L169" s="6"/>
    </row>
    <row r="170" spans="1:12" s="5" customFormat="1" ht="12.75" hidden="1">
      <c r="A170" s="348"/>
      <c r="B170" s="347"/>
      <c r="C170" s="98" t="s">
        <v>583</v>
      </c>
      <c r="D170" s="96">
        <v>0</v>
      </c>
      <c r="E170" s="96"/>
      <c r="F170" s="99"/>
      <c r="G170" s="99"/>
      <c r="H170" s="75"/>
      <c r="I170" s="120"/>
      <c r="J170" s="6"/>
      <c r="K170" s="6"/>
      <c r="L170" s="6"/>
    </row>
    <row r="171" spans="1:12" s="93" customFormat="1" ht="12.75" hidden="1" customHeight="1">
      <c r="A171" s="348"/>
      <c r="B171" s="347"/>
      <c r="C171" s="95" t="s">
        <v>66</v>
      </c>
      <c r="D171" s="96">
        <v>0</v>
      </c>
      <c r="E171" s="96"/>
      <c r="F171" s="96"/>
      <c r="G171" s="96"/>
      <c r="H171" s="207"/>
      <c r="I171" s="322"/>
      <c r="J171" s="6"/>
      <c r="K171" s="6"/>
      <c r="L171" s="6"/>
    </row>
    <row r="172" spans="1:12" s="5" customFormat="1" ht="25.5" hidden="1">
      <c r="A172" s="348"/>
      <c r="B172" s="347"/>
      <c r="C172" s="98" t="s">
        <v>443</v>
      </c>
      <c r="D172" s="96">
        <v>0</v>
      </c>
      <c r="E172" s="96"/>
      <c r="F172" s="99"/>
      <c r="G172" s="99"/>
      <c r="H172" s="75"/>
      <c r="I172" s="120"/>
      <c r="J172" s="6"/>
      <c r="K172" s="6"/>
      <c r="L172" s="6"/>
    </row>
    <row r="173" spans="1:12" s="5" customFormat="1" ht="25.5" hidden="1">
      <c r="A173" s="348"/>
      <c r="B173" s="347"/>
      <c r="C173" s="98" t="s">
        <v>448</v>
      </c>
      <c r="D173" s="96">
        <v>0</v>
      </c>
      <c r="E173" s="96"/>
      <c r="F173" s="99"/>
      <c r="G173" s="99"/>
      <c r="H173" s="75"/>
      <c r="I173" s="120"/>
      <c r="J173" s="6"/>
      <c r="K173" s="6"/>
      <c r="L173" s="6"/>
    </row>
    <row r="174" spans="1:12" s="5" customFormat="1" ht="12.75" hidden="1">
      <c r="A174" s="348"/>
      <c r="B174" s="347"/>
      <c r="C174" s="98" t="s">
        <v>449</v>
      </c>
      <c r="D174" s="96">
        <v>0</v>
      </c>
      <c r="E174" s="96"/>
      <c r="F174" s="99"/>
      <c r="G174" s="99"/>
      <c r="H174" s="75"/>
      <c r="I174" s="120"/>
      <c r="J174" s="6"/>
      <c r="K174" s="6"/>
      <c r="L174" s="6"/>
    </row>
    <row r="175" spans="1:12" s="5" customFormat="1" ht="25.5" hidden="1">
      <c r="A175" s="348"/>
      <c r="B175" s="347"/>
      <c r="C175" s="98" t="s">
        <v>445</v>
      </c>
      <c r="D175" s="96">
        <v>0</v>
      </c>
      <c r="E175" s="96"/>
      <c r="F175" s="99"/>
      <c r="G175" s="99"/>
      <c r="H175" s="75"/>
      <c r="I175" s="120"/>
      <c r="J175" s="6"/>
      <c r="K175" s="6"/>
      <c r="L175" s="6"/>
    </row>
    <row r="176" spans="1:12" s="5" customFormat="1" ht="25.5" hidden="1">
      <c r="A176" s="348"/>
      <c r="B176" s="347"/>
      <c r="C176" s="98" t="s">
        <v>446</v>
      </c>
      <c r="D176" s="96">
        <v>0</v>
      </c>
      <c r="E176" s="96"/>
      <c r="F176" s="99"/>
      <c r="G176" s="99"/>
      <c r="H176" s="75"/>
      <c r="I176" s="120"/>
      <c r="J176" s="6"/>
      <c r="K176" s="6"/>
      <c r="L176" s="6"/>
    </row>
    <row r="177" spans="1:12" s="93" customFormat="1" ht="12.75" hidden="1" customHeight="1">
      <c r="A177" s="348"/>
      <c r="B177" s="347"/>
      <c r="C177" s="95" t="s">
        <v>133</v>
      </c>
      <c r="D177" s="96">
        <v>0</v>
      </c>
      <c r="E177" s="96"/>
      <c r="F177" s="96"/>
      <c r="G177" s="96"/>
      <c r="H177" s="207"/>
      <c r="I177" s="322"/>
      <c r="J177" s="6"/>
      <c r="K177" s="6"/>
      <c r="L177" s="6"/>
    </row>
    <row r="178" spans="1:12" s="5" customFormat="1" ht="25.5" hidden="1">
      <c r="A178" s="348"/>
      <c r="B178" s="347"/>
      <c r="C178" s="98" t="s">
        <v>452</v>
      </c>
      <c r="D178" s="96">
        <v>0</v>
      </c>
      <c r="E178" s="96"/>
      <c r="F178" s="99"/>
      <c r="G178" s="99"/>
      <c r="H178" s="75"/>
      <c r="I178" s="120"/>
      <c r="J178" s="6"/>
      <c r="K178" s="6"/>
      <c r="L178" s="6"/>
    </row>
    <row r="179" spans="1:12" s="5" customFormat="1" ht="25.5" hidden="1">
      <c r="A179" s="348"/>
      <c r="B179" s="347"/>
      <c r="C179" s="98" t="s">
        <v>456</v>
      </c>
      <c r="D179" s="96">
        <v>0</v>
      </c>
      <c r="E179" s="96"/>
      <c r="F179" s="99"/>
      <c r="G179" s="99"/>
      <c r="H179" s="75"/>
      <c r="I179" s="120"/>
      <c r="J179" s="6"/>
      <c r="K179" s="6"/>
      <c r="L179" s="6"/>
    </row>
    <row r="180" spans="1:12" s="5" customFormat="1" ht="12.75" hidden="1">
      <c r="A180" s="348"/>
      <c r="B180" s="347"/>
      <c r="C180" s="98" t="s">
        <v>458</v>
      </c>
      <c r="D180" s="96">
        <v>0</v>
      </c>
      <c r="E180" s="96"/>
      <c r="F180" s="99"/>
      <c r="G180" s="99"/>
      <c r="H180" s="75"/>
      <c r="I180" s="120"/>
      <c r="J180" s="6"/>
      <c r="K180" s="6"/>
      <c r="L180" s="6"/>
    </row>
    <row r="181" spans="1:12" s="5" customFormat="1" ht="12.75" hidden="1">
      <c r="A181" s="348"/>
      <c r="B181" s="347"/>
      <c r="C181" s="98" t="s">
        <v>460</v>
      </c>
      <c r="D181" s="96">
        <v>0</v>
      </c>
      <c r="E181" s="96"/>
      <c r="F181" s="99"/>
      <c r="G181" s="99"/>
      <c r="H181" s="75"/>
      <c r="I181" s="120"/>
      <c r="J181" s="6"/>
      <c r="K181" s="6"/>
      <c r="L181" s="6"/>
    </row>
    <row r="182" spans="1:12" s="5" customFormat="1" ht="12.75" hidden="1">
      <c r="A182" s="348"/>
      <c r="B182" s="347"/>
      <c r="C182" s="98" t="s">
        <v>461</v>
      </c>
      <c r="D182" s="96">
        <v>0</v>
      </c>
      <c r="E182" s="96"/>
      <c r="F182" s="99"/>
      <c r="G182" s="99"/>
      <c r="H182" s="75"/>
      <c r="I182" s="120"/>
      <c r="J182" s="6"/>
      <c r="K182" s="6"/>
      <c r="L182" s="6"/>
    </row>
    <row r="183" spans="1:12" s="93" customFormat="1" ht="12.75" hidden="1" customHeight="1">
      <c r="A183" s="348"/>
      <c r="B183" s="347"/>
      <c r="C183" s="95" t="s">
        <v>135</v>
      </c>
      <c r="D183" s="96">
        <f>SUM(D184:D186)</f>
        <v>174000</v>
      </c>
      <c r="E183" s="96"/>
      <c r="F183" s="96"/>
      <c r="G183" s="96"/>
      <c r="H183" s="207"/>
      <c r="I183" s="322"/>
      <c r="J183" s="6"/>
      <c r="K183" s="6"/>
      <c r="L183" s="6"/>
    </row>
    <row r="184" spans="1:12" s="5" customFormat="1" ht="12.75" hidden="1" customHeight="1">
      <c r="A184" s="348"/>
      <c r="B184" s="347"/>
      <c r="C184" s="98" t="s">
        <v>73</v>
      </c>
      <c r="D184" s="99"/>
      <c r="E184" s="99"/>
      <c r="F184" s="99"/>
      <c r="G184" s="99"/>
      <c r="H184" s="75"/>
      <c r="I184" s="120"/>
      <c r="J184" s="6"/>
      <c r="K184" s="6"/>
      <c r="L184" s="6"/>
    </row>
    <row r="185" spans="1:12" s="5" customFormat="1" ht="27" hidden="1" customHeight="1">
      <c r="A185" s="348"/>
      <c r="B185" s="347"/>
      <c r="C185" s="98" t="s">
        <v>615</v>
      </c>
      <c r="D185" s="99">
        <v>174000</v>
      </c>
      <c r="E185" s="99"/>
      <c r="F185" s="99"/>
      <c r="G185" s="99"/>
      <c r="H185" s="75"/>
      <c r="I185" s="120"/>
      <c r="J185" s="6"/>
      <c r="K185" s="6"/>
      <c r="L185" s="6"/>
    </row>
    <row r="186" spans="1:12" s="5" customFormat="1" ht="12.75" hidden="1">
      <c r="A186" s="348"/>
      <c r="B186" s="347"/>
      <c r="C186" s="98" t="s">
        <v>450</v>
      </c>
      <c r="D186" s="96">
        <v>0</v>
      </c>
      <c r="E186" s="96"/>
      <c r="F186" s="100"/>
      <c r="G186" s="100"/>
      <c r="H186" s="75"/>
      <c r="I186" s="120"/>
      <c r="J186" s="6"/>
      <c r="K186" s="6"/>
      <c r="L186" s="6"/>
    </row>
    <row r="187" spans="1:12" s="5" customFormat="1" ht="12.75" hidden="1">
      <c r="A187" s="348"/>
      <c r="B187" s="347"/>
      <c r="C187" s="95" t="s">
        <v>221</v>
      </c>
      <c r="D187" s="96">
        <v>0</v>
      </c>
      <c r="E187" s="96"/>
      <c r="F187" s="96"/>
      <c r="G187" s="96"/>
      <c r="H187" s="75"/>
      <c r="I187" s="120"/>
      <c r="J187" s="6"/>
      <c r="K187" s="6"/>
      <c r="L187" s="6"/>
    </row>
    <row r="188" spans="1:12" s="5" customFormat="1" ht="25.5" hidden="1">
      <c r="A188" s="348"/>
      <c r="B188" s="347"/>
      <c r="C188" s="98" t="s">
        <v>462</v>
      </c>
      <c r="D188" s="96">
        <v>0</v>
      </c>
      <c r="E188" s="96"/>
      <c r="F188" s="100"/>
      <c r="G188" s="100"/>
      <c r="H188" s="75"/>
      <c r="I188" s="120"/>
      <c r="J188" s="6"/>
      <c r="K188" s="6"/>
      <c r="L188" s="6"/>
    </row>
    <row r="189" spans="1:12" s="5" customFormat="1" ht="25.5" hidden="1">
      <c r="A189" s="348"/>
      <c r="B189" s="347"/>
      <c r="C189" s="98" t="s">
        <v>463</v>
      </c>
      <c r="D189" s="96">
        <v>0</v>
      </c>
      <c r="E189" s="96"/>
      <c r="F189" s="100"/>
      <c r="G189" s="100"/>
      <c r="H189" s="75"/>
      <c r="I189" s="120"/>
      <c r="J189" s="6"/>
      <c r="K189" s="6"/>
      <c r="L189" s="6"/>
    </row>
    <row r="190" spans="1:12" s="5" customFormat="1" ht="12.75" hidden="1" customHeight="1">
      <c r="A190" s="348"/>
      <c r="B190" s="347"/>
      <c r="C190" s="98" t="s">
        <v>464</v>
      </c>
      <c r="D190" s="96">
        <v>0</v>
      </c>
      <c r="E190" s="96"/>
      <c r="F190" s="99"/>
      <c r="G190" s="99"/>
      <c r="H190" s="75"/>
      <c r="I190" s="120"/>
      <c r="J190" s="6"/>
      <c r="K190" s="6"/>
      <c r="L190" s="6"/>
    </row>
    <row r="191" spans="1:12" s="5" customFormat="1" ht="25.5" hidden="1">
      <c r="A191" s="348"/>
      <c r="B191" s="347"/>
      <c r="C191" s="98" t="s">
        <v>465</v>
      </c>
      <c r="D191" s="96">
        <v>0</v>
      </c>
      <c r="E191" s="96"/>
      <c r="F191" s="100"/>
      <c r="G191" s="100"/>
      <c r="H191" s="75"/>
      <c r="I191" s="120"/>
      <c r="J191" s="6"/>
      <c r="K191" s="6"/>
      <c r="L191" s="6"/>
    </row>
    <row r="192" spans="1:12" s="5" customFormat="1" ht="12.75" hidden="1" customHeight="1">
      <c r="A192" s="348"/>
      <c r="B192" s="347"/>
      <c r="C192" s="95" t="s">
        <v>67</v>
      </c>
      <c r="D192" s="96">
        <f t="shared" ref="D192" si="10">SUM(D193:D200)</f>
        <v>1959439</v>
      </c>
      <c r="E192" s="96"/>
      <c r="F192" s="96"/>
      <c r="G192" s="96"/>
      <c r="H192" s="75"/>
      <c r="I192" s="120"/>
      <c r="J192" s="6"/>
      <c r="K192" s="6"/>
      <c r="L192" s="6"/>
    </row>
    <row r="193" spans="1:12" s="5" customFormat="1" ht="38.25" hidden="1">
      <c r="A193" s="348"/>
      <c r="B193" s="347"/>
      <c r="C193" s="98" t="s">
        <v>488</v>
      </c>
      <c r="D193" s="96">
        <v>0</v>
      </c>
      <c r="E193" s="96"/>
      <c r="F193" s="100"/>
      <c r="G193" s="100"/>
      <c r="H193" s="75"/>
      <c r="I193" s="120"/>
      <c r="J193" s="6"/>
      <c r="K193" s="6"/>
      <c r="L193" s="6"/>
    </row>
    <row r="194" spans="1:12" s="5" customFormat="1" ht="25.5" hidden="1">
      <c r="A194" s="348"/>
      <c r="B194" s="347"/>
      <c r="C194" s="98" t="s">
        <v>565</v>
      </c>
      <c r="D194" s="96">
        <v>0</v>
      </c>
      <c r="E194" s="96"/>
      <c r="F194" s="100"/>
      <c r="G194" s="100"/>
      <c r="H194" s="75"/>
      <c r="I194" s="120"/>
      <c r="J194" s="6"/>
      <c r="K194" s="6"/>
      <c r="L194" s="6"/>
    </row>
    <row r="195" spans="1:12" s="5" customFormat="1" ht="38.25" hidden="1">
      <c r="A195" s="348"/>
      <c r="B195" s="347"/>
      <c r="C195" s="98" t="s">
        <v>566</v>
      </c>
      <c r="D195" s="96">
        <v>0</v>
      </c>
      <c r="E195" s="96"/>
      <c r="F195" s="100"/>
      <c r="G195" s="100"/>
      <c r="H195" s="75"/>
      <c r="I195" s="120"/>
      <c r="J195" s="6"/>
      <c r="K195" s="6"/>
      <c r="L195" s="6"/>
    </row>
    <row r="196" spans="1:12" s="5" customFormat="1" ht="25.5" hidden="1">
      <c r="A196" s="348"/>
      <c r="B196" s="347"/>
      <c r="C196" s="98" t="s">
        <v>78</v>
      </c>
      <c r="D196" s="96">
        <v>0</v>
      </c>
      <c r="E196" s="96"/>
      <c r="F196" s="100"/>
      <c r="G196" s="100"/>
      <c r="H196" s="75"/>
      <c r="I196" s="120"/>
      <c r="J196" s="6"/>
      <c r="K196" s="6"/>
      <c r="L196" s="6"/>
    </row>
    <row r="197" spans="1:12" s="5" customFormat="1" ht="12.75" hidden="1">
      <c r="A197" s="348"/>
      <c r="B197" s="347"/>
      <c r="C197" s="98" t="s">
        <v>567</v>
      </c>
      <c r="D197" s="96">
        <v>0</v>
      </c>
      <c r="E197" s="96"/>
      <c r="F197" s="100"/>
      <c r="G197" s="100"/>
      <c r="H197" s="75"/>
      <c r="I197" s="120"/>
      <c r="J197" s="6"/>
      <c r="K197" s="6"/>
      <c r="L197" s="6"/>
    </row>
    <row r="198" spans="1:12" s="5" customFormat="1" ht="38.25" hidden="1">
      <c r="A198" s="348"/>
      <c r="B198" s="347"/>
      <c r="C198" s="98" t="s">
        <v>568</v>
      </c>
      <c r="D198" s="96">
        <v>0</v>
      </c>
      <c r="E198" s="96"/>
      <c r="F198" s="100"/>
      <c r="G198" s="100"/>
      <c r="H198" s="75"/>
      <c r="I198" s="120"/>
      <c r="J198" s="6"/>
      <c r="K198" s="6"/>
      <c r="L198" s="6"/>
    </row>
    <row r="199" spans="1:12" s="5" customFormat="1" ht="12.75" hidden="1">
      <c r="A199" s="348"/>
      <c r="B199" s="347"/>
      <c r="C199" s="98" t="s">
        <v>616</v>
      </c>
      <c r="D199" s="99">
        <v>959439</v>
      </c>
      <c r="E199" s="99"/>
      <c r="F199" s="100"/>
      <c r="G199" s="100"/>
      <c r="H199" s="75"/>
      <c r="I199" s="120"/>
      <c r="J199" s="6"/>
      <c r="K199" s="6"/>
      <c r="L199" s="6"/>
    </row>
    <row r="200" spans="1:12" s="5" customFormat="1" ht="12.75" hidden="1">
      <c r="A200" s="348"/>
      <c r="B200" s="347"/>
      <c r="C200" s="98" t="s">
        <v>617</v>
      </c>
      <c r="D200" s="99">
        <v>1000000</v>
      </c>
      <c r="E200" s="99"/>
      <c r="F200" s="100"/>
      <c r="G200" s="100"/>
      <c r="H200" s="75"/>
      <c r="I200" s="120"/>
      <c r="J200" s="6"/>
      <c r="K200" s="6"/>
      <c r="L200" s="6"/>
    </row>
    <row r="201" spans="1:12" s="5" customFormat="1" ht="12.75" hidden="1">
      <c r="A201" s="348"/>
      <c r="B201" s="347"/>
      <c r="C201" s="95" t="s">
        <v>68</v>
      </c>
      <c r="D201" s="96">
        <v>0</v>
      </c>
      <c r="E201" s="96"/>
      <c r="F201" s="119"/>
      <c r="G201" s="119"/>
      <c r="H201" s="75"/>
      <c r="I201" s="120"/>
      <c r="J201" s="6"/>
      <c r="K201" s="6"/>
      <c r="L201" s="6"/>
    </row>
    <row r="202" spans="1:12" s="5" customFormat="1" ht="12.75" hidden="1">
      <c r="A202" s="348"/>
      <c r="B202" s="347"/>
      <c r="C202" s="98" t="s">
        <v>466</v>
      </c>
      <c r="D202" s="96">
        <v>0</v>
      </c>
      <c r="E202" s="96"/>
      <c r="F202" s="100"/>
      <c r="G202" s="100"/>
      <c r="H202" s="75"/>
      <c r="I202" s="120"/>
      <c r="J202" s="6"/>
      <c r="K202" s="6"/>
      <c r="L202" s="6"/>
    </row>
    <row r="203" spans="1:12" s="5" customFormat="1" ht="12.75" hidden="1">
      <c r="A203" s="348"/>
      <c r="B203" s="347"/>
      <c r="C203" s="98" t="s">
        <v>467</v>
      </c>
      <c r="D203" s="96">
        <v>0</v>
      </c>
      <c r="E203" s="96"/>
      <c r="F203" s="100"/>
      <c r="G203" s="100"/>
      <c r="H203" s="75"/>
      <c r="I203" s="120"/>
      <c r="J203" s="6"/>
      <c r="K203" s="6"/>
      <c r="L203" s="6"/>
    </row>
    <row r="204" spans="1:12" s="5" customFormat="1" ht="12.75" hidden="1">
      <c r="A204" s="348"/>
      <c r="B204" s="347"/>
      <c r="C204" s="98" t="s">
        <v>468</v>
      </c>
      <c r="D204" s="96">
        <v>0</v>
      </c>
      <c r="E204" s="96"/>
      <c r="F204" s="100"/>
      <c r="G204" s="100"/>
      <c r="H204" s="75"/>
      <c r="I204" s="120"/>
      <c r="J204" s="6"/>
      <c r="K204" s="6"/>
      <c r="L204" s="6"/>
    </row>
    <row r="205" spans="1:12" s="5" customFormat="1" ht="25.5" hidden="1">
      <c r="A205" s="348"/>
      <c r="B205" s="347"/>
      <c r="C205" s="98" t="s">
        <v>469</v>
      </c>
      <c r="D205" s="96">
        <v>0</v>
      </c>
      <c r="E205" s="96"/>
      <c r="F205" s="100"/>
      <c r="G205" s="100"/>
      <c r="H205" s="75"/>
      <c r="I205" s="120"/>
      <c r="J205" s="6"/>
      <c r="K205" s="6"/>
      <c r="L205" s="6"/>
    </row>
    <row r="206" spans="1:12" s="5" customFormat="1" ht="25.5" hidden="1">
      <c r="A206" s="348"/>
      <c r="B206" s="347"/>
      <c r="C206" s="98" t="s">
        <v>470</v>
      </c>
      <c r="D206" s="96">
        <v>0</v>
      </c>
      <c r="E206" s="96"/>
      <c r="F206" s="100"/>
      <c r="G206" s="100"/>
      <c r="H206" s="75"/>
      <c r="I206" s="120"/>
      <c r="J206" s="6"/>
      <c r="K206" s="6"/>
      <c r="L206" s="6"/>
    </row>
    <row r="207" spans="1:12" s="5" customFormat="1" ht="12.75" hidden="1">
      <c r="A207" s="348"/>
      <c r="B207" s="347"/>
      <c r="C207" s="98" t="s">
        <v>471</v>
      </c>
      <c r="D207" s="96">
        <v>0</v>
      </c>
      <c r="E207" s="96"/>
      <c r="F207" s="100"/>
      <c r="G207" s="100"/>
      <c r="H207" s="75"/>
      <c r="I207" s="120"/>
      <c r="J207" s="6"/>
      <c r="K207" s="6"/>
      <c r="L207" s="6"/>
    </row>
    <row r="208" spans="1:12" s="5" customFormat="1" ht="12.75" hidden="1">
      <c r="A208" s="348"/>
      <c r="B208" s="347"/>
      <c r="C208" s="98" t="s">
        <v>472</v>
      </c>
      <c r="D208" s="96">
        <v>0</v>
      </c>
      <c r="E208" s="96"/>
      <c r="F208" s="100"/>
      <c r="G208" s="100"/>
      <c r="H208" s="75"/>
      <c r="I208" s="120"/>
      <c r="J208" s="6"/>
      <c r="K208" s="6"/>
      <c r="L208" s="6"/>
    </row>
    <row r="209" spans="1:12" s="5" customFormat="1" ht="12.75" hidden="1">
      <c r="A209" s="348"/>
      <c r="B209" s="347"/>
      <c r="C209" s="98" t="s">
        <v>473</v>
      </c>
      <c r="D209" s="96">
        <v>0</v>
      </c>
      <c r="E209" s="96"/>
      <c r="F209" s="100"/>
      <c r="G209" s="100"/>
      <c r="H209" s="75"/>
      <c r="I209" s="120"/>
      <c r="J209" s="6"/>
      <c r="K209" s="6"/>
      <c r="L209" s="6"/>
    </row>
    <row r="210" spans="1:12" s="5" customFormat="1" ht="12.75" hidden="1">
      <c r="A210" s="348"/>
      <c r="B210" s="347"/>
      <c r="C210" s="98" t="s">
        <v>474</v>
      </c>
      <c r="D210" s="96">
        <v>0</v>
      </c>
      <c r="E210" s="96"/>
      <c r="F210" s="100"/>
      <c r="G210" s="100"/>
      <c r="H210" s="75"/>
      <c r="I210" s="120"/>
      <c r="J210" s="6"/>
      <c r="K210" s="6"/>
      <c r="L210" s="6"/>
    </row>
    <row r="211" spans="1:12" s="5" customFormat="1" ht="12.75" hidden="1">
      <c r="A211" s="348"/>
      <c r="B211" s="347"/>
      <c r="C211" s="98" t="s">
        <v>475</v>
      </c>
      <c r="D211" s="96">
        <v>0</v>
      </c>
      <c r="E211" s="96"/>
      <c r="F211" s="100"/>
      <c r="G211" s="100"/>
      <c r="H211" s="75"/>
      <c r="I211" s="120"/>
      <c r="J211" s="6"/>
      <c r="K211" s="6"/>
      <c r="L211" s="6"/>
    </row>
    <row r="212" spans="1:12" s="5" customFormat="1" ht="12.75" hidden="1">
      <c r="A212" s="348"/>
      <c r="B212" s="347"/>
      <c r="C212" s="98" t="s">
        <v>476</v>
      </c>
      <c r="D212" s="96">
        <v>0</v>
      </c>
      <c r="E212" s="96"/>
      <c r="F212" s="100"/>
      <c r="G212" s="100"/>
      <c r="H212" s="75"/>
      <c r="I212" s="120"/>
      <c r="J212" s="6"/>
      <c r="K212" s="6"/>
      <c r="L212" s="6"/>
    </row>
    <row r="213" spans="1:12" s="5" customFormat="1" ht="12.75" hidden="1">
      <c r="A213" s="348"/>
      <c r="B213" s="347"/>
      <c r="C213" s="98" t="s">
        <v>477</v>
      </c>
      <c r="D213" s="96">
        <v>0</v>
      </c>
      <c r="E213" s="96"/>
      <c r="F213" s="100"/>
      <c r="G213" s="100"/>
      <c r="H213" s="75"/>
      <c r="I213" s="120"/>
      <c r="J213" s="6"/>
      <c r="K213" s="6"/>
      <c r="L213" s="6"/>
    </row>
    <row r="214" spans="1:12" s="5" customFormat="1" ht="12.75" hidden="1" customHeight="1">
      <c r="A214" s="348"/>
      <c r="B214" s="347"/>
      <c r="C214" s="95" t="s">
        <v>126</v>
      </c>
      <c r="D214" s="96">
        <v>0</v>
      </c>
      <c r="E214" s="96"/>
      <c r="F214" s="96"/>
      <c r="G214" s="96"/>
      <c r="H214" s="75"/>
      <c r="I214" s="120"/>
      <c r="J214" s="6"/>
      <c r="K214" s="6"/>
      <c r="L214" s="6"/>
    </row>
    <row r="215" spans="1:12" s="5" customFormat="1" ht="51" hidden="1">
      <c r="A215" s="348"/>
      <c r="B215" s="347"/>
      <c r="C215" s="98" t="s">
        <v>487</v>
      </c>
      <c r="D215" s="96">
        <v>0</v>
      </c>
      <c r="E215" s="96"/>
      <c r="F215" s="100"/>
      <c r="G215" s="100"/>
      <c r="H215" s="75"/>
      <c r="I215" s="120"/>
      <c r="J215" s="6"/>
      <c r="K215" s="6"/>
      <c r="L215" s="6"/>
    </row>
    <row r="216" spans="1:12" s="5" customFormat="1" ht="51" hidden="1">
      <c r="A216" s="348"/>
      <c r="B216" s="347"/>
      <c r="C216" s="98" t="s">
        <v>569</v>
      </c>
      <c r="D216" s="96">
        <v>0</v>
      </c>
      <c r="E216" s="96"/>
      <c r="F216" s="100"/>
      <c r="G216" s="100"/>
      <c r="H216" s="75"/>
      <c r="I216" s="120"/>
      <c r="J216" s="6"/>
      <c r="K216" s="6"/>
      <c r="L216" s="6"/>
    </row>
    <row r="217" spans="1:12" s="5" customFormat="1" ht="25.5" hidden="1">
      <c r="A217" s="348"/>
      <c r="B217" s="347"/>
      <c r="C217" s="98" t="s">
        <v>187</v>
      </c>
      <c r="D217" s="96">
        <v>0</v>
      </c>
      <c r="E217" s="96"/>
      <c r="F217" s="100"/>
      <c r="G217" s="100"/>
      <c r="H217" s="75"/>
      <c r="I217" s="120"/>
      <c r="J217" s="6"/>
      <c r="K217" s="6"/>
      <c r="L217" s="6"/>
    </row>
    <row r="218" spans="1:12" s="5" customFormat="1" ht="38.25" hidden="1">
      <c r="A218" s="348"/>
      <c r="B218" s="347"/>
      <c r="C218" s="98" t="s">
        <v>570</v>
      </c>
      <c r="D218" s="96">
        <v>0</v>
      </c>
      <c r="E218" s="96"/>
      <c r="F218" s="100"/>
      <c r="G218" s="100"/>
      <c r="H218" s="75"/>
      <c r="I218" s="120"/>
      <c r="J218" s="6"/>
      <c r="K218" s="6"/>
      <c r="L218" s="6"/>
    </row>
    <row r="219" spans="1:12" s="5" customFormat="1" ht="38.25" hidden="1">
      <c r="A219" s="348"/>
      <c r="B219" s="347"/>
      <c r="C219" s="98" t="s">
        <v>571</v>
      </c>
      <c r="D219" s="96">
        <v>0</v>
      </c>
      <c r="E219" s="96"/>
      <c r="F219" s="100"/>
      <c r="G219" s="100"/>
      <c r="H219" s="75"/>
      <c r="I219" s="120"/>
      <c r="J219" s="6"/>
      <c r="K219" s="6"/>
      <c r="L219" s="6"/>
    </row>
    <row r="220" spans="1:12" s="5" customFormat="1" ht="38.25" hidden="1">
      <c r="A220" s="348"/>
      <c r="B220" s="347"/>
      <c r="C220" s="98" t="s">
        <v>572</v>
      </c>
      <c r="D220" s="96">
        <v>0</v>
      </c>
      <c r="E220" s="96"/>
      <c r="F220" s="100"/>
      <c r="G220" s="100"/>
      <c r="H220" s="75"/>
      <c r="I220" s="120"/>
      <c r="J220" s="6"/>
      <c r="K220" s="6"/>
      <c r="L220" s="6"/>
    </row>
    <row r="221" spans="1:12" s="5" customFormat="1" ht="25.5" hidden="1">
      <c r="A221" s="348"/>
      <c r="B221" s="347"/>
      <c r="C221" s="98" t="s">
        <v>573</v>
      </c>
      <c r="D221" s="96">
        <v>0</v>
      </c>
      <c r="E221" s="96"/>
      <c r="F221" s="100"/>
      <c r="G221" s="100"/>
      <c r="H221" s="75"/>
      <c r="I221" s="120"/>
      <c r="J221" s="6"/>
      <c r="K221" s="6"/>
      <c r="L221" s="6"/>
    </row>
    <row r="222" spans="1:12" s="5" customFormat="1" ht="25.5" hidden="1">
      <c r="A222" s="348"/>
      <c r="B222" s="347"/>
      <c r="C222" s="98" t="s">
        <v>191</v>
      </c>
      <c r="D222" s="96">
        <v>0</v>
      </c>
      <c r="E222" s="96"/>
      <c r="F222" s="100"/>
      <c r="G222" s="100"/>
      <c r="H222" s="75"/>
      <c r="I222" s="120"/>
      <c r="J222" s="6"/>
      <c r="K222" s="6"/>
      <c r="L222" s="6"/>
    </row>
    <row r="223" spans="1:12" s="5" customFormat="1" ht="51" hidden="1">
      <c r="A223" s="348"/>
      <c r="B223" s="347"/>
      <c r="C223" s="98" t="s">
        <v>574</v>
      </c>
      <c r="D223" s="96">
        <v>0</v>
      </c>
      <c r="E223" s="96"/>
      <c r="F223" s="100"/>
      <c r="G223" s="100"/>
      <c r="H223" s="75"/>
      <c r="I223" s="120"/>
      <c r="J223" s="6"/>
      <c r="K223" s="6"/>
      <c r="L223" s="6"/>
    </row>
    <row r="224" spans="1:12" s="5" customFormat="1" ht="25.5" hidden="1">
      <c r="A224" s="348"/>
      <c r="B224" s="347"/>
      <c r="C224" s="98" t="s">
        <v>575</v>
      </c>
      <c r="D224" s="96">
        <v>0</v>
      </c>
      <c r="E224" s="96"/>
      <c r="F224" s="100"/>
      <c r="G224" s="100"/>
      <c r="H224" s="75"/>
      <c r="I224" s="120"/>
      <c r="J224" s="6"/>
      <c r="K224" s="6"/>
      <c r="L224" s="6"/>
    </row>
    <row r="225" spans="1:12" s="5" customFormat="1" ht="12.75" hidden="1">
      <c r="A225" s="348"/>
      <c r="B225" s="347"/>
      <c r="C225" s="98" t="s">
        <v>576</v>
      </c>
      <c r="D225" s="96">
        <v>0</v>
      </c>
      <c r="E225" s="96"/>
      <c r="F225" s="100"/>
      <c r="G225" s="100"/>
      <c r="H225" s="75"/>
      <c r="I225" s="120"/>
      <c r="J225" s="6"/>
      <c r="K225" s="6"/>
      <c r="L225" s="6"/>
    </row>
    <row r="226" spans="1:12" s="5" customFormat="1" ht="38.25" hidden="1">
      <c r="A226" s="348"/>
      <c r="B226" s="347"/>
      <c r="C226" s="98" t="s">
        <v>577</v>
      </c>
      <c r="D226" s="96">
        <v>0</v>
      </c>
      <c r="E226" s="96"/>
      <c r="F226" s="100"/>
      <c r="G226" s="100"/>
      <c r="H226" s="75"/>
      <c r="I226" s="120"/>
      <c r="J226" s="6"/>
      <c r="K226" s="6"/>
      <c r="L226" s="6"/>
    </row>
    <row r="227" spans="1:12" s="5" customFormat="1" ht="12.75" hidden="1">
      <c r="A227" s="348"/>
      <c r="B227" s="347"/>
      <c r="C227" s="98" t="s">
        <v>578</v>
      </c>
      <c r="D227" s="96">
        <v>0</v>
      </c>
      <c r="E227" s="96"/>
      <c r="F227" s="100"/>
      <c r="G227" s="100"/>
      <c r="H227" s="75"/>
      <c r="I227" s="120"/>
      <c r="J227" s="6"/>
      <c r="K227" s="6"/>
      <c r="L227" s="6"/>
    </row>
    <row r="228" spans="1:12" s="5" customFormat="1" ht="51" hidden="1">
      <c r="A228" s="348"/>
      <c r="B228" s="347"/>
      <c r="C228" s="98" t="s">
        <v>579</v>
      </c>
      <c r="D228" s="96">
        <v>0</v>
      </c>
      <c r="E228" s="96"/>
      <c r="F228" s="100"/>
      <c r="G228" s="100"/>
      <c r="H228" s="75"/>
      <c r="I228" s="120"/>
      <c r="J228" s="6"/>
      <c r="K228" s="6"/>
      <c r="L228" s="6"/>
    </row>
    <row r="229" spans="1:12" s="5" customFormat="1" ht="12.75" hidden="1">
      <c r="A229" s="348"/>
      <c r="B229" s="347"/>
      <c r="C229" s="98"/>
      <c r="D229" s="96">
        <v>0</v>
      </c>
      <c r="E229" s="96"/>
      <c r="F229" s="100"/>
      <c r="G229" s="100"/>
      <c r="H229" s="75"/>
      <c r="I229" s="120"/>
      <c r="J229" s="6"/>
      <c r="K229" s="6"/>
      <c r="L229" s="6"/>
    </row>
    <row r="230" spans="1:12" s="5" customFormat="1" ht="12.75" hidden="1">
      <c r="A230" s="348"/>
      <c r="B230" s="347"/>
      <c r="C230" s="98"/>
      <c r="D230" s="96">
        <v>0</v>
      </c>
      <c r="E230" s="96"/>
      <c r="F230" s="100"/>
      <c r="G230" s="100"/>
      <c r="H230" s="75"/>
      <c r="I230" s="120"/>
      <c r="J230" s="6"/>
      <c r="K230" s="6"/>
      <c r="L230" s="6"/>
    </row>
    <row r="231" spans="1:12" s="5" customFormat="1" ht="38.25">
      <c r="A231" s="348"/>
      <c r="B231" s="347" t="s">
        <v>44</v>
      </c>
      <c r="C231" s="98" t="s">
        <v>39</v>
      </c>
      <c r="D231" s="96">
        <v>87419185</v>
      </c>
      <c r="E231" s="99"/>
      <c r="F231" s="100"/>
      <c r="G231" s="100"/>
      <c r="H231" s="75"/>
      <c r="I231" s="120"/>
      <c r="J231" s="6"/>
      <c r="K231" s="6"/>
      <c r="L231" s="6"/>
    </row>
    <row r="232" spans="1:12" s="5" customFormat="1" ht="15" hidden="1" customHeight="1">
      <c r="A232" s="348"/>
      <c r="B232" s="347"/>
      <c r="C232" s="95" t="s">
        <v>56</v>
      </c>
      <c r="D232" s="99">
        <f>D233</f>
        <v>685132</v>
      </c>
      <c r="E232" s="99"/>
      <c r="F232" s="100"/>
      <c r="G232" s="100"/>
      <c r="H232" s="75"/>
      <c r="I232" s="120"/>
      <c r="J232" s="6"/>
      <c r="K232" s="6"/>
      <c r="L232" s="6"/>
    </row>
    <row r="233" spans="1:12" s="5" customFormat="1" ht="25.5" hidden="1">
      <c r="A233" s="348"/>
      <c r="B233" s="347"/>
      <c r="C233" s="98" t="s">
        <v>643</v>
      </c>
      <c r="D233" s="99">
        <v>685132</v>
      </c>
      <c r="E233" s="99"/>
      <c r="F233" s="100"/>
      <c r="G233" s="100"/>
      <c r="H233" s="75"/>
      <c r="I233" s="120"/>
      <c r="J233" s="6"/>
      <c r="K233" s="6"/>
      <c r="L233" s="6"/>
    </row>
    <row r="234" spans="1:12" s="5" customFormat="1" ht="15" hidden="1" customHeight="1">
      <c r="A234" s="348"/>
      <c r="B234" s="347"/>
      <c r="C234" s="95" t="s">
        <v>644</v>
      </c>
      <c r="D234" s="99"/>
      <c r="E234" s="99"/>
      <c r="F234" s="100"/>
      <c r="G234" s="100"/>
      <c r="H234" s="75"/>
      <c r="I234" s="120"/>
      <c r="J234" s="6"/>
      <c r="K234" s="6"/>
      <c r="L234" s="6"/>
    </row>
    <row r="235" spans="1:12" s="5" customFormat="1" ht="12.75" hidden="1">
      <c r="A235" s="348"/>
      <c r="B235" s="347"/>
      <c r="C235" s="95" t="s">
        <v>57</v>
      </c>
      <c r="D235" s="96">
        <v>0</v>
      </c>
      <c r="E235" s="96"/>
      <c r="F235" s="100"/>
      <c r="G235" s="100"/>
      <c r="H235" s="75"/>
      <c r="I235" s="120"/>
      <c r="J235" s="6"/>
      <c r="K235" s="6"/>
      <c r="L235" s="6"/>
    </row>
    <row r="236" spans="1:12" s="5" customFormat="1" ht="12.75" hidden="1">
      <c r="A236" s="348"/>
      <c r="B236" s="347"/>
      <c r="C236" s="98" t="s">
        <v>515</v>
      </c>
      <c r="D236" s="96">
        <v>0</v>
      </c>
      <c r="E236" s="99"/>
      <c r="F236" s="100"/>
      <c r="G236" s="100"/>
      <c r="H236" s="75"/>
      <c r="I236" s="120"/>
      <c r="J236" s="6"/>
      <c r="K236" s="6"/>
      <c r="L236" s="6"/>
    </row>
    <row r="237" spans="1:12" s="5" customFormat="1" ht="12.75" hidden="1">
      <c r="A237" s="348"/>
      <c r="B237" s="347"/>
      <c r="C237" s="98" t="s">
        <v>516</v>
      </c>
      <c r="D237" s="96">
        <v>0</v>
      </c>
      <c r="E237" s="99"/>
      <c r="F237" s="100"/>
      <c r="G237" s="100"/>
      <c r="H237" s="75"/>
      <c r="I237" s="120"/>
      <c r="J237" s="6"/>
      <c r="K237" s="6"/>
      <c r="L237" s="6"/>
    </row>
    <row r="238" spans="1:12" s="5" customFormat="1" ht="25.5" hidden="1">
      <c r="A238" s="348"/>
      <c r="B238" s="347"/>
      <c r="C238" s="98" t="s">
        <v>620</v>
      </c>
      <c r="D238" s="96">
        <v>0</v>
      </c>
      <c r="E238" s="99"/>
      <c r="F238" s="100"/>
      <c r="G238" s="100"/>
      <c r="H238" s="75"/>
      <c r="I238" s="120"/>
      <c r="J238" s="6"/>
      <c r="K238" s="6"/>
      <c r="L238" s="6"/>
    </row>
    <row r="239" spans="1:12" s="5" customFormat="1" ht="31.5" hidden="1" customHeight="1">
      <c r="A239" s="348"/>
      <c r="B239" s="347"/>
      <c r="C239" s="98" t="s">
        <v>645</v>
      </c>
      <c r="D239" s="99"/>
      <c r="E239" s="99"/>
      <c r="F239" s="100"/>
      <c r="G239" s="100"/>
      <c r="H239" s="75"/>
      <c r="I239" s="120"/>
      <c r="J239" s="6"/>
      <c r="K239" s="6"/>
      <c r="L239" s="6"/>
    </row>
    <row r="240" spans="1:12" s="5" customFormat="1" ht="12.75" hidden="1">
      <c r="A240" s="348"/>
      <c r="B240" s="347"/>
      <c r="C240" s="98"/>
      <c r="D240" s="96">
        <v>0</v>
      </c>
      <c r="E240" s="96"/>
      <c r="F240" s="100"/>
      <c r="G240" s="100"/>
      <c r="H240" s="75"/>
      <c r="I240" s="120"/>
      <c r="J240" s="6"/>
      <c r="K240" s="6"/>
      <c r="L240" s="6"/>
    </row>
    <row r="241" spans="1:12" s="5" customFormat="1" ht="15" hidden="1" customHeight="1">
      <c r="A241" s="348"/>
      <c r="B241" s="347"/>
      <c r="C241" s="95" t="s">
        <v>58</v>
      </c>
      <c r="D241" s="99">
        <f>SUM(D242:D246)</f>
        <v>2600000</v>
      </c>
      <c r="E241" s="99"/>
      <c r="F241" s="99"/>
      <c r="G241" s="99"/>
      <c r="H241" s="75"/>
      <c r="I241" s="120"/>
      <c r="J241" s="6"/>
      <c r="K241" s="6"/>
      <c r="L241" s="6"/>
    </row>
    <row r="242" spans="1:12" s="5" customFormat="1" ht="12.75" hidden="1">
      <c r="A242" s="348"/>
      <c r="B242" s="347"/>
      <c r="C242" s="98" t="s">
        <v>144</v>
      </c>
      <c r="D242" s="96">
        <v>0</v>
      </c>
      <c r="E242" s="96"/>
      <c r="F242" s="100"/>
      <c r="G242" s="100"/>
      <c r="H242" s="75"/>
      <c r="I242" s="120"/>
      <c r="J242" s="6"/>
      <c r="K242" s="6"/>
      <c r="L242" s="6"/>
    </row>
    <row r="243" spans="1:12" s="5" customFormat="1" ht="25.5" hidden="1">
      <c r="A243" s="348"/>
      <c r="B243" s="347"/>
      <c r="C243" s="98" t="s">
        <v>145</v>
      </c>
      <c r="D243" s="96">
        <v>0</v>
      </c>
      <c r="E243" s="96"/>
      <c r="F243" s="100"/>
      <c r="G243" s="100"/>
      <c r="H243" s="75"/>
      <c r="I243" s="120"/>
      <c r="J243" s="6"/>
      <c r="K243" s="6"/>
      <c r="L243" s="6"/>
    </row>
    <row r="244" spans="1:12" s="5" customFormat="1" ht="25.5" hidden="1">
      <c r="A244" s="348"/>
      <c r="B244" s="347"/>
      <c r="C244" s="98" t="s">
        <v>518</v>
      </c>
      <c r="D244" s="99">
        <v>2600000</v>
      </c>
      <c r="E244" s="99"/>
      <c r="F244" s="100"/>
      <c r="G244" s="100"/>
      <c r="H244" s="75"/>
      <c r="I244" s="120"/>
      <c r="J244" s="6"/>
      <c r="K244" s="6"/>
      <c r="L244" s="6"/>
    </row>
    <row r="245" spans="1:12" s="5" customFormat="1" ht="25.5" hidden="1">
      <c r="A245" s="348"/>
      <c r="B245" s="347"/>
      <c r="C245" s="98" t="s">
        <v>147</v>
      </c>
      <c r="D245" s="99"/>
      <c r="E245" s="99"/>
      <c r="F245" s="100"/>
      <c r="G245" s="100"/>
      <c r="H245" s="75"/>
      <c r="I245" s="120"/>
      <c r="J245" s="6"/>
      <c r="K245" s="6"/>
      <c r="L245" s="6"/>
    </row>
    <row r="246" spans="1:12" s="5" customFormat="1" ht="25.5" hidden="1">
      <c r="A246" s="348"/>
      <c r="B246" s="347"/>
      <c r="C246" s="98" t="s">
        <v>646</v>
      </c>
      <c r="D246" s="99">
        <v>0</v>
      </c>
      <c r="E246" s="99"/>
      <c r="F246" s="100"/>
      <c r="G246" s="100"/>
      <c r="H246" s="75"/>
      <c r="I246" s="120"/>
      <c r="J246" s="6"/>
      <c r="K246" s="6"/>
      <c r="L246" s="6"/>
    </row>
    <row r="247" spans="1:12" s="5" customFormat="1" ht="15" hidden="1" customHeight="1">
      <c r="A247" s="348"/>
      <c r="B247" s="347"/>
      <c r="C247" s="95" t="s">
        <v>61</v>
      </c>
      <c r="D247" s="99">
        <f>SUM(D248:D249)</f>
        <v>0</v>
      </c>
      <c r="E247" s="99"/>
      <c r="F247" s="99"/>
      <c r="G247" s="99"/>
      <c r="H247" s="75"/>
      <c r="I247" s="120"/>
      <c r="J247" s="6"/>
      <c r="K247" s="6"/>
      <c r="L247" s="6"/>
    </row>
    <row r="248" spans="1:12" s="5" customFormat="1" ht="25.5" hidden="1">
      <c r="A248" s="348"/>
      <c r="B248" s="347"/>
      <c r="C248" s="98" t="s">
        <v>148</v>
      </c>
      <c r="D248" s="99">
        <v>0</v>
      </c>
      <c r="E248" s="99"/>
      <c r="F248" s="100"/>
      <c r="G248" s="100"/>
      <c r="H248" s="75"/>
      <c r="I248" s="120"/>
      <c r="J248" s="6"/>
      <c r="K248" s="6"/>
      <c r="L248" s="6"/>
    </row>
    <row r="249" spans="1:12" s="5" customFormat="1" ht="25.5" hidden="1">
      <c r="A249" s="348"/>
      <c r="B249" s="347"/>
      <c r="C249" s="98" t="s">
        <v>149</v>
      </c>
      <c r="D249" s="99">
        <v>0</v>
      </c>
      <c r="E249" s="99"/>
      <c r="F249" s="100"/>
      <c r="G249" s="100"/>
      <c r="H249" s="75"/>
      <c r="I249" s="120"/>
      <c r="J249" s="6"/>
      <c r="K249" s="6"/>
      <c r="L249" s="6"/>
    </row>
    <row r="250" spans="1:12" s="5" customFormat="1" ht="12.75" hidden="1" customHeight="1">
      <c r="A250" s="348"/>
      <c r="B250" s="347"/>
      <c r="C250" s="98" t="s">
        <v>72</v>
      </c>
      <c r="D250" s="99">
        <v>0</v>
      </c>
      <c r="E250" s="99"/>
      <c r="F250" s="99"/>
      <c r="G250" s="99"/>
      <c r="H250" s="75"/>
      <c r="I250" s="120"/>
      <c r="J250" s="6"/>
      <c r="K250" s="6"/>
      <c r="L250" s="6"/>
    </row>
    <row r="251" spans="1:12" s="5" customFormat="1" ht="25.5" hidden="1">
      <c r="A251" s="348"/>
      <c r="B251" s="347"/>
      <c r="C251" s="98" t="s">
        <v>150</v>
      </c>
      <c r="D251" s="99">
        <v>0</v>
      </c>
      <c r="E251" s="99"/>
      <c r="F251" s="100"/>
      <c r="G251" s="100"/>
      <c r="H251" s="75"/>
      <c r="I251" s="120"/>
      <c r="J251" s="6"/>
      <c r="K251" s="6"/>
      <c r="L251" s="6"/>
    </row>
    <row r="252" spans="1:12" s="5" customFormat="1" ht="25.5" hidden="1">
      <c r="A252" s="348"/>
      <c r="B252" s="347"/>
      <c r="C252" s="98" t="s">
        <v>128</v>
      </c>
      <c r="D252" s="99">
        <v>0</v>
      </c>
      <c r="E252" s="99"/>
      <c r="F252" s="100"/>
      <c r="G252" s="100"/>
      <c r="H252" s="75"/>
      <c r="I252" s="120"/>
      <c r="J252" s="6"/>
      <c r="K252" s="6"/>
      <c r="L252" s="6"/>
    </row>
    <row r="253" spans="1:12" s="5" customFormat="1" ht="15" hidden="1" customHeight="1">
      <c r="A253" s="348"/>
      <c r="B253" s="347"/>
      <c r="C253" s="95" t="s">
        <v>61</v>
      </c>
      <c r="D253" s="99">
        <f>SUM(D254:D257)</f>
        <v>11848993</v>
      </c>
      <c r="E253" s="99"/>
      <c r="F253" s="99"/>
      <c r="G253" s="99"/>
      <c r="H253" s="75"/>
      <c r="I253" s="120"/>
      <c r="J253" s="6"/>
      <c r="K253" s="6"/>
      <c r="L253" s="6"/>
    </row>
    <row r="254" spans="1:12" s="5" customFormat="1" ht="12.75" hidden="1">
      <c r="A254" s="348"/>
      <c r="B254" s="347"/>
      <c r="C254" s="98" t="s">
        <v>151</v>
      </c>
      <c r="D254" s="99">
        <v>3921530</v>
      </c>
      <c r="E254" s="99"/>
      <c r="F254" s="100"/>
      <c r="G254" s="100"/>
      <c r="H254" s="75"/>
      <c r="I254" s="120"/>
      <c r="J254" s="6"/>
      <c r="K254" s="6"/>
      <c r="L254" s="6"/>
    </row>
    <row r="255" spans="1:12" s="5" customFormat="1" ht="38.25" hidden="1">
      <c r="A255" s="348"/>
      <c r="B255" s="347"/>
      <c r="C255" s="98" t="s">
        <v>647</v>
      </c>
      <c r="D255" s="99"/>
      <c r="E255" s="99"/>
      <c r="F255" s="100"/>
      <c r="G255" s="100"/>
      <c r="H255" s="75"/>
      <c r="I255" s="120"/>
      <c r="J255" s="6"/>
      <c r="K255" s="6"/>
      <c r="L255" s="6"/>
    </row>
    <row r="256" spans="1:12" s="5" customFormat="1" ht="38.25" hidden="1">
      <c r="A256" s="348"/>
      <c r="B256" s="347"/>
      <c r="C256" s="98" t="s">
        <v>648</v>
      </c>
      <c r="D256" s="99"/>
      <c r="E256" s="99"/>
      <c r="F256" s="100"/>
      <c r="G256" s="100"/>
      <c r="H256" s="75"/>
      <c r="I256" s="120"/>
      <c r="J256" s="6"/>
      <c r="K256" s="6"/>
      <c r="L256" s="6"/>
    </row>
    <row r="257" spans="1:12" s="5" customFormat="1" ht="12.75" hidden="1">
      <c r="A257" s="348"/>
      <c r="B257" s="347"/>
      <c r="C257" s="98" t="s">
        <v>152</v>
      </c>
      <c r="D257" s="99">
        <v>7927463</v>
      </c>
      <c r="E257" s="99"/>
      <c r="F257" s="100"/>
      <c r="G257" s="100"/>
      <c r="H257" s="75"/>
      <c r="I257" s="120"/>
      <c r="J257" s="6"/>
      <c r="K257" s="6"/>
      <c r="L257" s="6"/>
    </row>
    <row r="258" spans="1:12" s="5" customFormat="1" ht="15" hidden="1" customHeight="1">
      <c r="A258" s="348"/>
      <c r="B258" s="347"/>
      <c r="C258" s="95" t="s">
        <v>62</v>
      </c>
      <c r="D258" s="99">
        <f>SUM(D259:D268)</f>
        <v>1293954</v>
      </c>
      <c r="E258" s="99"/>
      <c r="F258" s="99"/>
      <c r="G258" s="99"/>
      <c r="H258" s="75"/>
      <c r="I258" s="120"/>
      <c r="J258" s="6"/>
      <c r="K258" s="6"/>
      <c r="L258" s="6"/>
    </row>
    <row r="259" spans="1:12" s="5" customFormat="1" ht="15" hidden="1" customHeight="1">
      <c r="A259" s="348"/>
      <c r="B259" s="347"/>
      <c r="C259" s="98" t="s">
        <v>650</v>
      </c>
      <c r="D259" s="99">
        <v>1293954</v>
      </c>
      <c r="E259" s="99"/>
      <c r="F259" s="99"/>
      <c r="G259" s="99"/>
      <c r="H259" s="75"/>
      <c r="I259" s="120"/>
      <c r="J259" s="6"/>
      <c r="K259" s="6"/>
      <c r="L259" s="6"/>
    </row>
    <row r="260" spans="1:12" s="5" customFormat="1" ht="12.75" hidden="1" customHeight="1">
      <c r="A260" s="348"/>
      <c r="B260" s="347"/>
      <c r="C260" s="98" t="s">
        <v>649</v>
      </c>
      <c r="D260" s="99"/>
      <c r="E260" s="99"/>
      <c r="F260" s="99"/>
      <c r="G260" s="99"/>
      <c r="H260" s="75"/>
      <c r="I260" s="120"/>
      <c r="J260" s="6"/>
      <c r="K260" s="6"/>
      <c r="L260" s="6"/>
    </row>
    <row r="261" spans="1:12" s="5" customFormat="1" ht="25.5" hidden="1">
      <c r="A261" s="348"/>
      <c r="B261" s="347"/>
      <c r="C261" s="98" t="s">
        <v>153</v>
      </c>
      <c r="D261" s="99">
        <v>0</v>
      </c>
      <c r="E261" s="99"/>
      <c r="F261" s="100"/>
      <c r="G261" s="100"/>
      <c r="H261" s="75"/>
      <c r="I261" s="120"/>
      <c r="J261" s="6"/>
      <c r="K261" s="6"/>
      <c r="L261" s="6"/>
    </row>
    <row r="262" spans="1:12" s="5" customFormat="1" ht="25.5" hidden="1">
      <c r="A262" s="348"/>
      <c r="B262" s="347"/>
      <c r="C262" s="98" t="s">
        <v>154</v>
      </c>
      <c r="D262" s="99">
        <v>0</v>
      </c>
      <c r="E262" s="99"/>
      <c r="F262" s="100"/>
      <c r="G262" s="100"/>
      <c r="H262" s="75"/>
      <c r="I262" s="120"/>
      <c r="J262" s="6"/>
      <c r="K262" s="6"/>
      <c r="L262" s="6"/>
    </row>
    <row r="263" spans="1:12" s="5" customFormat="1" ht="25.5" hidden="1">
      <c r="A263" s="348"/>
      <c r="B263" s="347"/>
      <c r="C263" s="98" t="s">
        <v>155</v>
      </c>
      <c r="D263" s="99">
        <v>0</v>
      </c>
      <c r="E263" s="99"/>
      <c r="F263" s="100"/>
      <c r="G263" s="100"/>
      <c r="H263" s="75"/>
      <c r="I263" s="120"/>
      <c r="J263" s="6"/>
      <c r="K263" s="6"/>
      <c r="L263" s="6"/>
    </row>
    <row r="264" spans="1:12" s="5" customFormat="1" ht="12.75" hidden="1">
      <c r="A264" s="348"/>
      <c r="B264" s="347"/>
      <c r="C264" s="98" t="s">
        <v>156</v>
      </c>
      <c r="D264" s="99">
        <v>0</v>
      </c>
      <c r="E264" s="99"/>
      <c r="F264" s="100"/>
      <c r="G264" s="100"/>
      <c r="H264" s="75"/>
      <c r="I264" s="120"/>
      <c r="J264" s="6"/>
      <c r="K264" s="6"/>
      <c r="L264" s="6"/>
    </row>
    <row r="265" spans="1:12" s="5" customFormat="1" ht="25.5" hidden="1">
      <c r="A265" s="348"/>
      <c r="B265" s="347"/>
      <c r="C265" s="98" t="s">
        <v>129</v>
      </c>
      <c r="D265" s="99">
        <v>0</v>
      </c>
      <c r="E265" s="99"/>
      <c r="F265" s="100"/>
      <c r="G265" s="100"/>
      <c r="H265" s="75"/>
      <c r="I265" s="120"/>
      <c r="J265" s="6"/>
      <c r="K265" s="6"/>
      <c r="L265" s="6"/>
    </row>
    <row r="266" spans="1:12" s="5" customFormat="1" ht="25.5" hidden="1">
      <c r="A266" s="348"/>
      <c r="B266" s="347"/>
      <c r="C266" s="98" t="s">
        <v>157</v>
      </c>
      <c r="D266" s="99">
        <v>0</v>
      </c>
      <c r="E266" s="99"/>
      <c r="F266" s="100"/>
      <c r="G266" s="100"/>
      <c r="H266" s="75"/>
      <c r="I266" s="120"/>
      <c r="J266" s="6"/>
      <c r="K266" s="6"/>
      <c r="L266" s="6"/>
    </row>
    <row r="267" spans="1:12" s="5" customFormat="1" ht="12.75" hidden="1">
      <c r="A267" s="348"/>
      <c r="B267" s="347"/>
      <c r="C267" s="98"/>
      <c r="D267" s="96">
        <v>0</v>
      </c>
      <c r="E267" s="96"/>
      <c r="F267" s="100"/>
      <c r="G267" s="100"/>
      <c r="H267" s="75"/>
      <c r="I267" s="120"/>
      <c r="J267" s="6"/>
      <c r="K267" s="6"/>
      <c r="L267" s="6"/>
    </row>
    <row r="268" spans="1:12" s="5" customFormat="1" ht="12.75" hidden="1">
      <c r="A268" s="348"/>
      <c r="B268" s="347"/>
      <c r="C268" s="98" t="s">
        <v>159</v>
      </c>
      <c r="D268" s="96">
        <v>0</v>
      </c>
      <c r="E268" s="96"/>
      <c r="F268" s="100"/>
      <c r="G268" s="100"/>
      <c r="H268" s="75"/>
      <c r="I268" s="120"/>
      <c r="J268" s="6"/>
      <c r="K268" s="6"/>
      <c r="L268" s="6"/>
    </row>
    <row r="269" spans="1:12" s="5" customFormat="1" ht="15" hidden="1" customHeight="1">
      <c r="A269" s="348"/>
      <c r="B269" s="347"/>
      <c r="C269" s="95" t="s">
        <v>74</v>
      </c>
      <c r="D269" s="99">
        <f>SUM(D270:D271)</f>
        <v>0</v>
      </c>
      <c r="E269" s="99"/>
      <c r="F269" s="99"/>
      <c r="G269" s="99"/>
      <c r="H269" s="75"/>
      <c r="I269" s="120"/>
      <c r="J269" s="6"/>
      <c r="K269" s="6"/>
      <c r="L269" s="6"/>
    </row>
    <row r="270" spans="1:12" s="5" customFormat="1" ht="25.5" hidden="1">
      <c r="A270" s="348"/>
      <c r="B270" s="347"/>
      <c r="C270" s="98" t="s">
        <v>160</v>
      </c>
      <c r="D270" s="96">
        <v>0</v>
      </c>
      <c r="E270" s="96"/>
      <c r="F270" s="100"/>
      <c r="G270" s="100"/>
      <c r="H270" s="75"/>
      <c r="I270" s="120"/>
      <c r="J270" s="6"/>
      <c r="K270" s="6"/>
      <c r="L270" s="6"/>
    </row>
    <row r="271" spans="1:12" s="5" customFormat="1" ht="25.5" hidden="1">
      <c r="A271" s="348"/>
      <c r="B271" s="347"/>
      <c r="C271" s="98" t="s">
        <v>630</v>
      </c>
      <c r="D271" s="96">
        <v>0</v>
      </c>
      <c r="E271" s="96"/>
      <c r="F271" s="100"/>
      <c r="G271" s="100"/>
      <c r="H271" s="75"/>
      <c r="I271" s="120"/>
      <c r="J271" s="6"/>
      <c r="K271" s="6"/>
      <c r="L271" s="6"/>
    </row>
    <row r="272" spans="1:12" s="5" customFormat="1" ht="15" hidden="1" customHeight="1">
      <c r="A272" s="348"/>
      <c r="B272" s="347"/>
      <c r="C272" s="95" t="s">
        <v>63</v>
      </c>
      <c r="D272" s="99">
        <f>SUM(D273:D281)</f>
        <v>2170961</v>
      </c>
      <c r="E272" s="99"/>
      <c r="F272" s="99"/>
      <c r="G272" s="99"/>
      <c r="H272" s="75"/>
      <c r="I272" s="120"/>
      <c r="J272" s="6"/>
      <c r="K272" s="6"/>
      <c r="L272" s="6"/>
    </row>
    <row r="273" spans="1:12" s="5" customFormat="1" ht="25.5" hidden="1">
      <c r="A273" s="348"/>
      <c r="B273" s="347"/>
      <c r="C273" s="98" t="s">
        <v>429</v>
      </c>
      <c r="D273" s="99">
        <v>842306</v>
      </c>
      <c r="E273" s="99"/>
      <c r="F273" s="99"/>
      <c r="G273" s="99"/>
      <c r="H273" s="75"/>
      <c r="I273" s="120"/>
      <c r="J273" s="6"/>
      <c r="K273" s="6"/>
      <c r="L273" s="6"/>
    </row>
    <row r="274" spans="1:12" s="5" customFormat="1" ht="25.5" hidden="1">
      <c r="A274" s="348"/>
      <c r="B274" s="347"/>
      <c r="C274" s="98" t="s">
        <v>434</v>
      </c>
      <c r="D274" s="99">
        <v>570269</v>
      </c>
      <c r="E274" s="99"/>
      <c r="F274" s="99"/>
      <c r="G274" s="99"/>
      <c r="H274" s="75"/>
      <c r="I274" s="120"/>
      <c r="J274" s="6"/>
      <c r="K274" s="6"/>
      <c r="L274" s="6"/>
    </row>
    <row r="275" spans="1:12" s="5" customFormat="1" ht="25.5" hidden="1">
      <c r="A275" s="348"/>
      <c r="B275" s="347"/>
      <c r="C275" s="98" t="s">
        <v>131</v>
      </c>
      <c r="D275" s="96">
        <v>0</v>
      </c>
      <c r="E275" s="96"/>
      <c r="F275" s="100"/>
      <c r="G275" s="100"/>
      <c r="H275" s="75"/>
      <c r="I275" s="120"/>
      <c r="J275" s="6"/>
      <c r="K275" s="6"/>
      <c r="L275" s="6"/>
    </row>
    <row r="276" spans="1:12" s="5" customFormat="1" ht="38.25" hidden="1">
      <c r="A276" s="348"/>
      <c r="B276" s="347"/>
      <c r="C276" s="98" t="s">
        <v>75</v>
      </c>
      <c r="D276" s="99">
        <v>758386</v>
      </c>
      <c r="E276" s="99"/>
      <c r="F276" s="100"/>
      <c r="G276" s="100"/>
      <c r="H276" s="75"/>
      <c r="I276" s="120"/>
      <c r="J276" s="6"/>
      <c r="K276" s="6"/>
      <c r="L276" s="6"/>
    </row>
    <row r="277" spans="1:12" s="5" customFormat="1" ht="23.25" hidden="1" customHeight="1">
      <c r="A277" s="348"/>
      <c r="B277" s="347"/>
      <c r="C277" s="98" t="s">
        <v>631</v>
      </c>
      <c r="D277" s="96">
        <v>0</v>
      </c>
      <c r="E277" s="96"/>
      <c r="F277" s="100"/>
      <c r="G277" s="100"/>
      <c r="H277" s="75"/>
      <c r="I277" s="120"/>
      <c r="J277" s="6"/>
      <c r="K277" s="6"/>
      <c r="L277" s="6"/>
    </row>
    <row r="278" spans="1:12" s="5" customFormat="1" ht="25.5" hidden="1">
      <c r="A278" s="348"/>
      <c r="B278" s="347"/>
      <c r="C278" s="98" t="s">
        <v>632</v>
      </c>
      <c r="D278" s="96">
        <v>0</v>
      </c>
      <c r="E278" s="96"/>
      <c r="F278" s="100"/>
      <c r="G278" s="100"/>
      <c r="H278" s="75"/>
      <c r="I278" s="120"/>
      <c r="J278" s="6"/>
      <c r="K278" s="6"/>
      <c r="L278" s="6"/>
    </row>
    <row r="279" spans="1:12" s="5" customFormat="1" ht="25.5" hidden="1">
      <c r="A279" s="348"/>
      <c r="B279" s="347"/>
      <c r="C279" s="98" t="s">
        <v>633</v>
      </c>
      <c r="D279" s="96"/>
      <c r="E279" s="96"/>
      <c r="F279" s="100"/>
      <c r="G279" s="100"/>
      <c r="H279" s="75"/>
      <c r="I279" s="120"/>
      <c r="J279" s="6"/>
      <c r="K279" s="6"/>
      <c r="L279" s="6"/>
    </row>
    <row r="280" spans="1:12" s="5" customFormat="1" ht="25.5" hidden="1">
      <c r="A280" s="348"/>
      <c r="B280" s="347"/>
      <c r="C280" s="98" t="s">
        <v>634</v>
      </c>
      <c r="D280" s="96"/>
      <c r="E280" s="96"/>
      <c r="F280" s="100"/>
      <c r="G280" s="100"/>
      <c r="H280" s="75"/>
      <c r="I280" s="120"/>
      <c r="J280" s="6"/>
      <c r="K280" s="6"/>
      <c r="L280" s="6"/>
    </row>
    <row r="281" spans="1:12" s="5" customFormat="1" ht="25.5" hidden="1">
      <c r="A281" s="348"/>
      <c r="B281" s="347"/>
      <c r="C281" s="98" t="s">
        <v>130</v>
      </c>
      <c r="D281" s="96">
        <v>0</v>
      </c>
      <c r="E281" s="96"/>
      <c r="F281" s="100"/>
      <c r="G281" s="100"/>
      <c r="H281" s="75"/>
      <c r="I281" s="120"/>
      <c r="J281" s="6"/>
      <c r="K281" s="6"/>
      <c r="L281" s="6"/>
    </row>
    <row r="282" spans="1:12" s="5" customFormat="1" ht="15" hidden="1" customHeight="1">
      <c r="A282" s="348"/>
      <c r="B282" s="347"/>
      <c r="C282" s="95" t="s">
        <v>64</v>
      </c>
      <c r="D282" s="99">
        <f>SUM(D283:D289)</f>
        <v>7100000</v>
      </c>
      <c r="E282" s="99"/>
      <c r="F282" s="99"/>
      <c r="G282" s="99"/>
      <c r="H282" s="75"/>
      <c r="I282" s="120"/>
      <c r="J282" s="6"/>
      <c r="K282" s="6"/>
      <c r="L282" s="6"/>
    </row>
    <row r="283" spans="1:12" s="5" customFormat="1" ht="29.25" hidden="1" customHeight="1">
      <c r="A283" s="348"/>
      <c r="B283" s="347"/>
      <c r="C283" s="98" t="s">
        <v>652</v>
      </c>
      <c r="D283" s="99"/>
      <c r="E283" s="99"/>
      <c r="F283" s="99"/>
      <c r="G283" s="99"/>
      <c r="H283" s="75"/>
      <c r="I283" s="120"/>
      <c r="J283" s="6"/>
      <c r="K283" s="6"/>
      <c r="L283" s="6"/>
    </row>
    <row r="284" spans="1:12" s="5" customFormat="1" ht="25.5" hidden="1">
      <c r="A284" s="348"/>
      <c r="B284" s="347"/>
      <c r="C284" s="98" t="s">
        <v>629</v>
      </c>
      <c r="D284" s="99">
        <v>7100000</v>
      </c>
      <c r="E284" s="99"/>
      <c r="F284" s="100"/>
      <c r="G284" s="100"/>
      <c r="H284" s="75"/>
      <c r="I284" s="120"/>
      <c r="J284" s="6"/>
      <c r="K284" s="6"/>
      <c r="L284" s="6"/>
    </row>
    <row r="285" spans="1:12" s="5" customFormat="1" ht="12.75" hidden="1">
      <c r="A285" s="348"/>
      <c r="B285" s="347"/>
      <c r="C285" s="98"/>
      <c r="D285" s="99">
        <v>0</v>
      </c>
      <c r="E285" s="99"/>
      <c r="F285" s="100"/>
      <c r="G285" s="100"/>
      <c r="H285" s="75"/>
      <c r="I285" s="120"/>
      <c r="J285" s="6"/>
      <c r="K285" s="6"/>
      <c r="L285" s="6"/>
    </row>
    <row r="286" spans="1:12" s="5" customFormat="1" ht="25.5" hidden="1">
      <c r="A286" s="348"/>
      <c r="B286" s="347"/>
      <c r="C286" s="98" t="s">
        <v>519</v>
      </c>
      <c r="D286" s="99">
        <v>0</v>
      </c>
      <c r="E286" s="99"/>
      <c r="F286" s="100"/>
      <c r="G286" s="100"/>
      <c r="H286" s="75"/>
      <c r="I286" s="120"/>
      <c r="J286" s="6"/>
      <c r="K286" s="6"/>
      <c r="L286" s="6"/>
    </row>
    <row r="287" spans="1:12" s="5" customFormat="1" ht="42" hidden="1" customHeight="1">
      <c r="A287" s="348"/>
      <c r="B287" s="347"/>
      <c r="C287" s="98" t="s">
        <v>520</v>
      </c>
      <c r="D287" s="99">
        <v>0</v>
      </c>
      <c r="E287" s="99"/>
      <c r="F287" s="100"/>
      <c r="G287" s="100"/>
      <c r="H287" s="75"/>
      <c r="I287" s="120"/>
      <c r="J287" s="6"/>
      <c r="K287" s="6"/>
      <c r="L287" s="6"/>
    </row>
    <row r="288" spans="1:12" s="5" customFormat="1" ht="12.75" hidden="1">
      <c r="A288" s="348"/>
      <c r="B288" s="347"/>
      <c r="C288" s="98" t="s">
        <v>521</v>
      </c>
      <c r="D288" s="99">
        <v>0</v>
      </c>
      <c r="E288" s="99"/>
      <c r="F288" s="100"/>
      <c r="G288" s="100"/>
      <c r="H288" s="75"/>
      <c r="I288" s="120"/>
      <c r="J288" s="6"/>
      <c r="K288" s="6"/>
      <c r="L288" s="6"/>
    </row>
    <row r="289" spans="1:12" s="5" customFormat="1" ht="17.25" hidden="1" customHeight="1">
      <c r="A289" s="348"/>
      <c r="B289" s="347"/>
      <c r="C289" s="98" t="s">
        <v>651</v>
      </c>
      <c r="D289" s="99"/>
      <c r="E289" s="99"/>
      <c r="F289" s="100"/>
      <c r="G289" s="100"/>
      <c r="H289" s="75"/>
      <c r="I289" s="120"/>
      <c r="J289" s="6"/>
      <c r="K289" s="6"/>
      <c r="L289" s="6"/>
    </row>
    <row r="290" spans="1:12" s="5" customFormat="1" ht="12.75" hidden="1">
      <c r="A290" s="348"/>
      <c r="B290" s="347"/>
      <c r="C290" s="95" t="s">
        <v>83</v>
      </c>
      <c r="D290" s="99">
        <f>SUM(D291:D292)</f>
        <v>1651692</v>
      </c>
      <c r="E290" s="99"/>
      <c r="F290" s="100"/>
      <c r="G290" s="100"/>
      <c r="H290" s="75"/>
      <c r="I290" s="120"/>
      <c r="J290" s="6"/>
      <c r="K290" s="6"/>
      <c r="L290" s="6"/>
    </row>
    <row r="291" spans="1:12" s="5" customFormat="1" ht="12.75" hidden="1">
      <c r="A291" s="348"/>
      <c r="B291" s="347"/>
      <c r="C291" s="98" t="s">
        <v>522</v>
      </c>
      <c r="D291" s="99">
        <v>1651692</v>
      </c>
      <c r="E291" s="99"/>
      <c r="F291" s="100"/>
      <c r="G291" s="100"/>
      <c r="H291" s="75"/>
      <c r="I291" s="120"/>
      <c r="J291" s="6"/>
      <c r="K291" s="6"/>
      <c r="L291" s="6"/>
    </row>
    <row r="292" spans="1:12" s="5" customFormat="1" ht="12.75" hidden="1" customHeight="1">
      <c r="A292" s="348"/>
      <c r="B292" s="347"/>
      <c r="C292" s="98" t="s">
        <v>653</v>
      </c>
      <c r="D292" s="96">
        <v>0</v>
      </c>
      <c r="E292" s="99"/>
      <c r="F292" s="100"/>
      <c r="G292" s="100"/>
      <c r="H292" s="75"/>
      <c r="I292" s="120"/>
      <c r="J292" s="6"/>
      <c r="K292" s="6"/>
      <c r="L292" s="6"/>
    </row>
    <row r="293" spans="1:12" s="5" customFormat="1" ht="12.75" hidden="1">
      <c r="A293" s="348"/>
      <c r="B293" s="347"/>
      <c r="C293" s="98" t="s">
        <v>437</v>
      </c>
      <c r="D293" s="99">
        <f>SUM(D294:D295)</f>
        <v>0</v>
      </c>
      <c r="E293" s="99"/>
      <c r="F293" s="100"/>
      <c r="G293" s="100"/>
      <c r="H293" s="75"/>
      <c r="I293" s="120"/>
      <c r="J293" s="6"/>
      <c r="K293" s="6"/>
      <c r="L293" s="6"/>
    </row>
    <row r="294" spans="1:12" s="5" customFormat="1" ht="17.25" hidden="1" customHeight="1">
      <c r="A294" s="348"/>
      <c r="B294" s="347"/>
      <c r="C294" s="95" t="s">
        <v>60</v>
      </c>
      <c r="D294" s="96">
        <v>0</v>
      </c>
      <c r="E294" s="96"/>
      <c r="F294" s="100"/>
      <c r="G294" s="100"/>
      <c r="H294" s="75"/>
      <c r="I294" s="120"/>
      <c r="J294" s="6"/>
      <c r="K294" s="6"/>
      <c r="L294" s="6"/>
    </row>
    <row r="295" spans="1:12" s="5" customFormat="1" ht="25.5" hidden="1" customHeight="1">
      <c r="A295" s="348"/>
      <c r="B295" s="347"/>
      <c r="C295" s="98" t="s">
        <v>627</v>
      </c>
      <c r="D295" s="99"/>
      <c r="E295" s="99"/>
      <c r="F295" s="100"/>
      <c r="G295" s="100"/>
      <c r="H295" s="75"/>
      <c r="I295" s="120"/>
      <c r="J295" s="6"/>
      <c r="K295" s="6"/>
      <c r="L295" s="6"/>
    </row>
    <row r="296" spans="1:12" s="5" customFormat="1" ht="25.5" hidden="1">
      <c r="A296" s="348"/>
      <c r="B296" s="347"/>
      <c r="C296" s="98" t="s">
        <v>407</v>
      </c>
      <c r="D296" s="96">
        <v>0</v>
      </c>
      <c r="E296" s="99"/>
      <c r="F296" s="99"/>
      <c r="G296" s="99"/>
      <c r="H296" s="75"/>
      <c r="I296" s="120"/>
      <c r="J296" s="6"/>
      <c r="K296" s="6"/>
      <c r="L296" s="6"/>
    </row>
    <row r="297" spans="1:12" s="5" customFormat="1" ht="15" hidden="1" customHeight="1">
      <c r="A297" s="348"/>
      <c r="B297" s="347"/>
      <c r="C297" s="98" t="s">
        <v>408</v>
      </c>
      <c r="D297" s="96">
        <v>0</v>
      </c>
      <c r="E297" s="99"/>
      <c r="F297" s="100"/>
      <c r="G297" s="100"/>
      <c r="H297" s="75"/>
      <c r="I297" s="120"/>
      <c r="J297" s="6"/>
      <c r="K297" s="6"/>
      <c r="L297" s="6"/>
    </row>
    <row r="298" spans="1:12" s="5" customFormat="1" ht="15" hidden="1" customHeight="1">
      <c r="A298" s="348"/>
      <c r="B298" s="347"/>
      <c r="C298" s="98" t="s">
        <v>627</v>
      </c>
      <c r="D298" s="99">
        <f>SUM(D299:D302)</f>
        <v>2734075</v>
      </c>
      <c r="E298" s="99"/>
      <c r="F298" s="99"/>
      <c r="G298" s="99"/>
      <c r="H298" s="75"/>
      <c r="I298" s="120"/>
      <c r="J298" s="6"/>
      <c r="K298" s="6"/>
      <c r="L298" s="6"/>
    </row>
    <row r="299" spans="1:12" s="5" customFormat="1" ht="12.75" hidden="1">
      <c r="A299" s="348"/>
      <c r="B299" s="347"/>
      <c r="C299" s="95" t="s">
        <v>76</v>
      </c>
      <c r="D299" s="99"/>
      <c r="E299" s="96"/>
      <c r="F299" s="119"/>
      <c r="G299" s="100"/>
      <c r="H299" s="75"/>
      <c r="I299" s="120"/>
      <c r="J299" s="6"/>
      <c r="K299" s="6"/>
      <c r="L299" s="6"/>
    </row>
    <row r="300" spans="1:12" s="5" customFormat="1" ht="12.75" hidden="1">
      <c r="A300" s="348"/>
      <c r="B300" s="347"/>
      <c r="C300" s="98" t="s">
        <v>618</v>
      </c>
      <c r="D300" s="99">
        <v>50000</v>
      </c>
      <c r="E300" s="99"/>
      <c r="F300" s="61"/>
      <c r="G300" s="100"/>
      <c r="H300" s="75"/>
      <c r="I300" s="120"/>
      <c r="J300" s="6"/>
      <c r="K300" s="6"/>
      <c r="L300" s="6"/>
    </row>
    <row r="301" spans="1:12" s="5" customFormat="1" ht="28.5" hidden="1">
      <c r="A301" s="348"/>
      <c r="B301" s="347"/>
      <c r="C301" s="269" t="s">
        <v>654</v>
      </c>
      <c r="D301" s="99">
        <v>1100000</v>
      </c>
      <c r="E301" s="99"/>
      <c r="F301" s="270"/>
      <c r="G301" s="100"/>
      <c r="H301" s="75"/>
      <c r="I301" s="120"/>
      <c r="J301" s="6"/>
      <c r="K301" s="6"/>
      <c r="L301" s="6"/>
    </row>
    <row r="302" spans="1:12" s="5" customFormat="1" ht="18" hidden="1" customHeight="1">
      <c r="A302" s="348"/>
      <c r="B302" s="347"/>
      <c r="C302" s="269" t="s">
        <v>655</v>
      </c>
      <c r="D302" s="99">
        <v>1584075</v>
      </c>
      <c r="E302" s="99"/>
      <c r="F302" s="100"/>
      <c r="G302" s="100"/>
      <c r="H302" s="75"/>
      <c r="I302" s="120"/>
      <c r="J302" s="6"/>
      <c r="K302" s="6"/>
      <c r="L302" s="6"/>
    </row>
    <row r="303" spans="1:12" s="5" customFormat="1" ht="15" hidden="1" customHeight="1">
      <c r="A303" s="348"/>
      <c r="B303" s="347"/>
      <c r="C303" s="95" t="s">
        <v>67</v>
      </c>
      <c r="D303" s="99">
        <f>SUM(D304:D317)</f>
        <v>7735315</v>
      </c>
      <c r="E303" s="99"/>
      <c r="F303" s="99"/>
      <c r="G303" s="99"/>
      <c r="H303" s="75"/>
      <c r="I303" s="120"/>
      <c r="J303" s="6"/>
      <c r="K303" s="6"/>
      <c r="L303" s="6"/>
    </row>
    <row r="304" spans="1:12" s="5" customFormat="1" ht="38.25" hidden="1">
      <c r="A304" s="348"/>
      <c r="B304" s="347"/>
      <c r="C304" s="98" t="s">
        <v>168</v>
      </c>
      <c r="D304" s="99">
        <v>2000000</v>
      </c>
      <c r="E304" s="99"/>
      <c r="F304" s="100"/>
      <c r="G304" s="100"/>
      <c r="H304" s="75"/>
      <c r="I304" s="120"/>
      <c r="J304" s="6"/>
      <c r="K304" s="6"/>
      <c r="L304" s="6"/>
    </row>
    <row r="305" spans="1:12" s="5" customFormat="1" ht="51" hidden="1" customHeight="1">
      <c r="A305" s="348"/>
      <c r="B305" s="347"/>
      <c r="C305" s="271" t="s">
        <v>656</v>
      </c>
      <c r="D305" s="99">
        <v>0</v>
      </c>
      <c r="E305" s="99"/>
      <c r="F305" s="100"/>
      <c r="G305" s="100"/>
      <c r="H305" s="75"/>
      <c r="I305" s="120"/>
      <c r="J305" s="6"/>
      <c r="K305" s="6"/>
      <c r="L305" s="6"/>
    </row>
    <row r="306" spans="1:12" s="5" customFormat="1" ht="25.5" hidden="1" customHeight="1">
      <c r="A306" s="348"/>
      <c r="B306" s="347"/>
      <c r="C306" s="271" t="s">
        <v>657</v>
      </c>
      <c r="D306" s="99">
        <v>0</v>
      </c>
      <c r="E306" s="99"/>
      <c r="F306" s="100"/>
      <c r="G306" s="100"/>
      <c r="H306" s="75"/>
      <c r="I306" s="120"/>
      <c r="J306" s="6"/>
      <c r="K306" s="6"/>
      <c r="L306" s="6"/>
    </row>
    <row r="307" spans="1:12" s="5" customFormat="1" ht="25.5" hidden="1">
      <c r="A307" s="348"/>
      <c r="B307" s="347"/>
      <c r="C307" s="98" t="s">
        <v>171</v>
      </c>
      <c r="D307" s="99">
        <v>0</v>
      </c>
      <c r="E307" s="99"/>
      <c r="F307" s="100"/>
      <c r="G307" s="100"/>
      <c r="H307" s="75"/>
      <c r="I307" s="120"/>
      <c r="J307" s="6"/>
      <c r="K307" s="6"/>
      <c r="L307" s="6"/>
    </row>
    <row r="308" spans="1:12" s="5" customFormat="1" ht="25.5" hidden="1">
      <c r="A308" s="348"/>
      <c r="B308" s="347"/>
      <c r="C308" s="98" t="s">
        <v>172</v>
      </c>
      <c r="D308" s="99">
        <v>0</v>
      </c>
      <c r="E308" s="99"/>
      <c r="F308" s="100"/>
      <c r="G308" s="100"/>
      <c r="H308" s="75"/>
      <c r="I308" s="120"/>
      <c r="J308" s="6"/>
      <c r="K308" s="6"/>
      <c r="L308" s="6"/>
    </row>
    <row r="309" spans="1:12" s="5" customFormat="1" ht="39" hidden="1" customHeight="1">
      <c r="A309" s="348"/>
      <c r="B309" s="347"/>
      <c r="C309" s="271" t="s">
        <v>658</v>
      </c>
      <c r="D309" s="99">
        <v>639059</v>
      </c>
      <c r="E309" s="99"/>
      <c r="F309" s="100"/>
      <c r="G309" s="100"/>
      <c r="H309" s="75"/>
      <c r="I309" s="120"/>
      <c r="J309" s="6"/>
      <c r="K309" s="6"/>
      <c r="L309" s="6"/>
    </row>
    <row r="310" spans="1:12" s="5" customFormat="1" ht="39" hidden="1" customHeight="1">
      <c r="A310" s="348"/>
      <c r="B310" s="347"/>
      <c r="C310" s="98" t="s">
        <v>637</v>
      </c>
      <c r="D310" s="99">
        <v>0</v>
      </c>
      <c r="E310" s="99"/>
      <c r="F310" s="100"/>
      <c r="G310" s="100"/>
      <c r="H310" s="75"/>
      <c r="I310" s="120"/>
      <c r="J310" s="6"/>
      <c r="K310" s="6"/>
      <c r="L310" s="6"/>
    </row>
    <row r="311" spans="1:12" s="5" customFormat="1" ht="39" hidden="1" customHeight="1">
      <c r="A311" s="348"/>
      <c r="B311" s="347"/>
      <c r="C311" s="98" t="s">
        <v>173</v>
      </c>
      <c r="D311" s="99">
        <v>0</v>
      </c>
      <c r="E311" s="99"/>
      <c r="F311" s="100"/>
      <c r="G311" s="100"/>
      <c r="H311" s="75"/>
      <c r="I311" s="120"/>
      <c r="J311" s="6"/>
      <c r="K311" s="6"/>
      <c r="L311" s="6"/>
    </row>
    <row r="312" spans="1:12" s="5" customFormat="1" ht="39" hidden="1" customHeight="1">
      <c r="A312" s="348"/>
      <c r="B312" s="347"/>
      <c r="C312" s="98" t="s">
        <v>77</v>
      </c>
      <c r="D312" s="99">
        <v>0</v>
      </c>
      <c r="E312" s="99"/>
      <c r="F312" s="100"/>
      <c r="G312" s="100"/>
      <c r="H312" s="75"/>
      <c r="I312" s="120"/>
      <c r="J312" s="6"/>
      <c r="K312" s="6"/>
      <c r="L312" s="6"/>
    </row>
    <row r="313" spans="1:12" s="5" customFormat="1" ht="39" hidden="1" customHeight="1">
      <c r="A313" s="348"/>
      <c r="B313" s="347"/>
      <c r="C313" s="98" t="s">
        <v>597</v>
      </c>
      <c r="D313" s="99">
        <v>400000</v>
      </c>
      <c r="E313" s="99"/>
      <c r="F313" s="100"/>
      <c r="G313" s="100"/>
      <c r="H313" s="75"/>
      <c r="I313" s="120"/>
      <c r="J313" s="6"/>
      <c r="K313" s="6"/>
      <c r="L313" s="6"/>
    </row>
    <row r="314" spans="1:12" s="5" customFormat="1" ht="39" hidden="1" customHeight="1">
      <c r="A314" s="348"/>
      <c r="B314" s="347"/>
      <c r="C314" s="98" t="s">
        <v>604</v>
      </c>
      <c r="D314" s="99">
        <v>2011146</v>
      </c>
      <c r="E314" s="99"/>
      <c r="F314" s="100"/>
      <c r="G314" s="100"/>
      <c r="H314" s="75"/>
      <c r="I314" s="120"/>
      <c r="J314" s="6"/>
      <c r="K314" s="6"/>
      <c r="L314" s="6"/>
    </row>
    <row r="315" spans="1:12" s="5" customFormat="1" ht="39" hidden="1" customHeight="1">
      <c r="A315" s="348"/>
      <c r="B315" s="347"/>
      <c r="C315" s="98" t="s">
        <v>598</v>
      </c>
      <c r="D315" s="99">
        <v>626110</v>
      </c>
      <c r="E315" s="99"/>
      <c r="F315" s="100"/>
      <c r="G315" s="100"/>
      <c r="H315" s="75"/>
      <c r="I315" s="120"/>
      <c r="J315" s="6"/>
      <c r="K315" s="6"/>
      <c r="L315" s="6"/>
    </row>
    <row r="316" spans="1:12" s="5" customFormat="1" ht="39" hidden="1" customHeight="1">
      <c r="A316" s="348"/>
      <c r="B316" s="347"/>
      <c r="C316" s="98" t="s">
        <v>568</v>
      </c>
      <c r="D316" s="99">
        <v>2000000</v>
      </c>
      <c r="E316" s="99"/>
      <c r="F316" s="100"/>
      <c r="G316" s="100"/>
      <c r="H316" s="75"/>
      <c r="I316" s="120"/>
      <c r="J316" s="6"/>
      <c r="K316" s="6"/>
      <c r="L316" s="6"/>
    </row>
    <row r="317" spans="1:12" s="5" customFormat="1" ht="39" hidden="1" customHeight="1">
      <c r="A317" s="348"/>
      <c r="B317" s="347"/>
      <c r="C317" s="98" t="s">
        <v>78</v>
      </c>
      <c r="D317" s="99">
        <v>59000</v>
      </c>
      <c r="E317" s="99"/>
      <c r="F317" s="100"/>
      <c r="G317" s="100"/>
      <c r="H317" s="75"/>
      <c r="I317" s="120"/>
      <c r="J317" s="6"/>
      <c r="K317" s="6"/>
      <c r="L317" s="6"/>
    </row>
    <row r="318" spans="1:12" s="5" customFormat="1" ht="23.25" hidden="1" customHeight="1">
      <c r="A318" s="348"/>
      <c r="B318" s="347"/>
      <c r="C318" s="95" t="s">
        <v>68</v>
      </c>
      <c r="D318" s="99">
        <f>SUM(D319:D325)</f>
        <v>9821281</v>
      </c>
      <c r="E318" s="96"/>
      <c r="F318" s="99"/>
      <c r="G318" s="99"/>
      <c r="H318" s="75"/>
      <c r="I318" s="120"/>
      <c r="J318" s="6"/>
      <c r="K318" s="6"/>
      <c r="L318" s="6"/>
    </row>
    <row r="319" spans="1:12" s="5" customFormat="1" ht="23.25" hidden="1" customHeight="1">
      <c r="A319" s="348"/>
      <c r="B319" s="347"/>
      <c r="C319" s="271" t="s">
        <v>466</v>
      </c>
      <c r="D319" s="99">
        <v>1851016</v>
      </c>
      <c r="E319" s="99"/>
      <c r="F319" s="100"/>
      <c r="G319" s="100"/>
      <c r="H319" s="75"/>
      <c r="I319" s="120"/>
      <c r="J319" s="6"/>
      <c r="K319" s="6"/>
      <c r="L319" s="6"/>
    </row>
    <row r="320" spans="1:12" s="5" customFormat="1" ht="23.25" hidden="1" customHeight="1">
      <c r="A320" s="348"/>
      <c r="B320" s="347"/>
      <c r="C320" s="269" t="s">
        <v>467</v>
      </c>
      <c r="D320" s="96">
        <v>0</v>
      </c>
      <c r="E320" s="99"/>
      <c r="F320" s="100"/>
      <c r="G320" s="100"/>
      <c r="H320" s="75"/>
      <c r="I320" s="120"/>
      <c r="J320" s="6"/>
      <c r="K320" s="6"/>
      <c r="L320" s="6"/>
    </row>
    <row r="321" spans="1:12" s="5" customFormat="1" ht="28.5" hidden="1">
      <c r="A321" s="348"/>
      <c r="B321" s="347"/>
      <c r="C321" s="269" t="s">
        <v>469</v>
      </c>
      <c r="D321" s="99">
        <v>3919950</v>
      </c>
      <c r="E321" s="99"/>
      <c r="F321" s="100"/>
      <c r="G321" s="100"/>
      <c r="H321" s="75"/>
      <c r="I321" s="120"/>
      <c r="J321" s="6"/>
      <c r="K321" s="6"/>
      <c r="L321" s="6"/>
    </row>
    <row r="322" spans="1:12" s="5" customFormat="1" ht="25.5" hidden="1">
      <c r="A322" s="348"/>
      <c r="B322" s="347"/>
      <c r="C322" s="98" t="s">
        <v>624</v>
      </c>
      <c r="D322" s="99"/>
      <c r="E322" s="99"/>
      <c r="F322" s="100"/>
      <c r="G322" s="100"/>
      <c r="H322" s="75"/>
      <c r="I322" s="120"/>
      <c r="J322" s="6"/>
      <c r="K322" s="6"/>
      <c r="L322" s="6"/>
    </row>
    <row r="323" spans="1:12" s="5" customFormat="1" ht="25.5" hidden="1">
      <c r="A323" s="348"/>
      <c r="B323" s="347"/>
      <c r="C323" s="98" t="s">
        <v>625</v>
      </c>
      <c r="D323" s="99"/>
      <c r="E323" s="99"/>
      <c r="F323" s="100"/>
      <c r="G323" s="100"/>
      <c r="H323" s="75"/>
      <c r="I323" s="120"/>
      <c r="J323" s="6"/>
      <c r="K323" s="6"/>
      <c r="L323" s="6"/>
    </row>
    <row r="324" spans="1:12" s="5" customFormat="1" ht="24" hidden="1" customHeight="1">
      <c r="A324" s="348"/>
      <c r="B324" s="347"/>
      <c r="C324" s="271" t="s">
        <v>470</v>
      </c>
      <c r="D324" s="99"/>
      <c r="E324" s="99"/>
      <c r="F324" s="100"/>
      <c r="G324" s="100"/>
      <c r="H324" s="75"/>
      <c r="I324" s="120"/>
      <c r="J324" s="6"/>
      <c r="K324" s="6"/>
      <c r="L324" s="6"/>
    </row>
    <row r="325" spans="1:12" s="5" customFormat="1" ht="22.5" hidden="1" customHeight="1">
      <c r="A325" s="348"/>
      <c r="B325" s="347"/>
      <c r="C325" s="269" t="s">
        <v>471</v>
      </c>
      <c r="D325" s="99">
        <v>4050315</v>
      </c>
      <c r="E325" s="99"/>
      <c r="F325" s="100"/>
      <c r="G325" s="100"/>
      <c r="H325" s="75"/>
      <c r="I325" s="120"/>
      <c r="J325" s="6"/>
      <c r="K325" s="6"/>
      <c r="L325" s="6"/>
    </row>
    <row r="326" spans="1:12" s="5" customFormat="1" ht="17.25" hidden="1" customHeight="1">
      <c r="A326" s="348"/>
      <c r="B326" s="347"/>
      <c r="C326" s="269" t="s">
        <v>472</v>
      </c>
      <c r="D326" s="99">
        <f>SUM(D327:D357)</f>
        <v>13974449</v>
      </c>
      <c r="E326" s="99"/>
      <c r="F326" s="99"/>
      <c r="G326" s="99"/>
      <c r="H326" s="75"/>
      <c r="I326" s="120"/>
      <c r="J326" s="6"/>
      <c r="K326" s="6"/>
      <c r="L326" s="6"/>
    </row>
    <row r="327" spans="1:12" s="5" customFormat="1" ht="33" hidden="1" customHeight="1">
      <c r="A327" s="348"/>
      <c r="B327" s="347"/>
      <c r="C327" s="269" t="s">
        <v>473</v>
      </c>
      <c r="D327" s="99">
        <v>2000000</v>
      </c>
      <c r="E327" s="99"/>
      <c r="F327" s="99"/>
      <c r="G327" s="99"/>
      <c r="H327" s="75"/>
      <c r="I327" s="120"/>
      <c r="J327" s="6"/>
      <c r="K327" s="6"/>
      <c r="L327" s="6"/>
    </row>
    <row r="328" spans="1:12" s="5" customFormat="1" ht="24" hidden="1" customHeight="1">
      <c r="A328" s="348"/>
      <c r="B328" s="347"/>
      <c r="C328" s="268" t="s">
        <v>468</v>
      </c>
      <c r="D328" s="99">
        <v>1000000</v>
      </c>
      <c r="E328" s="99"/>
      <c r="F328" s="99"/>
      <c r="G328" s="99"/>
      <c r="H328" s="75"/>
      <c r="I328" s="120"/>
      <c r="J328" s="6"/>
      <c r="K328" s="6"/>
      <c r="L328" s="6"/>
    </row>
    <row r="329" spans="1:12" s="5" customFormat="1" ht="28.5" hidden="1">
      <c r="A329" s="348"/>
      <c r="B329" s="347"/>
      <c r="C329" s="269" t="s">
        <v>659</v>
      </c>
      <c r="D329" s="99">
        <v>1132832</v>
      </c>
      <c r="E329" s="99"/>
      <c r="F329" s="99"/>
      <c r="G329" s="99"/>
      <c r="H329" s="75"/>
      <c r="I329" s="120"/>
      <c r="J329" s="6"/>
      <c r="K329" s="6"/>
      <c r="L329" s="6"/>
    </row>
    <row r="330" spans="1:12" s="5" customFormat="1" ht="12.75" hidden="1">
      <c r="A330" s="348"/>
      <c r="B330" s="347"/>
      <c r="C330" s="95" t="s">
        <v>126</v>
      </c>
      <c r="D330" s="96">
        <v>0</v>
      </c>
      <c r="E330" s="96"/>
      <c r="F330" s="119"/>
      <c r="G330" s="100"/>
      <c r="H330" s="75"/>
      <c r="I330" s="120"/>
      <c r="J330" s="6"/>
      <c r="K330" s="6"/>
      <c r="L330" s="6"/>
    </row>
    <row r="331" spans="1:12" s="5" customFormat="1" ht="45" hidden="1">
      <c r="A331" s="348"/>
      <c r="B331" s="347"/>
      <c r="C331" s="272" t="s">
        <v>661</v>
      </c>
      <c r="D331" s="99">
        <v>167865</v>
      </c>
      <c r="E331" s="99"/>
      <c r="F331" s="100"/>
      <c r="G331" s="100"/>
      <c r="H331" s="75"/>
      <c r="I331" s="120"/>
      <c r="J331" s="6"/>
      <c r="K331" s="6"/>
      <c r="L331" s="6"/>
    </row>
    <row r="332" spans="1:12" s="5" customFormat="1" ht="25.5" hidden="1">
      <c r="A332" s="348"/>
      <c r="B332" s="347"/>
      <c r="C332" s="98" t="s">
        <v>138</v>
      </c>
      <c r="D332" s="96">
        <v>0</v>
      </c>
      <c r="E332" s="96"/>
      <c r="F332" s="100"/>
      <c r="G332" s="100"/>
      <c r="H332" s="75"/>
      <c r="I332" s="120"/>
      <c r="J332" s="6"/>
      <c r="K332" s="6"/>
      <c r="L332" s="6"/>
    </row>
    <row r="333" spans="1:12" s="5" customFormat="1" ht="12.75" hidden="1">
      <c r="A333" s="348"/>
      <c r="B333" s="347"/>
      <c r="C333" s="98" t="s">
        <v>178</v>
      </c>
      <c r="D333" s="96">
        <v>0</v>
      </c>
      <c r="E333" s="96"/>
      <c r="F333" s="100"/>
      <c r="G333" s="100"/>
      <c r="H333" s="75"/>
      <c r="I333" s="120"/>
      <c r="J333" s="6"/>
      <c r="K333" s="6"/>
      <c r="L333" s="6"/>
    </row>
    <row r="334" spans="1:12" s="5" customFormat="1" ht="25.5" hidden="1">
      <c r="A334" s="348"/>
      <c r="B334" s="347"/>
      <c r="C334" s="98" t="s">
        <v>179</v>
      </c>
      <c r="D334" s="96">
        <v>0</v>
      </c>
      <c r="E334" s="96"/>
      <c r="F334" s="100"/>
      <c r="G334" s="100"/>
      <c r="H334" s="75"/>
      <c r="I334" s="120"/>
      <c r="J334" s="6"/>
      <c r="K334" s="6"/>
      <c r="L334" s="6"/>
    </row>
    <row r="335" spans="1:12" s="5" customFormat="1" ht="25.5" hidden="1">
      <c r="A335" s="348"/>
      <c r="B335" s="347"/>
      <c r="C335" s="98" t="s">
        <v>180</v>
      </c>
      <c r="D335" s="96">
        <v>0</v>
      </c>
      <c r="E335" s="96"/>
      <c r="F335" s="100"/>
      <c r="G335" s="100"/>
      <c r="H335" s="75"/>
      <c r="I335" s="120"/>
      <c r="J335" s="6"/>
      <c r="K335" s="6"/>
      <c r="L335" s="6"/>
    </row>
    <row r="336" spans="1:12" s="5" customFormat="1" ht="25.5" hidden="1">
      <c r="A336" s="348"/>
      <c r="B336" s="347"/>
      <c r="C336" s="98" t="s">
        <v>181</v>
      </c>
      <c r="D336" s="96">
        <v>0</v>
      </c>
      <c r="E336" s="96"/>
      <c r="F336" s="100"/>
      <c r="G336" s="100"/>
      <c r="H336" s="75"/>
      <c r="I336" s="120"/>
      <c r="J336" s="6"/>
      <c r="K336" s="6"/>
      <c r="L336" s="6"/>
    </row>
    <row r="337" spans="1:12" s="5" customFormat="1" ht="76.5" hidden="1" customHeight="1">
      <c r="A337" s="348"/>
      <c r="B337" s="347"/>
      <c r="C337" s="98" t="s">
        <v>139</v>
      </c>
      <c r="D337" s="99"/>
      <c r="E337" s="99"/>
      <c r="F337" s="100"/>
      <c r="G337" s="100"/>
      <c r="H337" s="75"/>
      <c r="I337" s="120"/>
      <c r="J337" s="6"/>
      <c r="K337" s="6"/>
      <c r="L337" s="6"/>
    </row>
    <row r="338" spans="1:12" s="5" customFormat="1" ht="25.5" hidden="1">
      <c r="A338" s="348"/>
      <c r="B338" s="347"/>
      <c r="C338" s="98" t="s">
        <v>182</v>
      </c>
      <c r="D338" s="96">
        <v>0</v>
      </c>
      <c r="E338" s="96"/>
      <c r="F338" s="100"/>
      <c r="G338" s="100"/>
      <c r="H338" s="75"/>
      <c r="I338" s="120"/>
      <c r="J338" s="6"/>
      <c r="K338" s="6"/>
      <c r="L338" s="6"/>
    </row>
    <row r="339" spans="1:12" s="5" customFormat="1" ht="12.75" hidden="1">
      <c r="A339" s="348"/>
      <c r="B339" s="347"/>
      <c r="C339" s="98" t="s">
        <v>79</v>
      </c>
      <c r="D339" s="96">
        <v>0</v>
      </c>
      <c r="E339" s="96"/>
      <c r="F339" s="100"/>
      <c r="G339" s="100"/>
      <c r="H339" s="75"/>
      <c r="I339" s="120"/>
      <c r="J339" s="6"/>
      <c r="K339" s="6"/>
      <c r="L339" s="6"/>
    </row>
    <row r="340" spans="1:12" s="5" customFormat="1" ht="25.5" hidden="1">
      <c r="A340" s="348"/>
      <c r="B340" s="347"/>
      <c r="C340" s="271" t="s">
        <v>662</v>
      </c>
      <c r="D340" s="99">
        <f>4436269</f>
        <v>4436269</v>
      </c>
      <c r="E340" s="99"/>
      <c r="F340" s="100"/>
      <c r="G340" s="100"/>
      <c r="H340" s="75"/>
      <c r="I340" s="120"/>
      <c r="J340" s="6"/>
      <c r="K340" s="6"/>
      <c r="L340" s="6"/>
    </row>
    <row r="341" spans="1:12" s="5" customFormat="1" ht="12.75" hidden="1">
      <c r="A341" s="348"/>
      <c r="B341" s="347"/>
      <c r="C341" s="98" t="s">
        <v>183</v>
      </c>
      <c r="D341" s="96">
        <v>0</v>
      </c>
      <c r="E341" s="96"/>
      <c r="F341" s="100"/>
      <c r="G341" s="100"/>
      <c r="H341" s="75"/>
      <c r="I341" s="120"/>
      <c r="J341" s="6"/>
      <c r="K341" s="6"/>
      <c r="L341" s="6"/>
    </row>
    <row r="342" spans="1:12" s="5" customFormat="1" ht="45" hidden="1">
      <c r="A342" s="348"/>
      <c r="B342" s="347"/>
      <c r="C342" s="272" t="s">
        <v>663</v>
      </c>
      <c r="D342" s="96">
        <v>0</v>
      </c>
      <c r="E342" s="99"/>
      <c r="F342" s="100"/>
      <c r="G342" s="100"/>
      <c r="H342" s="75"/>
      <c r="I342" s="120"/>
      <c r="J342" s="6"/>
      <c r="K342" s="6"/>
      <c r="L342" s="6"/>
    </row>
    <row r="343" spans="1:12" s="5" customFormat="1" ht="25.5" hidden="1">
      <c r="A343" s="348"/>
      <c r="B343" s="347"/>
      <c r="C343" s="98" t="s">
        <v>80</v>
      </c>
      <c r="D343" s="96">
        <v>0</v>
      </c>
      <c r="E343" s="96"/>
      <c r="F343" s="100"/>
      <c r="G343" s="100"/>
      <c r="H343" s="75"/>
      <c r="I343" s="120"/>
      <c r="J343" s="6"/>
      <c r="K343" s="6"/>
      <c r="L343" s="6"/>
    </row>
    <row r="344" spans="1:12" s="5" customFormat="1" ht="25.5" hidden="1">
      <c r="A344" s="348"/>
      <c r="B344" s="347"/>
      <c r="C344" s="271" t="s">
        <v>664</v>
      </c>
      <c r="D344" s="96">
        <v>0</v>
      </c>
      <c r="E344" s="99"/>
      <c r="F344" s="100"/>
      <c r="G344" s="100"/>
      <c r="H344" s="75"/>
      <c r="I344" s="120"/>
      <c r="J344" s="6"/>
      <c r="K344" s="6"/>
      <c r="L344" s="6"/>
    </row>
    <row r="345" spans="1:12" s="5" customFormat="1" ht="33.75" hidden="1">
      <c r="A345" s="348"/>
      <c r="B345" s="347"/>
      <c r="C345" s="272" t="s">
        <v>579</v>
      </c>
      <c r="D345" s="99">
        <v>1200000</v>
      </c>
      <c r="E345" s="99"/>
      <c r="F345" s="100"/>
      <c r="G345" s="100"/>
      <c r="H345" s="75"/>
      <c r="I345" s="120"/>
      <c r="J345" s="6"/>
      <c r="K345" s="6"/>
      <c r="L345" s="6"/>
    </row>
    <row r="346" spans="1:12" s="5" customFormat="1" ht="12.75" hidden="1">
      <c r="A346" s="348"/>
      <c r="B346" s="347"/>
      <c r="C346" s="98" t="s">
        <v>186</v>
      </c>
      <c r="D346" s="96"/>
      <c r="E346" s="96"/>
      <c r="F346" s="100"/>
      <c r="G346" s="100"/>
      <c r="H346" s="75"/>
      <c r="I346" s="120"/>
      <c r="J346" s="6"/>
      <c r="K346" s="6"/>
      <c r="L346" s="6"/>
    </row>
    <row r="347" spans="1:12" s="5" customFormat="1" ht="2.25" hidden="1" customHeight="1">
      <c r="A347" s="348"/>
      <c r="B347" s="347"/>
      <c r="C347" s="98"/>
      <c r="D347" s="99">
        <v>1100000</v>
      </c>
      <c r="E347" s="99"/>
      <c r="F347" s="100"/>
      <c r="G347" s="100"/>
      <c r="H347" s="75"/>
      <c r="I347" s="120"/>
      <c r="J347" s="6"/>
      <c r="K347" s="6"/>
      <c r="L347" s="6"/>
    </row>
    <row r="348" spans="1:12" s="5" customFormat="1" ht="12.75" hidden="1">
      <c r="A348" s="348"/>
      <c r="B348" s="347"/>
      <c r="C348" s="98" t="s">
        <v>188</v>
      </c>
      <c r="D348" s="96">
        <v>0</v>
      </c>
      <c r="E348" s="96"/>
      <c r="F348" s="100"/>
      <c r="G348" s="100"/>
      <c r="H348" s="75"/>
      <c r="I348" s="120"/>
      <c r="J348" s="6"/>
      <c r="K348" s="6"/>
      <c r="L348" s="6"/>
    </row>
    <row r="349" spans="1:12" s="5" customFormat="1" ht="12.75" hidden="1">
      <c r="A349" s="348"/>
      <c r="B349" s="347"/>
      <c r="C349" s="98" t="s">
        <v>189</v>
      </c>
      <c r="D349" s="96">
        <v>0</v>
      </c>
      <c r="E349" s="96"/>
      <c r="F349" s="100"/>
      <c r="G349" s="100"/>
      <c r="H349" s="75"/>
      <c r="I349" s="120"/>
      <c r="J349" s="6"/>
      <c r="K349" s="6"/>
      <c r="L349" s="6"/>
    </row>
    <row r="350" spans="1:12" s="5" customFormat="1" ht="12.75" hidden="1">
      <c r="A350" s="348"/>
      <c r="B350" s="347"/>
      <c r="C350" s="98" t="s">
        <v>190</v>
      </c>
      <c r="D350" s="96">
        <v>0</v>
      </c>
      <c r="E350" s="96"/>
      <c r="F350" s="100"/>
      <c r="G350" s="100"/>
      <c r="H350" s="75"/>
      <c r="I350" s="120"/>
      <c r="J350" s="6"/>
      <c r="K350" s="6"/>
      <c r="L350" s="6"/>
    </row>
    <row r="351" spans="1:12" s="5" customFormat="1" ht="34.5" hidden="1" customHeight="1">
      <c r="A351" s="348"/>
      <c r="B351" s="347"/>
      <c r="C351" s="98"/>
      <c r="D351" s="99">
        <v>1000000</v>
      </c>
      <c r="E351" s="99"/>
      <c r="F351" s="100"/>
      <c r="G351" s="100"/>
      <c r="H351" s="75"/>
      <c r="I351" s="120"/>
      <c r="J351" s="6"/>
      <c r="K351" s="6"/>
      <c r="L351" s="6"/>
    </row>
    <row r="352" spans="1:12" s="5" customFormat="1" ht="25.5" hidden="1">
      <c r="A352" s="348"/>
      <c r="B352" s="347"/>
      <c r="C352" s="98" t="s">
        <v>192</v>
      </c>
      <c r="D352" s="96">
        <v>0</v>
      </c>
      <c r="E352" s="96"/>
      <c r="F352" s="100"/>
      <c r="G352" s="100"/>
      <c r="H352" s="75"/>
      <c r="I352" s="120"/>
      <c r="J352" s="6"/>
      <c r="K352" s="6"/>
      <c r="L352" s="6"/>
    </row>
    <row r="353" spans="1:12" s="5" customFormat="1" ht="38.25" hidden="1">
      <c r="A353" s="348"/>
      <c r="B353" s="347"/>
      <c r="C353" s="98" t="s">
        <v>193</v>
      </c>
      <c r="D353" s="96">
        <v>0</v>
      </c>
      <c r="E353" s="96"/>
      <c r="F353" s="100"/>
      <c r="G353" s="100"/>
      <c r="H353" s="75"/>
      <c r="I353" s="120"/>
      <c r="J353" s="6"/>
      <c r="K353" s="6"/>
      <c r="L353" s="6"/>
    </row>
    <row r="354" spans="1:12" s="5" customFormat="1" ht="38.25" hidden="1">
      <c r="A354" s="348"/>
      <c r="B354" s="347"/>
      <c r="C354" s="98" t="s">
        <v>622</v>
      </c>
      <c r="D354" s="99"/>
      <c r="E354" s="99"/>
      <c r="F354" s="100"/>
      <c r="G354" s="100"/>
      <c r="H354" s="75"/>
      <c r="I354" s="120"/>
      <c r="J354" s="6"/>
      <c r="K354" s="6"/>
      <c r="L354" s="6"/>
    </row>
    <row r="355" spans="1:12" s="5" customFormat="1" ht="38.25" hidden="1">
      <c r="A355" s="348"/>
      <c r="B355" s="347"/>
      <c r="C355" s="98" t="s">
        <v>623</v>
      </c>
      <c r="D355" s="99"/>
      <c r="E355" s="99"/>
      <c r="F355" s="100"/>
      <c r="G355" s="100"/>
      <c r="H355" s="75"/>
      <c r="I355" s="120"/>
      <c r="J355" s="6"/>
      <c r="K355" s="6"/>
      <c r="L355" s="6"/>
    </row>
    <row r="356" spans="1:12" s="5" customFormat="1" ht="12.75" hidden="1">
      <c r="A356" s="348"/>
      <c r="B356" s="347"/>
      <c r="C356" s="98"/>
      <c r="D356" s="99">
        <v>1937483</v>
      </c>
      <c r="E356" s="99"/>
      <c r="F356" s="100"/>
      <c r="G356" s="100"/>
      <c r="H356" s="75"/>
      <c r="I356" s="120"/>
      <c r="J356" s="6"/>
      <c r="K356" s="6"/>
      <c r="L356" s="6"/>
    </row>
    <row r="357" spans="1:12" s="5" customFormat="1" ht="25.5" hidden="1">
      <c r="A357" s="348"/>
      <c r="B357" s="347"/>
      <c r="C357" s="98" t="s">
        <v>195</v>
      </c>
      <c r="D357" s="96">
        <v>0</v>
      </c>
      <c r="E357" s="96"/>
      <c r="F357" s="100"/>
      <c r="G357" s="100"/>
      <c r="H357" s="75"/>
      <c r="I357" s="120"/>
      <c r="J357" s="6"/>
      <c r="K357" s="6"/>
      <c r="L357" s="6"/>
    </row>
    <row r="358" spans="1:12" s="5" customFormat="1" ht="12" hidden="1" customHeight="1">
      <c r="A358" s="348"/>
      <c r="B358" s="347"/>
      <c r="C358" s="95" t="s">
        <v>133</v>
      </c>
      <c r="D358" s="99">
        <f>SUM(D359:D370)</f>
        <v>7313612</v>
      </c>
      <c r="E358" s="99"/>
      <c r="F358" s="99"/>
      <c r="G358" s="99"/>
      <c r="H358" s="75"/>
      <c r="I358" s="120"/>
      <c r="J358" s="6"/>
      <c r="K358" s="6"/>
      <c r="L358" s="6"/>
    </row>
    <row r="359" spans="1:12" s="5" customFormat="1" ht="38.25" hidden="1">
      <c r="A359" s="348"/>
      <c r="B359" s="347"/>
      <c r="C359" s="98" t="s">
        <v>134</v>
      </c>
      <c r="D359" s="96">
        <v>0</v>
      </c>
      <c r="E359" s="96"/>
      <c r="F359" s="100"/>
      <c r="G359" s="100"/>
      <c r="H359" s="75"/>
      <c r="I359" s="120"/>
      <c r="J359" s="6"/>
      <c r="K359" s="6"/>
      <c r="L359" s="6"/>
    </row>
    <row r="360" spans="1:12" s="5" customFormat="1" ht="25.5" hidden="1">
      <c r="A360" s="348"/>
      <c r="B360" s="347"/>
      <c r="C360" s="98" t="s">
        <v>452</v>
      </c>
      <c r="D360" s="99">
        <v>1541051</v>
      </c>
      <c r="E360" s="99"/>
      <c r="F360" s="100"/>
      <c r="G360" s="100"/>
      <c r="H360" s="75"/>
      <c r="I360" s="120"/>
      <c r="J360" s="6"/>
      <c r="K360" s="6"/>
      <c r="L360" s="6"/>
    </row>
    <row r="361" spans="1:12" s="5" customFormat="1" ht="25.5" hidden="1">
      <c r="A361" s="348"/>
      <c r="B361" s="347"/>
      <c r="C361" s="98" t="s">
        <v>595</v>
      </c>
      <c r="D361" s="99">
        <v>1181237</v>
      </c>
      <c r="E361" s="99"/>
      <c r="F361" s="100"/>
      <c r="G361" s="100"/>
      <c r="H361" s="75"/>
      <c r="I361" s="120"/>
      <c r="J361" s="6"/>
      <c r="K361" s="6"/>
      <c r="L361" s="6"/>
    </row>
    <row r="362" spans="1:12" s="5" customFormat="1" ht="12.75" hidden="1">
      <c r="A362" s="348"/>
      <c r="B362" s="347"/>
      <c r="C362" s="98" t="s">
        <v>458</v>
      </c>
      <c r="D362" s="99">
        <v>402143</v>
      </c>
      <c r="E362" s="99"/>
      <c r="F362" s="100"/>
      <c r="G362" s="100"/>
      <c r="H362" s="75"/>
      <c r="I362" s="120"/>
      <c r="J362" s="6"/>
      <c r="K362" s="6"/>
      <c r="L362" s="6"/>
    </row>
    <row r="363" spans="1:12" s="5" customFormat="1" ht="12.75" hidden="1">
      <c r="A363" s="348"/>
      <c r="B363" s="347"/>
      <c r="C363" s="98" t="s">
        <v>460</v>
      </c>
      <c r="D363" s="99">
        <v>468965</v>
      </c>
      <c r="E363" s="99"/>
      <c r="F363" s="100"/>
      <c r="G363" s="100"/>
      <c r="H363" s="75"/>
      <c r="I363" s="120"/>
      <c r="J363" s="6"/>
      <c r="K363" s="6"/>
      <c r="L363" s="6"/>
    </row>
    <row r="364" spans="1:12" s="5" customFormat="1" ht="19.5" hidden="1" customHeight="1">
      <c r="A364" s="348"/>
      <c r="B364" s="347"/>
      <c r="C364" s="98" t="s">
        <v>665</v>
      </c>
      <c r="D364" s="99">
        <v>450466</v>
      </c>
      <c r="E364" s="99"/>
      <c r="F364" s="100"/>
      <c r="G364" s="100"/>
      <c r="H364" s="75"/>
      <c r="I364" s="120"/>
      <c r="J364" s="6"/>
      <c r="K364" s="6"/>
      <c r="L364" s="6"/>
    </row>
    <row r="365" spans="1:12" s="5" customFormat="1" ht="45.75" hidden="1" customHeight="1">
      <c r="A365" s="348"/>
      <c r="B365" s="347"/>
      <c r="C365" s="98" t="s">
        <v>596</v>
      </c>
      <c r="D365" s="99">
        <v>3269750</v>
      </c>
      <c r="E365" s="99"/>
      <c r="F365" s="100"/>
      <c r="G365" s="100"/>
      <c r="H365" s="75"/>
      <c r="I365" s="120"/>
      <c r="J365" s="6"/>
      <c r="K365" s="6"/>
      <c r="L365" s="6"/>
    </row>
    <row r="366" spans="1:12" s="5" customFormat="1" ht="38.25" hidden="1">
      <c r="A366" s="348"/>
      <c r="B366" s="347"/>
      <c r="C366" s="98" t="s">
        <v>605</v>
      </c>
      <c r="D366" s="99"/>
      <c r="E366" s="99"/>
      <c r="F366" s="100"/>
      <c r="G366" s="100"/>
      <c r="H366" s="75"/>
      <c r="I366" s="120"/>
      <c r="J366" s="6"/>
      <c r="K366" s="6"/>
      <c r="L366" s="6"/>
    </row>
    <row r="367" spans="1:12" s="5" customFormat="1" ht="38.25" hidden="1">
      <c r="A367" s="348"/>
      <c r="B367" s="347"/>
      <c r="C367" s="98" t="s">
        <v>606</v>
      </c>
      <c r="D367" s="99"/>
      <c r="E367" s="99"/>
      <c r="F367" s="100"/>
      <c r="G367" s="100"/>
      <c r="H367" s="75"/>
      <c r="I367" s="120"/>
      <c r="J367" s="6"/>
      <c r="K367" s="6"/>
      <c r="L367" s="6"/>
    </row>
    <row r="368" spans="1:12" s="5" customFormat="1" ht="38.25" hidden="1">
      <c r="A368" s="348"/>
      <c r="B368" s="347"/>
      <c r="C368" s="98" t="s">
        <v>607</v>
      </c>
      <c r="D368" s="99"/>
      <c r="E368" s="99"/>
      <c r="F368" s="100"/>
      <c r="G368" s="100"/>
      <c r="H368" s="75"/>
      <c r="I368" s="120"/>
      <c r="J368" s="6"/>
      <c r="K368" s="6"/>
      <c r="L368" s="6"/>
    </row>
    <row r="369" spans="1:12" s="5" customFormat="1" ht="38.25" hidden="1">
      <c r="A369" s="348"/>
      <c r="B369" s="347"/>
      <c r="C369" s="98" t="s">
        <v>608</v>
      </c>
      <c r="D369" s="99"/>
      <c r="E369" s="99"/>
      <c r="F369" s="100"/>
      <c r="G369" s="100"/>
      <c r="H369" s="75"/>
      <c r="I369" s="120"/>
      <c r="J369" s="6"/>
      <c r="K369" s="6"/>
      <c r="L369" s="6"/>
    </row>
    <row r="370" spans="1:12" s="5" customFormat="1" ht="38.25" hidden="1">
      <c r="A370" s="348"/>
      <c r="B370" s="347"/>
      <c r="C370" s="98" t="s">
        <v>609</v>
      </c>
      <c r="D370" s="99"/>
      <c r="E370" s="99"/>
      <c r="F370" s="100"/>
      <c r="G370" s="100"/>
      <c r="H370" s="75"/>
      <c r="I370" s="120"/>
      <c r="J370" s="6"/>
      <c r="K370" s="6"/>
      <c r="L370" s="6"/>
    </row>
    <row r="371" spans="1:12" s="5" customFormat="1" ht="12.75" hidden="1">
      <c r="A371" s="348"/>
      <c r="B371" s="347"/>
      <c r="C371" s="98" t="s">
        <v>196</v>
      </c>
      <c r="D371" s="96">
        <v>0</v>
      </c>
      <c r="E371" s="96"/>
      <c r="F371" s="100"/>
      <c r="G371" s="100"/>
      <c r="H371" s="75"/>
      <c r="I371" s="120"/>
      <c r="J371" s="6"/>
      <c r="K371" s="6"/>
      <c r="L371" s="6"/>
    </row>
    <row r="372" spans="1:12" s="5" customFormat="1" ht="15" hidden="1" customHeight="1">
      <c r="A372" s="348"/>
      <c r="B372" s="347"/>
      <c r="C372" s="95" t="s">
        <v>135</v>
      </c>
      <c r="D372" s="99">
        <f>D376+D373</f>
        <v>9462203</v>
      </c>
      <c r="E372" s="96"/>
      <c r="F372" s="99"/>
      <c r="G372" s="99"/>
      <c r="H372" s="75"/>
      <c r="I372" s="120"/>
      <c r="J372" s="6"/>
      <c r="K372" s="6"/>
      <c r="L372" s="6"/>
    </row>
    <row r="373" spans="1:12" s="5" customFormat="1" ht="27" hidden="1" customHeight="1">
      <c r="A373" s="348"/>
      <c r="B373" s="347"/>
      <c r="C373" s="269" t="s">
        <v>73</v>
      </c>
      <c r="D373" s="96">
        <v>0</v>
      </c>
      <c r="E373" s="99"/>
      <c r="F373" s="99"/>
      <c r="G373" s="99"/>
      <c r="H373" s="75"/>
      <c r="I373" s="120"/>
      <c r="J373" s="6"/>
      <c r="K373" s="6"/>
      <c r="L373" s="6"/>
    </row>
    <row r="374" spans="1:12" s="5" customFormat="1" ht="27" hidden="1" customHeight="1">
      <c r="A374" s="348"/>
      <c r="B374" s="347"/>
      <c r="C374" s="98"/>
      <c r="D374" s="96"/>
      <c r="E374" s="96"/>
      <c r="F374" s="99"/>
      <c r="G374" s="99"/>
      <c r="H374" s="75"/>
      <c r="I374" s="120"/>
      <c r="J374" s="6"/>
      <c r="K374" s="6"/>
      <c r="L374" s="6"/>
    </row>
    <row r="375" spans="1:12" s="5" customFormat="1" ht="27" hidden="1" customHeight="1">
      <c r="A375" s="348"/>
      <c r="B375" s="347"/>
      <c r="C375" s="98" t="s">
        <v>601</v>
      </c>
      <c r="D375" s="96"/>
      <c r="E375" s="96"/>
      <c r="F375" s="99"/>
      <c r="G375" s="99"/>
      <c r="H375" s="75"/>
      <c r="I375" s="120"/>
      <c r="J375" s="6"/>
      <c r="K375" s="6"/>
      <c r="L375" s="6"/>
    </row>
    <row r="376" spans="1:12" s="5" customFormat="1" ht="12.75" hidden="1">
      <c r="A376" s="348"/>
      <c r="B376" s="347"/>
      <c r="C376" s="98" t="s">
        <v>73</v>
      </c>
      <c r="D376" s="99">
        <f>8588542+400000+473661</f>
        <v>9462203</v>
      </c>
      <c r="E376" s="99"/>
      <c r="F376" s="100"/>
      <c r="G376" s="100"/>
      <c r="H376" s="75"/>
      <c r="I376" s="120"/>
      <c r="J376" s="6"/>
      <c r="K376" s="6"/>
      <c r="L376" s="6"/>
    </row>
    <row r="377" spans="1:12" s="5" customFormat="1" ht="15" hidden="1" customHeight="1">
      <c r="A377" s="348"/>
      <c r="B377" s="347"/>
      <c r="C377" s="95" t="s">
        <v>197</v>
      </c>
      <c r="D377" s="96">
        <v>0</v>
      </c>
      <c r="E377" s="96"/>
      <c r="F377" s="99"/>
      <c r="G377" s="99"/>
      <c r="H377" s="75"/>
      <c r="I377" s="120"/>
      <c r="J377" s="6"/>
      <c r="K377" s="6"/>
      <c r="L377" s="6"/>
    </row>
    <row r="378" spans="1:12" s="5" customFormat="1" ht="25.5" hidden="1">
      <c r="A378" s="348"/>
      <c r="B378" s="347"/>
      <c r="C378" s="98" t="s">
        <v>198</v>
      </c>
      <c r="D378" s="96">
        <v>0</v>
      </c>
      <c r="E378" s="96"/>
      <c r="F378" s="100"/>
      <c r="G378" s="100"/>
      <c r="H378" s="75"/>
      <c r="I378" s="120"/>
      <c r="J378" s="6"/>
      <c r="K378" s="6"/>
      <c r="L378" s="6"/>
    </row>
    <row r="379" spans="1:12" s="5" customFormat="1" ht="25.5" hidden="1">
      <c r="A379" s="348"/>
      <c r="B379" s="347"/>
      <c r="C379" s="98" t="s">
        <v>635</v>
      </c>
      <c r="D379" s="96"/>
      <c r="E379" s="99"/>
      <c r="F379" s="100"/>
      <c r="G379" s="100"/>
      <c r="H379" s="75"/>
      <c r="I379" s="120"/>
      <c r="J379" s="6"/>
      <c r="K379" s="6"/>
      <c r="L379" s="6"/>
    </row>
    <row r="380" spans="1:12" s="5" customFormat="1" ht="25.5" hidden="1">
      <c r="A380" s="348"/>
      <c r="B380" s="347"/>
      <c r="C380" s="98" t="s">
        <v>636</v>
      </c>
      <c r="D380" s="96"/>
      <c r="E380" s="99"/>
      <c r="F380" s="100"/>
      <c r="G380" s="100"/>
      <c r="H380" s="75"/>
      <c r="I380" s="120"/>
      <c r="J380" s="6"/>
      <c r="K380" s="6"/>
      <c r="L380" s="6"/>
    </row>
    <row r="381" spans="1:12" s="5" customFormat="1" ht="12.75" hidden="1">
      <c r="A381" s="348"/>
      <c r="B381" s="347"/>
      <c r="C381" s="98" t="s">
        <v>199</v>
      </c>
      <c r="D381" s="96">
        <v>0</v>
      </c>
      <c r="E381" s="96"/>
      <c r="F381" s="100"/>
      <c r="G381" s="100"/>
      <c r="H381" s="75"/>
      <c r="I381" s="120"/>
      <c r="J381" s="6"/>
      <c r="K381" s="6"/>
      <c r="L381" s="6"/>
    </row>
    <row r="382" spans="1:12" s="5" customFormat="1" ht="25.5">
      <c r="A382" s="348"/>
      <c r="B382" s="318" t="s">
        <v>110</v>
      </c>
      <c r="C382" s="98" t="s">
        <v>102</v>
      </c>
      <c r="D382" s="96">
        <v>0</v>
      </c>
      <c r="E382" s="96"/>
      <c r="F382" s="100"/>
      <c r="G382" s="100"/>
      <c r="H382" s="75"/>
      <c r="I382" s="120"/>
      <c r="J382" s="6"/>
      <c r="K382" s="6"/>
      <c r="L382" s="6"/>
    </row>
    <row r="383" spans="1:12" s="5" customFormat="1" ht="27" customHeight="1">
      <c r="A383" s="314" t="s">
        <v>111</v>
      </c>
      <c r="B383" s="318" t="s">
        <v>47</v>
      </c>
      <c r="C383" s="95" t="s">
        <v>103</v>
      </c>
      <c r="D383" s="96">
        <v>38053400</v>
      </c>
      <c r="E383" s="96">
        <v>55000000</v>
      </c>
      <c r="F383" s="119">
        <v>55000000</v>
      </c>
      <c r="G383" s="119">
        <v>55000000</v>
      </c>
      <c r="H383" s="75"/>
      <c r="I383" s="120"/>
      <c r="J383" s="6"/>
      <c r="K383" s="6"/>
      <c r="L383" s="6"/>
    </row>
    <row r="384" spans="1:12" s="5" customFormat="1" ht="12.75">
      <c r="A384" s="391" t="s">
        <v>112</v>
      </c>
      <c r="B384" s="171" t="s">
        <v>47</v>
      </c>
      <c r="C384" s="95" t="s">
        <v>104</v>
      </c>
      <c r="D384" s="96">
        <f>D385+D443</f>
        <v>4000000</v>
      </c>
      <c r="E384" s="96">
        <f>E385+E443</f>
        <v>7678225</v>
      </c>
      <c r="F384" s="96">
        <f>F385+F443</f>
        <v>0</v>
      </c>
      <c r="G384" s="96">
        <f>G385+G443</f>
        <v>0</v>
      </c>
      <c r="H384" s="75"/>
      <c r="I384" s="120"/>
      <c r="J384" s="6"/>
      <c r="K384" s="6"/>
      <c r="L384" s="6"/>
    </row>
    <row r="385" spans="1:12" s="5" customFormat="1" ht="12.75">
      <c r="A385" s="392"/>
      <c r="B385" s="349" t="s">
        <v>46</v>
      </c>
      <c r="C385" s="95" t="s">
        <v>619</v>
      </c>
      <c r="D385" s="96">
        <f>D386+D391+D406+D415+D421+D427</f>
        <v>4000000</v>
      </c>
      <c r="E385" s="96">
        <f>E386+E391+E406+E415+E421+E427</f>
        <v>7678225</v>
      </c>
      <c r="F385" s="96">
        <f>F386+F391+F406+F415+F421+F427</f>
        <v>0</v>
      </c>
      <c r="G385" s="96">
        <f>G386+G391+G406+G415+G421+G427</f>
        <v>0</v>
      </c>
      <c r="H385" s="75"/>
      <c r="I385" s="120"/>
      <c r="J385" s="6"/>
      <c r="K385" s="6"/>
      <c r="L385" s="6"/>
    </row>
    <row r="386" spans="1:12" s="5" customFormat="1" ht="12.75" customHeight="1">
      <c r="A386" s="392"/>
      <c r="B386" s="349"/>
      <c r="C386" s="95" t="s">
        <v>57</v>
      </c>
      <c r="D386" s="96">
        <f t="shared" ref="D386" si="11">SUM(D387:D390)</f>
        <v>297609</v>
      </c>
      <c r="E386" s="309">
        <f t="shared" ref="E386:G386" si="12">SUM(E387:E390)</f>
        <v>1371191</v>
      </c>
      <c r="F386" s="99">
        <f t="shared" si="12"/>
        <v>0</v>
      </c>
      <c r="G386" s="99">
        <f t="shared" si="12"/>
        <v>0</v>
      </c>
      <c r="H386" s="75"/>
      <c r="I386" s="120"/>
      <c r="J386" s="6"/>
      <c r="K386" s="6"/>
      <c r="L386" s="6"/>
    </row>
    <row r="387" spans="1:12" s="5" customFormat="1" ht="12.75">
      <c r="A387" s="392"/>
      <c r="B387" s="349"/>
      <c r="C387" s="98" t="s">
        <v>200</v>
      </c>
      <c r="D387" s="99">
        <v>130513</v>
      </c>
      <c r="E387" s="99">
        <v>672245</v>
      </c>
      <c r="F387" s="119"/>
      <c r="G387" s="119"/>
      <c r="H387" s="75"/>
      <c r="I387" s="120"/>
      <c r="J387" s="6"/>
      <c r="K387" s="6"/>
      <c r="L387" s="6"/>
    </row>
    <row r="388" spans="1:12" s="5" customFormat="1" ht="15" customHeight="1">
      <c r="A388" s="392"/>
      <c r="B388" s="349"/>
      <c r="C388" s="98" t="s">
        <v>201</v>
      </c>
      <c r="D388" s="99">
        <v>130938</v>
      </c>
      <c r="E388" s="99">
        <v>698946</v>
      </c>
      <c r="F388" s="119"/>
      <c r="G388" s="119"/>
      <c r="H388" s="75"/>
      <c r="I388" s="120"/>
      <c r="J388" s="6"/>
      <c r="K388" s="6"/>
      <c r="L388" s="6"/>
    </row>
    <row r="389" spans="1:12" s="5" customFormat="1" ht="12.75" hidden="1">
      <c r="A389" s="392"/>
      <c r="B389" s="349"/>
      <c r="C389" s="98" t="s">
        <v>282</v>
      </c>
      <c r="D389" s="99">
        <v>18079</v>
      </c>
      <c r="E389" s="99"/>
      <c r="F389" s="100"/>
      <c r="G389" s="100"/>
      <c r="H389" s="75"/>
      <c r="I389" s="120"/>
      <c r="J389" s="6"/>
      <c r="K389" s="6"/>
      <c r="L389" s="6"/>
    </row>
    <row r="390" spans="1:12" s="5" customFormat="1" ht="12.75" hidden="1">
      <c r="A390" s="392"/>
      <c r="B390" s="349"/>
      <c r="C390" s="98" t="s">
        <v>283</v>
      </c>
      <c r="D390" s="99">
        <v>18079</v>
      </c>
      <c r="E390" s="99"/>
      <c r="F390" s="100"/>
      <c r="G390" s="100"/>
      <c r="H390" s="75"/>
      <c r="I390" s="120"/>
      <c r="J390" s="6"/>
      <c r="K390" s="6"/>
      <c r="L390" s="6"/>
    </row>
    <row r="391" spans="1:12" s="5" customFormat="1" ht="12.75" hidden="1">
      <c r="A391" s="392"/>
      <c r="B391" s="349"/>
      <c r="C391" s="95" t="s">
        <v>72</v>
      </c>
      <c r="D391" s="99">
        <f t="shared" ref="D391:G391" si="13">SUM(D392:D394)</f>
        <v>54238</v>
      </c>
      <c r="E391" s="99">
        <f t="shared" si="13"/>
        <v>0</v>
      </c>
      <c r="F391" s="99">
        <f t="shared" si="13"/>
        <v>0</v>
      </c>
      <c r="G391" s="99">
        <f t="shared" si="13"/>
        <v>0</v>
      </c>
      <c r="H391" s="75"/>
      <c r="I391" s="120"/>
      <c r="J391" s="6"/>
      <c r="K391" s="6"/>
      <c r="L391" s="6"/>
    </row>
    <row r="392" spans="1:12" s="5" customFormat="1" ht="12.75" hidden="1">
      <c r="A392" s="392"/>
      <c r="B392" s="349"/>
      <c r="C392" s="98" t="s">
        <v>299</v>
      </c>
      <c r="D392" s="99">
        <v>18080</v>
      </c>
      <c r="E392" s="99"/>
      <c r="F392" s="100"/>
      <c r="G392" s="100"/>
      <c r="H392" s="75"/>
      <c r="I392" s="120"/>
      <c r="J392" s="6"/>
      <c r="K392" s="6"/>
      <c r="L392" s="6"/>
    </row>
    <row r="393" spans="1:12" s="5" customFormat="1" ht="12.75" hidden="1">
      <c r="A393" s="392"/>
      <c r="B393" s="349"/>
      <c r="C393" s="98" t="s">
        <v>300</v>
      </c>
      <c r="D393" s="99">
        <v>18079</v>
      </c>
      <c r="E393" s="99"/>
      <c r="F393" s="100"/>
      <c r="G393" s="100"/>
      <c r="H393" s="75"/>
      <c r="I393" s="120"/>
      <c r="J393" s="6"/>
      <c r="K393" s="6"/>
      <c r="L393" s="6"/>
    </row>
    <row r="394" spans="1:12" s="5" customFormat="1" ht="12.75" hidden="1">
      <c r="A394" s="392"/>
      <c r="B394" s="349"/>
      <c r="C394" s="98" t="s">
        <v>301</v>
      </c>
      <c r="D394" s="99">
        <v>18079</v>
      </c>
      <c r="E394" s="99"/>
      <c r="F394" s="100"/>
      <c r="G394" s="100"/>
      <c r="H394" s="75"/>
      <c r="I394" s="120"/>
      <c r="J394" s="6"/>
      <c r="K394" s="6"/>
      <c r="L394" s="6"/>
    </row>
    <row r="395" spans="1:12" s="5" customFormat="1" ht="12.75" hidden="1">
      <c r="A395" s="392"/>
      <c r="B395" s="349"/>
      <c r="C395" s="95" t="s">
        <v>61</v>
      </c>
      <c r="D395" s="99">
        <f>SUM(D396:D405)</f>
        <v>0</v>
      </c>
      <c r="E395" s="99"/>
      <c r="F395" s="99">
        <f>SUM(F396:F405)</f>
        <v>0</v>
      </c>
      <c r="G395" s="99">
        <f>SUM(G396:G405)</f>
        <v>0</v>
      </c>
      <c r="H395" s="75"/>
      <c r="I395" s="120"/>
      <c r="J395" s="6"/>
      <c r="K395" s="6"/>
      <c r="L395" s="6"/>
    </row>
    <row r="396" spans="1:12" s="5" customFormat="1" ht="12.75" hidden="1">
      <c r="A396" s="392"/>
      <c r="B396" s="349"/>
      <c r="C396" s="98" t="s">
        <v>284</v>
      </c>
      <c r="D396" s="99">
        <v>0</v>
      </c>
      <c r="E396" s="99">
        <v>0</v>
      </c>
      <c r="F396" s="100"/>
      <c r="G396" s="100"/>
      <c r="H396" s="75"/>
      <c r="I396" s="120"/>
      <c r="J396" s="6"/>
      <c r="K396" s="6"/>
      <c r="L396" s="6"/>
    </row>
    <row r="397" spans="1:12" s="5" customFormat="1" ht="12.75" hidden="1">
      <c r="A397" s="392"/>
      <c r="B397" s="349"/>
      <c r="C397" s="98" t="s">
        <v>285</v>
      </c>
      <c r="D397" s="99">
        <v>0</v>
      </c>
      <c r="E397" s="99">
        <v>0</v>
      </c>
      <c r="F397" s="100"/>
      <c r="G397" s="100"/>
      <c r="H397" s="75"/>
      <c r="I397" s="120"/>
      <c r="J397" s="6"/>
      <c r="K397" s="6"/>
      <c r="L397" s="6"/>
    </row>
    <row r="398" spans="1:12" s="5" customFormat="1" ht="12.75" hidden="1">
      <c r="A398" s="392"/>
      <c r="B398" s="349"/>
      <c r="C398" s="98" t="s">
        <v>286</v>
      </c>
      <c r="D398" s="99">
        <v>0</v>
      </c>
      <c r="E398" s="99">
        <v>0</v>
      </c>
      <c r="F398" s="100"/>
      <c r="G398" s="100"/>
      <c r="H398" s="75"/>
      <c r="I398" s="120"/>
      <c r="J398" s="6"/>
      <c r="K398" s="6"/>
      <c r="L398" s="6"/>
    </row>
    <row r="399" spans="1:12" s="5" customFormat="1" ht="12.75" hidden="1">
      <c r="A399" s="392"/>
      <c r="B399" s="349"/>
      <c r="C399" s="98" t="s">
        <v>287</v>
      </c>
      <c r="D399" s="99">
        <v>0</v>
      </c>
      <c r="E399" s="99">
        <v>0</v>
      </c>
      <c r="F399" s="100"/>
      <c r="G399" s="100"/>
      <c r="H399" s="75"/>
      <c r="I399" s="120"/>
      <c r="J399" s="6"/>
      <c r="K399" s="6"/>
      <c r="L399" s="6"/>
    </row>
    <row r="400" spans="1:12" s="5" customFormat="1" ht="12.75" hidden="1">
      <c r="A400" s="392"/>
      <c r="B400" s="349"/>
      <c r="C400" s="98" t="s">
        <v>288</v>
      </c>
      <c r="D400" s="99">
        <v>0</v>
      </c>
      <c r="E400" s="99">
        <v>0</v>
      </c>
      <c r="F400" s="100"/>
      <c r="G400" s="100"/>
      <c r="H400" s="75"/>
      <c r="I400" s="120"/>
      <c r="J400" s="6"/>
      <c r="K400" s="6"/>
      <c r="L400" s="6"/>
    </row>
    <row r="401" spans="1:12" s="5" customFormat="1" ht="12.75" hidden="1">
      <c r="A401" s="392"/>
      <c r="B401" s="349"/>
      <c r="C401" s="98" t="s">
        <v>289</v>
      </c>
      <c r="D401" s="99">
        <v>0</v>
      </c>
      <c r="E401" s="99">
        <v>0</v>
      </c>
      <c r="F401" s="100"/>
      <c r="G401" s="100"/>
      <c r="H401" s="75"/>
      <c r="I401" s="120"/>
      <c r="J401" s="6"/>
      <c r="K401" s="6"/>
      <c r="L401" s="6"/>
    </row>
    <row r="402" spans="1:12" s="5" customFormat="1" ht="12.75" hidden="1">
      <c r="A402" s="392"/>
      <c r="B402" s="349"/>
      <c r="C402" s="98" t="s">
        <v>290</v>
      </c>
      <c r="D402" s="99">
        <v>0</v>
      </c>
      <c r="E402" s="99">
        <v>0</v>
      </c>
      <c r="F402" s="100"/>
      <c r="G402" s="100"/>
      <c r="H402" s="75"/>
      <c r="I402" s="120"/>
      <c r="J402" s="6"/>
      <c r="K402" s="6"/>
      <c r="L402" s="6"/>
    </row>
    <row r="403" spans="1:12" s="5" customFormat="1" ht="12.75" hidden="1">
      <c r="A403" s="392"/>
      <c r="B403" s="349"/>
      <c r="C403" s="98" t="s">
        <v>291</v>
      </c>
      <c r="D403" s="99">
        <v>0</v>
      </c>
      <c r="E403" s="99">
        <v>0</v>
      </c>
      <c r="F403" s="100"/>
      <c r="G403" s="100"/>
      <c r="H403" s="75"/>
      <c r="I403" s="120"/>
      <c r="J403" s="6"/>
      <c r="K403" s="6"/>
      <c r="L403" s="6"/>
    </row>
    <row r="404" spans="1:12" s="5" customFormat="1" ht="12.75" hidden="1">
      <c r="A404" s="392"/>
      <c r="B404" s="349"/>
      <c r="C404" s="98" t="s">
        <v>292</v>
      </c>
      <c r="D404" s="99">
        <v>0</v>
      </c>
      <c r="E404" s="99">
        <v>0</v>
      </c>
      <c r="F404" s="100"/>
      <c r="G404" s="100"/>
      <c r="H404" s="75"/>
      <c r="I404" s="120"/>
      <c r="J404" s="6"/>
      <c r="K404" s="6"/>
      <c r="L404" s="6"/>
    </row>
    <row r="405" spans="1:12" s="5" customFormat="1" ht="12.75" hidden="1">
      <c r="A405" s="392"/>
      <c r="B405" s="349"/>
      <c r="C405" s="98" t="s">
        <v>293</v>
      </c>
      <c r="D405" s="99">
        <v>0</v>
      </c>
      <c r="E405" s="99">
        <v>0</v>
      </c>
      <c r="F405" s="100"/>
      <c r="G405" s="100"/>
      <c r="H405" s="75"/>
      <c r="I405" s="120"/>
      <c r="J405" s="6"/>
      <c r="K405" s="6"/>
      <c r="L405" s="6"/>
    </row>
    <row r="406" spans="1:12" s="5" customFormat="1" ht="12.75" customHeight="1">
      <c r="A406" s="392"/>
      <c r="B406" s="349"/>
      <c r="C406" s="95" t="s">
        <v>74</v>
      </c>
      <c r="D406" s="96">
        <f t="shared" ref="D406:G406" si="14">SUM(D407:D414)</f>
        <v>820986</v>
      </c>
      <c r="E406" s="309">
        <f t="shared" si="14"/>
        <v>2803161</v>
      </c>
      <c r="F406" s="99">
        <f t="shared" si="14"/>
        <v>0</v>
      </c>
      <c r="G406" s="99">
        <f t="shared" si="14"/>
        <v>0</v>
      </c>
      <c r="H406" s="75"/>
      <c r="I406" s="120"/>
      <c r="J406" s="6"/>
      <c r="K406" s="6"/>
      <c r="L406" s="6"/>
    </row>
    <row r="407" spans="1:12" s="5" customFormat="1" ht="12.75">
      <c r="A407" s="392"/>
      <c r="B407" s="349"/>
      <c r="C407" s="98" t="s">
        <v>202</v>
      </c>
      <c r="D407" s="99">
        <v>296060</v>
      </c>
      <c r="E407" s="99">
        <v>435840</v>
      </c>
      <c r="F407" s="119"/>
      <c r="G407" s="119"/>
      <c r="H407" s="75"/>
      <c r="I407" s="120"/>
      <c r="J407" s="6"/>
      <c r="K407" s="6"/>
      <c r="L407" s="6"/>
    </row>
    <row r="408" spans="1:12" s="5" customFormat="1" ht="12.75">
      <c r="A408" s="392"/>
      <c r="B408" s="349"/>
      <c r="C408" s="98" t="s">
        <v>203</v>
      </c>
      <c r="D408" s="99">
        <v>130327</v>
      </c>
      <c r="E408" s="99">
        <v>614758</v>
      </c>
      <c r="F408" s="119"/>
      <c r="G408" s="119"/>
      <c r="H408" s="75"/>
      <c r="I408" s="120"/>
      <c r="J408" s="6"/>
      <c r="K408" s="6"/>
      <c r="L408" s="6"/>
    </row>
    <row r="409" spans="1:12" s="5" customFormat="1" ht="12.75">
      <c r="A409" s="392"/>
      <c r="B409" s="349"/>
      <c r="C409" s="98" t="s">
        <v>204</v>
      </c>
      <c r="D409" s="99">
        <v>179994</v>
      </c>
      <c r="E409" s="99">
        <v>729520</v>
      </c>
      <c r="F409" s="119"/>
      <c r="G409" s="119"/>
      <c r="H409" s="75"/>
      <c r="I409" s="120"/>
      <c r="J409" s="6"/>
      <c r="K409" s="6"/>
      <c r="L409" s="6"/>
    </row>
    <row r="410" spans="1:12" s="5" customFormat="1" ht="12.75">
      <c r="A410" s="392"/>
      <c r="B410" s="349"/>
      <c r="C410" s="98" t="s">
        <v>205</v>
      </c>
      <c r="D410" s="99">
        <v>142288</v>
      </c>
      <c r="E410" s="99">
        <v>1023043</v>
      </c>
      <c r="F410" s="119"/>
      <c r="G410" s="119"/>
      <c r="H410" s="75"/>
      <c r="I410" s="120"/>
      <c r="J410" s="6"/>
      <c r="K410" s="6"/>
      <c r="L410" s="6"/>
    </row>
    <row r="411" spans="1:12" s="5" customFormat="1" ht="12.75" hidden="1">
      <c r="A411" s="392"/>
      <c r="B411" s="349"/>
      <c r="C411" s="98" t="s">
        <v>302</v>
      </c>
      <c r="D411" s="99">
        <v>18080</v>
      </c>
      <c r="E411" s="99"/>
      <c r="F411" s="100"/>
      <c r="G411" s="100"/>
      <c r="H411" s="75"/>
      <c r="I411" s="120"/>
      <c r="J411" s="6"/>
      <c r="K411" s="6"/>
      <c r="L411" s="6"/>
    </row>
    <row r="412" spans="1:12" s="5" customFormat="1" ht="12.75" hidden="1">
      <c r="A412" s="392"/>
      <c r="B412" s="349"/>
      <c r="C412" s="98" t="s">
        <v>303</v>
      </c>
      <c r="D412" s="99">
        <v>18079</v>
      </c>
      <c r="E412" s="99"/>
      <c r="F412" s="100"/>
      <c r="G412" s="100"/>
      <c r="H412" s="75"/>
      <c r="I412" s="120"/>
      <c r="J412" s="6"/>
      <c r="K412" s="6"/>
      <c r="L412" s="6"/>
    </row>
    <row r="413" spans="1:12" s="5" customFormat="1" ht="12.75" hidden="1">
      <c r="A413" s="392"/>
      <c r="B413" s="349"/>
      <c r="C413" s="98" t="s">
        <v>304</v>
      </c>
      <c r="D413" s="99">
        <v>18079</v>
      </c>
      <c r="E413" s="99"/>
      <c r="F413" s="100"/>
      <c r="G413" s="100"/>
      <c r="H413" s="75"/>
      <c r="I413" s="120"/>
      <c r="J413" s="6"/>
      <c r="K413" s="6"/>
      <c r="L413" s="6"/>
    </row>
    <row r="414" spans="1:12" s="5" customFormat="1" ht="12.75" hidden="1">
      <c r="A414" s="392"/>
      <c r="B414" s="349"/>
      <c r="C414" s="98" t="s">
        <v>305</v>
      </c>
      <c r="D414" s="99">
        <v>18079</v>
      </c>
      <c r="E414" s="99"/>
      <c r="F414" s="100"/>
      <c r="G414" s="100"/>
      <c r="H414" s="75"/>
      <c r="I414" s="120"/>
      <c r="J414" s="6"/>
      <c r="K414" s="6"/>
      <c r="L414" s="6"/>
    </row>
    <row r="415" spans="1:12" s="5" customFormat="1" ht="12.75" hidden="1">
      <c r="A415" s="392"/>
      <c r="B415" s="349"/>
      <c r="C415" s="95" t="s">
        <v>135</v>
      </c>
      <c r="D415" s="99">
        <f t="shared" ref="D415:F415" si="15">SUM(D416:D420)</f>
        <v>90396</v>
      </c>
      <c r="E415" s="99">
        <f t="shared" si="15"/>
        <v>0</v>
      </c>
      <c r="F415" s="99">
        <f t="shared" si="15"/>
        <v>0</v>
      </c>
      <c r="G415" s="99">
        <f>SUM(G416:G420)</f>
        <v>0</v>
      </c>
      <c r="H415" s="75"/>
      <c r="I415" s="120"/>
      <c r="J415" s="6"/>
      <c r="K415" s="6"/>
      <c r="L415" s="6"/>
    </row>
    <row r="416" spans="1:12" s="5" customFormat="1" ht="12.75" hidden="1">
      <c r="A416" s="392"/>
      <c r="B416" s="349"/>
      <c r="C416" s="98" t="s">
        <v>294</v>
      </c>
      <c r="D416" s="99">
        <v>18080</v>
      </c>
      <c r="E416" s="99"/>
      <c r="F416" s="100"/>
      <c r="G416" s="100"/>
      <c r="H416" s="75"/>
      <c r="I416" s="120"/>
      <c r="J416" s="6"/>
      <c r="K416" s="6"/>
      <c r="L416" s="6"/>
    </row>
    <row r="417" spans="1:12" s="5" customFormat="1" ht="12.75" hidden="1">
      <c r="A417" s="392"/>
      <c r="B417" s="349"/>
      <c r="C417" s="98" t="s">
        <v>295</v>
      </c>
      <c r="D417" s="99">
        <v>18079</v>
      </c>
      <c r="E417" s="99"/>
      <c r="F417" s="100"/>
      <c r="G417" s="100"/>
      <c r="H417" s="75"/>
      <c r="I417" s="120"/>
      <c r="J417" s="6"/>
      <c r="K417" s="6"/>
      <c r="L417" s="6"/>
    </row>
    <row r="418" spans="1:12" s="5" customFormat="1" ht="12.75" hidden="1">
      <c r="A418" s="392"/>
      <c r="B418" s="349"/>
      <c r="C418" s="98" t="s">
        <v>296</v>
      </c>
      <c r="D418" s="99">
        <v>18079</v>
      </c>
      <c r="E418" s="99"/>
      <c r="F418" s="100"/>
      <c r="G418" s="100"/>
      <c r="H418" s="75"/>
      <c r="I418" s="120"/>
      <c r="J418" s="6"/>
      <c r="K418" s="6"/>
      <c r="L418" s="6"/>
    </row>
    <row r="419" spans="1:12" s="5" customFormat="1" ht="12.75" hidden="1">
      <c r="A419" s="392"/>
      <c r="B419" s="349"/>
      <c r="C419" s="98" t="s">
        <v>297</v>
      </c>
      <c r="D419" s="99">
        <v>18079</v>
      </c>
      <c r="E419" s="99"/>
      <c r="F419" s="100"/>
      <c r="G419" s="100"/>
      <c r="H419" s="75"/>
      <c r="I419" s="120"/>
      <c r="J419" s="6"/>
      <c r="K419" s="6"/>
      <c r="L419" s="6"/>
    </row>
    <row r="420" spans="1:12" s="5" customFormat="1" ht="12.75" hidden="1">
      <c r="A420" s="392"/>
      <c r="B420" s="349"/>
      <c r="C420" s="98" t="s">
        <v>298</v>
      </c>
      <c r="D420" s="99">
        <v>18079</v>
      </c>
      <c r="E420" s="99"/>
      <c r="F420" s="100"/>
      <c r="G420" s="100"/>
      <c r="H420" s="75"/>
      <c r="I420" s="120"/>
      <c r="J420" s="6"/>
      <c r="K420" s="6"/>
      <c r="L420" s="6"/>
    </row>
    <row r="421" spans="1:12" s="5" customFormat="1" ht="12.75" customHeight="1">
      <c r="A421" s="392"/>
      <c r="B421" s="349"/>
      <c r="C421" s="95" t="s">
        <v>83</v>
      </c>
      <c r="D421" s="309">
        <f t="shared" ref="D421:F421" si="16">SUM(D422:D426)</f>
        <v>454869</v>
      </c>
      <c r="E421" s="309">
        <f t="shared" si="16"/>
        <v>1144256</v>
      </c>
      <c r="F421" s="309">
        <f t="shared" si="16"/>
        <v>0</v>
      </c>
      <c r="G421" s="310"/>
      <c r="H421" s="75"/>
      <c r="I421" s="120"/>
      <c r="J421" s="6"/>
      <c r="K421" s="6"/>
      <c r="L421" s="6"/>
    </row>
    <row r="422" spans="1:12" s="5" customFormat="1" ht="12.75">
      <c r="A422" s="392"/>
      <c r="B422" s="349"/>
      <c r="C422" s="98" t="s">
        <v>206</v>
      </c>
      <c r="D422" s="99">
        <v>200006</v>
      </c>
      <c r="E422" s="99">
        <v>573282</v>
      </c>
      <c r="F422" s="119"/>
      <c r="G422" s="119"/>
      <c r="H422" s="75"/>
      <c r="I422" s="120"/>
      <c r="J422" s="6"/>
      <c r="K422" s="6"/>
      <c r="L422" s="6"/>
    </row>
    <row r="423" spans="1:12" s="5" customFormat="1" ht="12.75">
      <c r="A423" s="392"/>
      <c r="B423" s="349"/>
      <c r="C423" s="98" t="s">
        <v>207</v>
      </c>
      <c r="D423" s="99">
        <v>200627</v>
      </c>
      <c r="E423" s="99">
        <v>570974</v>
      </c>
      <c r="F423" s="119"/>
      <c r="G423" s="119"/>
      <c r="H423" s="75"/>
      <c r="I423" s="120"/>
      <c r="J423" s="6"/>
      <c r="K423" s="6"/>
      <c r="L423" s="6"/>
    </row>
    <row r="424" spans="1:12" s="5" customFormat="1" ht="12.75" hidden="1">
      <c r="A424" s="392"/>
      <c r="B424" s="349"/>
      <c r="C424" s="98" t="s">
        <v>306</v>
      </c>
      <c r="D424" s="99">
        <v>18079</v>
      </c>
      <c r="E424" s="99"/>
      <c r="F424" s="100"/>
      <c r="G424" s="100"/>
      <c r="H424" s="75"/>
      <c r="I424" s="120"/>
      <c r="J424" s="6"/>
      <c r="K424" s="6"/>
      <c r="L424" s="6"/>
    </row>
    <row r="425" spans="1:12" s="5" customFormat="1" ht="12.75" hidden="1">
      <c r="A425" s="392"/>
      <c r="B425" s="349"/>
      <c r="C425" s="98" t="s">
        <v>307</v>
      </c>
      <c r="D425" s="99">
        <v>18079</v>
      </c>
      <c r="E425" s="99"/>
      <c r="F425" s="100"/>
      <c r="G425" s="100"/>
      <c r="H425" s="75"/>
      <c r="I425" s="120"/>
      <c r="J425" s="6"/>
      <c r="K425" s="6"/>
      <c r="L425" s="6"/>
    </row>
    <row r="426" spans="1:12" s="5" customFormat="1" ht="12.75" hidden="1">
      <c r="A426" s="392"/>
      <c r="B426" s="349"/>
      <c r="C426" s="98" t="s">
        <v>308</v>
      </c>
      <c r="D426" s="99">
        <v>18078</v>
      </c>
      <c r="E426" s="99"/>
      <c r="F426" s="100"/>
      <c r="G426" s="100"/>
      <c r="H426" s="75"/>
      <c r="I426" s="120"/>
      <c r="J426" s="6"/>
      <c r="K426" s="6"/>
      <c r="L426" s="6"/>
    </row>
    <row r="427" spans="1:12" s="5" customFormat="1" ht="12.75" customHeight="1">
      <c r="A427" s="392"/>
      <c r="B427" s="349"/>
      <c r="C427" s="95" t="s">
        <v>65</v>
      </c>
      <c r="D427" s="309">
        <f t="shared" ref="D427:G427" si="17">SUM(D428:D442)</f>
        <v>2281902</v>
      </c>
      <c r="E427" s="309">
        <f t="shared" si="17"/>
        <v>2359617</v>
      </c>
      <c r="F427" s="309">
        <f t="shared" si="17"/>
        <v>0</v>
      </c>
      <c r="G427" s="309">
        <f t="shared" si="17"/>
        <v>0</v>
      </c>
      <c r="H427" s="75"/>
      <c r="I427" s="120"/>
      <c r="J427" s="6"/>
      <c r="K427" s="6"/>
      <c r="L427" s="6"/>
    </row>
    <row r="428" spans="1:12" s="5" customFormat="1" ht="12.75">
      <c r="A428" s="392"/>
      <c r="B428" s="349"/>
      <c r="C428" s="98" t="s">
        <v>208</v>
      </c>
      <c r="D428" s="99">
        <v>129306</v>
      </c>
      <c r="E428" s="99">
        <v>309925</v>
      </c>
      <c r="F428" s="119"/>
      <c r="G428" s="119"/>
      <c r="H428" s="75"/>
      <c r="I428" s="120"/>
      <c r="J428" s="6"/>
      <c r="K428" s="6"/>
      <c r="L428" s="6"/>
    </row>
    <row r="429" spans="1:12" s="5" customFormat="1" ht="12.75">
      <c r="A429" s="392"/>
      <c r="B429" s="349"/>
      <c r="C429" s="98" t="s">
        <v>209</v>
      </c>
      <c r="D429" s="99">
        <v>128928</v>
      </c>
      <c r="E429" s="99">
        <v>12999</v>
      </c>
      <c r="F429" s="119"/>
      <c r="G429" s="119"/>
      <c r="H429" s="75"/>
      <c r="I429" s="120"/>
      <c r="J429" s="6"/>
      <c r="K429" s="6"/>
      <c r="L429" s="6"/>
    </row>
    <row r="430" spans="1:12" s="5" customFormat="1" ht="12.75">
      <c r="A430" s="392"/>
      <c r="B430" s="349"/>
      <c r="C430" s="98" t="s">
        <v>210</v>
      </c>
      <c r="D430" s="99">
        <v>129224</v>
      </c>
      <c r="E430" s="99">
        <v>110600</v>
      </c>
      <c r="F430" s="119"/>
      <c r="G430" s="119"/>
      <c r="H430" s="75"/>
      <c r="I430" s="120"/>
      <c r="J430" s="6"/>
      <c r="K430" s="6"/>
      <c r="L430" s="6"/>
    </row>
    <row r="431" spans="1:12" s="5" customFormat="1" ht="12.75">
      <c r="A431" s="392"/>
      <c r="B431" s="349"/>
      <c r="C431" s="98" t="s">
        <v>211</v>
      </c>
      <c r="D431" s="99">
        <v>129078</v>
      </c>
      <c r="E431" s="99">
        <v>89905</v>
      </c>
      <c r="F431" s="119"/>
      <c r="G431" s="119"/>
      <c r="H431" s="75"/>
      <c r="I431" s="120"/>
      <c r="J431" s="6"/>
      <c r="K431" s="6"/>
      <c r="L431" s="6"/>
    </row>
    <row r="432" spans="1:12" s="5" customFormat="1" ht="12.75">
      <c r="A432" s="392"/>
      <c r="B432" s="349"/>
      <c r="C432" s="98" t="s">
        <v>212</v>
      </c>
      <c r="D432" s="99">
        <v>129267</v>
      </c>
      <c r="E432" s="99">
        <v>318365</v>
      </c>
      <c r="F432" s="119"/>
      <c r="G432" s="119"/>
      <c r="H432" s="75"/>
      <c r="I432" s="120"/>
      <c r="J432" s="6"/>
      <c r="K432" s="6"/>
      <c r="L432" s="6"/>
    </row>
    <row r="433" spans="1:12" s="5" customFormat="1" ht="12.75">
      <c r="A433" s="392"/>
      <c r="B433" s="349"/>
      <c r="C433" s="98" t="s">
        <v>213</v>
      </c>
      <c r="D433" s="99">
        <v>129035</v>
      </c>
      <c r="E433" s="99">
        <v>117952</v>
      </c>
      <c r="F433" s="119"/>
      <c r="G433" s="119"/>
      <c r="H433" s="75"/>
      <c r="I433" s="120"/>
      <c r="J433" s="6"/>
      <c r="K433" s="6"/>
      <c r="L433" s="6"/>
    </row>
    <row r="434" spans="1:12" s="5" customFormat="1" ht="12.75">
      <c r="A434" s="392"/>
      <c r="B434" s="349"/>
      <c r="C434" s="98" t="s">
        <v>214</v>
      </c>
      <c r="D434" s="99">
        <v>469413</v>
      </c>
      <c r="E434" s="99">
        <v>483770</v>
      </c>
      <c r="F434" s="119"/>
      <c r="G434" s="119"/>
      <c r="H434" s="75"/>
      <c r="I434" s="120"/>
      <c r="J434" s="6"/>
      <c r="K434" s="6"/>
      <c r="L434" s="6"/>
    </row>
    <row r="435" spans="1:12" s="5" customFormat="1" ht="12.75">
      <c r="A435" s="392"/>
      <c r="B435" s="349"/>
      <c r="C435" s="98" t="s">
        <v>215</v>
      </c>
      <c r="D435" s="99">
        <v>128952</v>
      </c>
      <c r="E435" s="99">
        <v>12914</v>
      </c>
      <c r="F435" s="119"/>
      <c r="G435" s="119"/>
      <c r="H435" s="75"/>
      <c r="I435" s="120"/>
      <c r="J435" s="6"/>
      <c r="K435" s="6"/>
      <c r="L435" s="6"/>
    </row>
    <row r="436" spans="1:12" s="5" customFormat="1" ht="12.75">
      <c r="A436" s="392"/>
      <c r="B436" s="349"/>
      <c r="C436" s="98" t="s">
        <v>216</v>
      </c>
      <c r="D436" s="99">
        <v>130982</v>
      </c>
      <c r="E436" s="99">
        <v>60127</v>
      </c>
      <c r="F436" s="119"/>
      <c r="G436" s="119"/>
      <c r="H436" s="75"/>
      <c r="I436" s="120"/>
      <c r="J436" s="6"/>
      <c r="K436" s="6"/>
      <c r="L436" s="6"/>
    </row>
    <row r="437" spans="1:12" s="5" customFormat="1" ht="12.75">
      <c r="A437" s="392"/>
      <c r="B437" s="349"/>
      <c r="C437" s="98" t="s">
        <v>217</v>
      </c>
      <c r="D437" s="99">
        <v>464425</v>
      </c>
      <c r="E437" s="99">
        <v>322597</v>
      </c>
      <c r="F437" s="119"/>
      <c r="G437" s="119"/>
      <c r="H437" s="75"/>
      <c r="I437" s="120"/>
      <c r="J437" s="6"/>
      <c r="K437" s="6"/>
      <c r="L437" s="6"/>
    </row>
    <row r="438" spans="1:12" s="5" customFormat="1" ht="12.75">
      <c r="A438" s="392"/>
      <c r="B438" s="349"/>
      <c r="C438" s="98" t="s">
        <v>218</v>
      </c>
      <c r="D438" s="99">
        <v>129887</v>
      </c>
      <c r="E438" s="99">
        <v>191902</v>
      </c>
      <c r="F438" s="119"/>
      <c r="G438" s="119"/>
      <c r="H438" s="75"/>
      <c r="I438" s="120"/>
      <c r="J438" s="6"/>
      <c r="K438" s="6"/>
      <c r="L438" s="6"/>
    </row>
    <row r="439" spans="1:12" s="5" customFormat="1" ht="12.75">
      <c r="A439" s="392"/>
      <c r="B439" s="349"/>
      <c r="C439" s="98" t="s">
        <v>219</v>
      </c>
      <c r="D439" s="99">
        <v>129166</v>
      </c>
      <c r="E439" s="99">
        <v>328561</v>
      </c>
      <c r="F439" s="119"/>
      <c r="G439" s="119"/>
      <c r="H439" s="75"/>
      <c r="I439" s="120"/>
      <c r="J439" s="6"/>
      <c r="K439" s="6"/>
      <c r="L439" s="6"/>
    </row>
    <row r="440" spans="1:12" s="5" customFormat="1" ht="12.75" hidden="1">
      <c r="A440" s="392"/>
      <c r="B440" s="349"/>
      <c r="C440" s="98" t="s">
        <v>279</v>
      </c>
      <c r="D440" s="99">
        <v>18080</v>
      </c>
      <c r="E440" s="99"/>
      <c r="F440" s="100"/>
      <c r="G440" s="100"/>
      <c r="H440" s="75"/>
      <c r="I440" s="120"/>
      <c r="J440" s="6"/>
      <c r="K440" s="6"/>
      <c r="L440" s="6"/>
    </row>
    <row r="441" spans="1:12" s="5" customFormat="1" ht="12.75" hidden="1">
      <c r="A441" s="392"/>
      <c r="B441" s="349"/>
      <c r="C441" s="98" t="s">
        <v>280</v>
      </c>
      <c r="D441" s="99">
        <v>18080</v>
      </c>
      <c r="E441" s="99"/>
      <c r="F441" s="100"/>
      <c r="G441" s="100"/>
      <c r="H441" s="75"/>
      <c r="I441" s="120"/>
      <c r="J441" s="6"/>
      <c r="K441" s="6"/>
      <c r="L441" s="6"/>
    </row>
    <row r="442" spans="1:12" s="5" customFormat="1" ht="12.75" hidden="1">
      <c r="A442" s="392"/>
      <c r="B442" s="349"/>
      <c r="C442" s="98" t="s">
        <v>281</v>
      </c>
      <c r="D442" s="99">
        <v>18079</v>
      </c>
      <c r="E442" s="99"/>
      <c r="F442" s="100"/>
      <c r="G442" s="100"/>
      <c r="H442" s="75"/>
      <c r="I442" s="120"/>
      <c r="J442" s="6"/>
      <c r="K442" s="6"/>
      <c r="L442" s="6"/>
    </row>
    <row r="443" spans="1:12" s="5" customFormat="1" ht="12.75">
      <c r="A443" s="392"/>
      <c r="B443" s="400" t="s">
        <v>34</v>
      </c>
      <c r="C443" s="95" t="s">
        <v>35</v>
      </c>
      <c r="D443" s="96">
        <f t="shared" ref="D443" si="18">D444+D447+D452+D455</f>
        <v>0</v>
      </c>
      <c r="E443" s="96"/>
      <c r="F443" s="96">
        <f t="shared" ref="F443:G443" si="19">F444+F447+F452+F455</f>
        <v>0</v>
      </c>
      <c r="G443" s="96">
        <f t="shared" si="19"/>
        <v>0</v>
      </c>
      <c r="H443" s="75"/>
      <c r="I443" s="120"/>
      <c r="J443" s="6"/>
      <c r="K443" s="6"/>
      <c r="L443" s="6"/>
    </row>
    <row r="444" spans="1:12" s="5" customFormat="1" ht="12.75" hidden="1">
      <c r="A444" s="392"/>
      <c r="B444" s="401"/>
      <c r="C444" s="95" t="s">
        <v>57</v>
      </c>
      <c r="D444" s="172">
        <f t="shared" ref="D444:G444" si="20">D445+D446</f>
        <v>0</v>
      </c>
      <c r="E444" s="172">
        <f t="shared" si="20"/>
        <v>0</v>
      </c>
      <c r="F444" s="172">
        <f t="shared" si="20"/>
        <v>0</v>
      </c>
      <c r="G444" s="172">
        <f t="shared" si="20"/>
        <v>0</v>
      </c>
      <c r="H444" s="75"/>
      <c r="I444" s="120"/>
      <c r="J444" s="6"/>
      <c r="K444" s="6"/>
      <c r="L444" s="6"/>
    </row>
    <row r="445" spans="1:12" s="5" customFormat="1" ht="12.75" hidden="1">
      <c r="A445" s="392"/>
      <c r="B445" s="401"/>
      <c r="C445" s="98" t="s">
        <v>200</v>
      </c>
      <c r="D445" s="99"/>
      <c r="E445" s="99"/>
      <c r="F445" s="100"/>
      <c r="G445" s="100"/>
      <c r="H445" s="75"/>
      <c r="I445" s="120"/>
      <c r="J445" s="6"/>
      <c r="K445" s="6"/>
      <c r="L445" s="6"/>
    </row>
    <row r="446" spans="1:12" s="5" customFormat="1" ht="12.75" hidden="1">
      <c r="A446" s="392"/>
      <c r="B446" s="401"/>
      <c r="C446" s="98" t="s">
        <v>201</v>
      </c>
      <c r="D446" s="99"/>
      <c r="E446" s="99"/>
      <c r="F446" s="100"/>
      <c r="G446" s="100"/>
      <c r="H446" s="75"/>
      <c r="I446" s="120"/>
      <c r="J446" s="6"/>
      <c r="K446" s="6"/>
      <c r="L446" s="6"/>
    </row>
    <row r="447" spans="1:12" s="5" customFormat="1" ht="12.75" hidden="1">
      <c r="A447" s="392"/>
      <c r="B447" s="401"/>
      <c r="C447" s="95" t="s">
        <v>74</v>
      </c>
      <c r="D447" s="172">
        <f t="shared" ref="D447:G447" si="21">D448+D449+D450+D451</f>
        <v>0</v>
      </c>
      <c r="E447" s="172">
        <f t="shared" si="21"/>
        <v>0</v>
      </c>
      <c r="F447" s="172">
        <f t="shared" si="21"/>
        <v>0</v>
      </c>
      <c r="G447" s="172">
        <f t="shared" si="21"/>
        <v>0</v>
      </c>
      <c r="H447" s="75"/>
      <c r="I447" s="120"/>
      <c r="J447" s="6"/>
      <c r="K447" s="6"/>
      <c r="L447" s="6"/>
    </row>
    <row r="448" spans="1:12" s="5" customFormat="1" ht="12.75" hidden="1">
      <c r="A448" s="392"/>
      <c r="B448" s="401"/>
      <c r="C448" s="98" t="s">
        <v>202</v>
      </c>
      <c r="D448" s="99"/>
      <c r="E448" s="99"/>
      <c r="F448" s="100"/>
      <c r="G448" s="100"/>
      <c r="H448" s="75"/>
      <c r="I448" s="120"/>
      <c r="J448" s="6"/>
      <c r="K448" s="6"/>
      <c r="L448" s="6"/>
    </row>
    <row r="449" spans="1:12" s="5" customFormat="1" ht="12.75" hidden="1">
      <c r="A449" s="392"/>
      <c r="B449" s="401"/>
      <c r="C449" s="98" t="s">
        <v>203</v>
      </c>
      <c r="D449" s="99"/>
      <c r="E449" s="99"/>
      <c r="F449" s="100"/>
      <c r="G449" s="100"/>
      <c r="H449" s="75"/>
      <c r="I449" s="120"/>
      <c r="J449" s="6"/>
      <c r="K449" s="6"/>
      <c r="L449" s="6"/>
    </row>
    <row r="450" spans="1:12" s="5" customFormat="1" ht="12.75" hidden="1">
      <c r="A450" s="392"/>
      <c r="B450" s="401"/>
      <c r="C450" s="98" t="s">
        <v>204</v>
      </c>
      <c r="D450" s="99"/>
      <c r="E450" s="99"/>
      <c r="F450" s="100"/>
      <c r="G450" s="100"/>
      <c r="H450" s="75"/>
      <c r="I450" s="120"/>
      <c r="J450" s="6"/>
      <c r="K450" s="6"/>
      <c r="L450" s="6"/>
    </row>
    <row r="451" spans="1:12" s="5" customFormat="1" ht="12.75" hidden="1">
      <c r="A451" s="392"/>
      <c r="B451" s="401"/>
      <c r="C451" s="98" t="s">
        <v>205</v>
      </c>
      <c r="D451" s="99"/>
      <c r="E451" s="99"/>
      <c r="F451" s="100"/>
      <c r="G451" s="100"/>
      <c r="H451" s="75"/>
      <c r="I451" s="120"/>
      <c r="J451" s="6"/>
      <c r="K451" s="6"/>
      <c r="L451" s="6"/>
    </row>
    <row r="452" spans="1:12" s="5" customFormat="1" ht="12.75" hidden="1">
      <c r="A452" s="392"/>
      <c r="B452" s="401"/>
      <c r="C452" s="95" t="s">
        <v>83</v>
      </c>
      <c r="D452" s="172">
        <f t="shared" ref="D452:G452" si="22">D453+D454</f>
        <v>0</v>
      </c>
      <c r="E452" s="172">
        <f t="shared" si="22"/>
        <v>0</v>
      </c>
      <c r="F452" s="172">
        <f t="shared" si="22"/>
        <v>0</v>
      </c>
      <c r="G452" s="172">
        <f t="shared" si="22"/>
        <v>0</v>
      </c>
      <c r="H452" s="75"/>
      <c r="I452" s="120"/>
      <c r="J452" s="6"/>
      <c r="K452" s="6"/>
      <c r="L452" s="6"/>
    </row>
    <row r="453" spans="1:12" s="5" customFormat="1" ht="12.75" hidden="1">
      <c r="A453" s="392"/>
      <c r="B453" s="401"/>
      <c r="C453" s="98" t="s">
        <v>206</v>
      </c>
      <c r="D453" s="99"/>
      <c r="E453" s="99"/>
      <c r="F453" s="100"/>
      <c r="G453" s="100"/>
      <c r="H453" s="75"/>
      <c r="I453" s="120"/>
      <c r="J453" s="6"/>
      <c r="K453" s="6"/>
      <c r="L453" s="6"/>
    </row>
    <row r="454" spans="1:12" s="5" customFormat="1" ht="12.75" hidden="1">
      <c r="A454" s="392"/>
      <c r="B454" s="401"/>
      <c r="C454" s="98" t="s">
        <v>207</v>
      </c>
      <c r="D454" s="99"/>
      <c r="E454" s="99"/>
      <c r="F454" s="100"/>
      <c r="G454" s="100"/>
      <c r="H454" s="75"/>
      <c r="I454" s="120"/>
      <c r="J454" s="6"/>
      <c r="K454" s="6"/>
      <c r="L454" s="6"/>
    </row>
    <row r="455" spans="1:12" s="5" customFormat="1" ht="12.75" hidden="1">
      <c r="A455" s="392"/>
      <c r="B455" s="401"/>
      <c r="C455" s="95" t="s">
        <v>65</v>
      </c>
      <c r="D455" s="172">
        <f t="shared" ref="D455" si="23">SUM(D456:D467)</f>
        <v>0</v>
      </c>
      <c r="E455" s="172">
        <f t="shared" ref="E455:G455" si="24">SUM(E456:E467)</f>
        <v>0</v>
      </c>
      <c r="F455" s="172">
        <f t="shared" si="24"/>
        <v>0</v>
      </c>
      <c r="G455" s="172">
        <f t="shared" si="24"/>
        <v>0</v>
      </c>
      <c r="H455" s="75"/>
      <c r="I455" s="120"/>
      <c r="J455" s="6"/>
      <c r="K455" s="6"/>
      <c r="L455" s="6"/>
    </row>
    <row r="456" spans="1:12" s="5" customFormat="1" ht="12.75" hidden="1">
      <c r="A456" s="392"/>
      <c r="B456" s="401"/>
      <c r="C456" s="98" t="s">
        <v>208</v>
      </c>
      <c r="D456" s="99"/>
      <c r="E456" s="99"/>
      <c r="F456" s="100"/>
      <c r="G456" s="100"/>
      <c r="H456" s="75"/>
      <c r="I456" s="120"/>
      <c r="J456" s="6"/>
      <c r="K456" s="6"/>
      <c r="L456" s="6"/>
    </row>
    <row r="457" spans="1:12" s="5" customFormat="1" ht="12.75" hidden="1">
      <c r="A457" s="392"/>
      <c r="B457" s="401"/>
      <c r="C457" s="98" t="s">
        <v>209</v>
      </c>
      <c r="D457" s="99"/>
      <c r="E457" s="99"/>
      <c r="F457" s="100"/>
      <c r="G457" s="100"/>
      <c r="H457" s="75"/>
      <c r="I457" s="120"/>
      <c r="J457" s="6"/>
      <c r="K457" s="6"/>
      <c r="L457" s="6"/>
    </row>
    <row r="458" spans="1:12" s="5" customFormat="1" ht="12.75" hidden="1">
      <c r="A458" s="392"/>
      <c r="B458" s="401"/>
      <c r="C458" s="98" t="s">
        <v>210</v>
      </c>
      <c r="D458" s="99"/>
      <c r="E458" s="99"/>
      <c r="F458" s="100"/>
      <c r="G458" s="100"/>
      <c r="H458" s="75"/>
      <c r="I458" s="120"/>
      <c r="J458" s="6"/>
      <c r="K458" s="6"/>
      <c r="L458" s="6"/>
    </row>
    <row r="459" spans="1:12" s="5" customFormat="1" ht="12.75" hidden="1">
      <c r="A459" s="392"/>
      <c r="B459" s="401"/>
      <c r="C459" s="98" t="s">
        <v>211</v>
      </c>
      <c r="D459" s="99"/>
      <c r="E459" s="99"/>
      <c r="F459" s="100"/>
      <c r="G459" s="100"/>
      <c r="H459" s="75"/>
      <c r="I459" s="120"/>
      <c r="J459" s="6"/>
      <c r="K459" s="6"/>
      <c r="L459" s="6"/>
    </row>
    <row r="460" spans="1:12" s="5" customFormat="1" ht="12.75" hidden="1">
      <c r="A460" s="392"/>
      <c r="B460" s="401"/>
      <c r="C460" s="98" t="s">
        <v>212</v>
      </c>
      <c r="D460" s="99"/>
      <c r="E460" s="99"/>
      <c r="F460" s="100"/>
      <c r="G460" s="100"/>
      <c r="H460" s="75"/>
      <c r="I460" s="120"/>
      <c r="J460" s="6"/>
      <c r="K460" s="6"/>
      <c r="L460" s="6"/>
    </row>
    <row r="461" spans="1:12" s="5" customFormat="1" ht="12.75" hidden="1">
      <c r="A461" s="392"/>
      <c r="B461" s="401"/>
      <c r="C461" s="98" t="s">
        <v>213</v>
      </c>
      <c r="D461" s="99"/>
      <c r="E461" s="99"/>
      <c r="F461" s="100"/>
      <c r="G461" s="100"/>
      <c r="H461" s="75"/>
      <c r="I461" s="120"/>
      <c r="J461" s="6"/>
      <c r="K461" s="6"/>
      <c r="L461" s="6"/>
    </row>
    <row r="462" spans="1:12" s="5" customFormat="1" ht="12.75" hidden="1">
      <c r="A462" s="392"/>
      <c r="B462" s="401"/>
      <c r="C462" s="98" t="s">
        <v>214</v>
      </c>
      <c r="D462" s="99"/>
      <c r="E462" s="99"/>
      <c r="F462" s="100"/>
      <c r="G462" s="100"/>
      <c r="H462" s="75"/>
      <c r="I462" s="120"/>
      <c r="J462" s="6"/>
      <c r="K462" s="6"/>
      <c r="L462" s="6"/>
    </row>
    <row r="463" spans="1:12" s="5" customFormat="1" ht="12.75" hidden="1">
      <c r="A463" s="392"/>
      <c r="B463" s="401"/>
      <c r="C463" s="98" t="s">
        <v>215</v>
      </c>
      <c r="D463" s="99"/>
      <c r="E463" s="99"/>
      <c r="F463" s="100"/>
      <c r="G463" s="100"/>
      <c r="H463" s="75"/>
      <c r="I463" s="120"/>
      <c r="J463" s="6"/>
      <c r="K463" s="6"/>
      <c r="L463" s="6"/>
    </row>
    <row r="464" spans="1:12" s="5" customFormat="1" ht="12.75" hidden="1">
      <c r="A464" s="392"/>
      <c r="B464" s="401"/>
      <c r="C464" s="98" t="s">
        <v>216</v>
      </c>
      <c r="D464" s="99"/>
      <c r="E464" s="99"/>
      <c r="F464" s="100"/>
      <c r="G464" s="100"/>
      <c r="H464" s="75"/>
      <c r="I464" s="120"/>
      <c r="J464" s="6"/>
      <c r="K464" s="6"/>
      <c r="L464" s="6"/>
    </row>
    <row r="465" spans="1:12" s="5" customFormat="1" ht="12.75" hidden="1">
      <c r="A465" s="392"/>
      <c r="B465" s="401"/>
      <c r="C465" s="98" t="s">
        <v>217</v>
      </c>
      <c r="D465" s="99"/>
      <c r="E465" s="99"/>
      <c r="F465" s="100"/>
      <c r="G465" s="100"/>
      <c r="H465" s="75"/>
      <c r="I465" s="120"/>
      <c r="J465" s="6"/>
      <c r="K465" s="6"/>
      <c r="L465" s="6"/>
    </row>
    <row r="466" spans="1:12" s="5" customFormat="1" ht="12.75" hidden="1">
      <c r="A466" s="392"/>
      <c r="B466" s="401"/>
      <c r="C466" s="98" t="s">
        <v>218</v>
      </c>
      <c r="D466" s="99"/>
      <c r="E466" s="99"/>
      <c r="F466" s="100"/>
      <c r="G466" s="100"/>
      <c r="H466" s="75"/>
      <c r="I466" s="120"/>
      <c r="J466" s="6"/>
      <c r="K466" s="6"/>
      <c r="L466" s="6"/>
    </row>
    <row r="467" spans="1:12" s="5" customFormat="1" ht="22.5" hidden="1" customHeight="1">
      <c r="A467" s="393"/>
      <c r="B467" s="429"/>
      <c r="C467" s="98" t="s">
        <v>219</v>
      </c>
      <c r="D467" s="99"/>
      <c r="E467" s="99"/>
      <c r="F467" s="100"/>
      <c r="G467" s="100"/>
      <c r="H467" s="75"/>
      <c r="I467" s="120"/>
      <c r="J467" s="6"/>
      <c r="K467" s="6"/>
      <c r="L467" s="6"/>
    </row>
    <row r="468" spans="1:12" s="5" customFormat="1" ht="25.5">
      <c r="A468" s="391" t="s">
        <v>18</v>
      </c>
      <c r="B468" s="318" t="s">
        <v>47</v>
      </c>
      <c r="C468" s="95" t="s">
        <v>84</v>
      </c>
      <c r="D468" s="96">
        <f t="shared" ref="D468" si="25">D469</f>
        <v>175531062</v>
      </c>
      <c r="E468" s="146">
        <v>223367876</v>
      </c>
      <c r="F468" s="146">
        <v>236363079</v>
      </c>
      <c r="G468" s="146">
        <v>238398083</v>
      </c>
      <c r="H468" s="213"/>
      <c r="I468" s="120"/>
      <c r="J468" s="6"/>
      <c r="K468" s="6"/>
      <c r="L468" s="6"/>
    </row>
    <row r="469" spans="1:12" s="5" customFormat="1" ht="12.75">
      <c r="A469" s="392"/>
      <c r="B469" s="394" t="s">
        <v>46</v>
      </c>
      <c r="C469" s="102" t="s">
        <v>45</v>
      </c>
      <c r="D469" s="99">
        <f t="shared" ref="D469" si="26">SUM(D470:D483)</f>
        <v>175531062</v>
      </c>
      <c r="E469" s="148">
        <f>SUM(E470:E493)</f>
        <v>215619791</v>
      </c>
      <c r="F469" s="148">
        <f>SUM(F470:F493)</f>
        <v>215619791</v>
      </c>
      <c r="G469" s="148">
        <f>SUM(G470:G493)</f>
        <v>215619791</v>
      </c>
      <c r="H469" s="213"/>
      <c r="I469" s="120"/>
      <c r="J469" s="6"/>
      <c r="K469" s="6"/>
      <c r="L469" s="6"/>
    </row>
    <row r="470" spans="1:12" s="5" customFormat="1" ht="25.5" hidden="1">
      <c r="A470" s="392"/>
      <c r="B470" s="395"/>
      <c r="C470" s="102" t="s">
        <v>371</v>
      </c>
      <c r="D470" s="99">
        <v>0</v>
      </c>
      <c r="E470" s="148">
        <v>0</v>
      </c>
      <c r="F470" s="148"/>
      <c r="G470" s="148"/>
      <c r="H470" s="213"/>
      <c r="I470" s="120"/>
      <c r="J470" s="6"/>
      <c r="K470" s="6"/>
      <c r="L470" s="6"/>
    </row>
    <row r="471" spans="1:12" s="5" customFormat="1" ht="12.75" hidden="1">
      <c r="A471" s="392"/>
      <c r="B471" s="395"/>
      <c r="C471" s="102" t="s">
        <v>372</v>
      </c>
      <c r="D471" s="99">
        <v>0</v>
      </c>
      <c r="E471" s="148">
        <v>0</v>
      </c>
      <c r="F471" s="148"/>
      <c r="G471" s="148"/>
      <c r="H471" s="213"/>
      <c r="I471" s="120"/>
      <c r="J471" s="6"/>
      <c r="K471" s="6"/>
      <c r="L471" s="6"/>
    </row>
    <row r="472" spans="1:12" s="5" customFormat="1" ht="12.75" hidden="1">
      <c r="A472" s="392"/>
      <c r="B472" s="395"/>
      <c r="C472" s="102" t="s">
        <v>373</v>
      </c>
      <c r="D472" s="99">
        <v>0</v>
      </c>
      <c r="E472" s="148">
        <v>0</v>
      </c>
      <c r="F472" s="148"/>
      <c r="G472" s="148"/>
      <c r="H472" s="213"/>
      <c r="I472" s="120"/>
      <c r="J472" s="6"/>
      <c r="K472" s="6"/>
      <c r="L472" s="6"/>
    </row>
    <row r="473" spans="1:12" s="5" customFormat="1" ht="25.5">
      <c r="A473" s="392"/>
      <c r="B473" s="395"/>
      <c r="C473" s="102" t="s">
        <v>242</v>
      </c>
      <c r="D473" s="99">
        <v>9463932</v>
      </c>
      <c r="E473" s="148">
        <v>9594105</v>
      </c>
      <c r="F473" s="149">
        <v>10251938</v>
      </c>
      <c r="G473" s="149">
        <v>9841055</v>
      </c>
      <c r="H473" s="213"/>
      <c r="I473" s="120"/>
      <c r="J473" s="6"/>
      <c r="K473" s="6"/>
      <c r="L473" s="6"/>
    </row>
    <row r="474" spans="1:12" s="5" customFormat="1" ht="25.5">
      <c r="A474" s="392"/>
      <c r="B474" s="395"/>
      <c r="C474" s="102" t="s">
        <v>243</v>
      </c>
      <c r="D474" s="99">
        <v>22132213</v>
      </c>
      <c r="E474" s="148">
        <v>35264962</v>
      </c>
      <c r="F474" s="149">
        <v>38026730</v>
      </c>
      <c r="G474" s="149">
        <v>36111810</v>
      </c>
      <c r="H474" s="213"/>
      <c r="I474" s="120"/>
      <c r="J474" s="6"/>
      <c r="K474" s="6"/>
      <c r="L474" s="6"/>
    </row>
    <row r="475" spans="1:12" s="5" customFormat="1" ht="25.5">
      <c r="A475" s="392"/>
      <c r="B475" s="395"/>
      <c r="C475" s="102" t="s">
        <v>244</v>
      </c>
      <c r="D475" s="99">
        <v>10851322</v>
      </c>
      <c r="E475" s="148">
        <v>11168174</v>
      </c>
      <c r="F475" s="149">
        <v>12028266</v>
      </c>
      <c r="G475" s="149">
        <v>11831843</v>
      </c>
      <c r="H475" s="213"/>
      <c r="I475" s="120"/>
      <c r="J475" s="6"/>
      <c r="K475" s="6"/>
      <c r="L475" s="6"/>
    </row>
    <row r="476" spans="1:12" s="5" customFormat="1" ht="12.75">
      <c r="A476" s="392"/>
      <c r="B476" s="395"/>
      <c r="C476" s="102" t="s">
        <v>245</v>
      </c>
      <c r="D476" s="99">
        <v>5861539</v>
      </c>
      <c r="E476" s="148">
        <v>5817526</v>
      </c>
      <c r="F476" s="149">
        <v>8618051</v>
      </c>
      <c r="G476" s="149">
        <v>8478763</v>
      </c>
      <c r="H476" s="213"/>
      <c r="I476" s="120"/>
      <c r="J476" s="6"/>
      <c r="K476" s="6"/>
      <c r="L476" s="6"/>
    </row>
    <row r="477" spans="1:12" s="5" customFormat="1" ht="39.75" customHeight="1">
      <c r="A477" s="392"/>
      <c r="B477" s="395"/>
      <c r="C477" s="102" t="s">
        <v>246</v>
      </c>
      <c r="D477" s="99">
        <v>16665798</v>
      </c>
      <c r="E477" s="148">
        <v>16937668</v>
      </c>
      <c r="F477" s="149">
        <v>20783825</v>
      </c>
      <c r="G477" s="149">
        <v>20444231</v>
      </c>
      <c r="H477" s="213"/>
      <c r="I477" s="120"/>
      <c r="J477" s="6"/>
      <c r="K477" s="6"/>
      <c r="L477" s="6"/>
    </row>
    <row r="478" spans="1:12" s="5" customFormat="1" ht="25.5">
      <c r="A478" s="392"/>
      <c r="B478" s="395"/>
      <c r="C478" s="102" t="s">
        <v>247</v>
      </c>
      <c r="D478" s="99">
        <v>30592468</v>
      </c>
      <c r="E478" s="148">
        <v>32465070</v>
      </c>
      <c r="F478" s="149">
        <v>34628347</v>
      </c>
      <c r="G478" s="149">
        <v>34078606</v>
      </c>
      <c r="H478" s="213"/>
      <c r="I478" s="120"/>
      <c r="J478" s="6"/>
      <c r="K478" s="6"/>
      <c r="L478" s="6"/>
    </row>
    <row r="479" spans="1:12" s="5" customFormat="1" ht="25.5">
      <c r="A479" s="392"/>
      <c r="B479" s="395"/>
      <c r="C479" s="102" t="s">
        <v>248</v>
      </c>
      <c r="D479" s="99">
        <v>9948954</v>
      </c>
      <c r="E479" s="148">
        <v>12433338</v>
      </c>
      <c r="F479" s="149">
        <v>11896200</v>
      </c>
      <c r="G479" s="149">
        <v>11377478</v>
      </c>
      <c r="H479" s="213"/>
      <c r="I479" s="120"/>
      <c r="J479" s="6"/>
      <c r="K479" s="6"/>
      <c r="L479" s="6"/>
    </row>
    <row r="480" spans="1:12" s="5" customFormat="1" ht="25.5">
      <c r="A480" s="392"/>
      <c r="B480" s="395"/>
      <c r="C480" s="102" t="s">
        <v>249</v>
      </c>
      <c r="D480" s="99">
        <v>30129865</v>
      </c>
      <c r="E480" s="148">
        <v>28619170</v>
      </c>
      <c r="F480" s="149">
        <v>24907172</v>
      </c>
      <c r="G480" s="149">
        <v>22868810</v>
      </c>
      <c r="H480" s="213"/>
      <c r="I480" s="120"/>
      <c r="J480" s="6"/>
      <c r="K480" s="6"/>
      <c r="L480" s="6"/>
    </row>
    <row r="481" spans="1:12" s="5" customFormat="1" ht="25.5">
      <c r="A481" s="392"/>
      <c r="B481" s="395"/>
      <c r="C481" s="102" t="s">
        <v>250</v>
      </c>
      <c r="D481" s="99">
        <v>10233554</v>
      </c>
      <c r="E481" s="148">
        <v>9608371</v>
      </c>
      <c r="F481" s="149">
        <v>9227860</v>
      </c>
      <c r="G481" s="149">
        <v>8039770</v>
      </c>
      <c r="H481" s="213"/>
      <c r="I481" s="120"/>
      <c r="J481" s="6"/>
      <c r="K481" s="6"/>
      <c r="L481" s="6"/>
    </row>
    <row r="482" spans="1:12" s="5" customFormat="1" ht="12.75">
      <c r="A482" s="392"/>
      <c r="B482" s="395"/>
      <c r="C482" s="102" t="s">
        <v>587</v>
      </c>
      <c r="D482" s="99"/>
      <c r="E482" s="148">
        <v>21626503</v>
      </c>
      <c r="F482" s="149">
        <v>7383992</v>
      </c>
      <c r="G482" s="149">
        <v>6192790</v>
      </c>
      <c r="H482" s="213"/>
      <c r="I482" s="120"/>
      <c r="J482" s="6"/>
      <c r="K482" s="6"/>
      <c r="L482" s="6"/>
    </row>
    <row r="483" spans="1:12" s="5" customFormat="1" ht="25.5">
      <c r="A483" s="392"/>
      <c r="B483" s="395"/>
      <c r="C483" s="102" t="s">
        <v>251</v>
      </c>
      <c r="D483" s="99">
        <v>29651417</v>
      </c>
      <c r="E483" s="148">
        <v>32084904</v>
      </c>
      <c r="F483" s="149">
        <v>37867410</v>
      </c>
      <c r="G483" s="149">
        <v>46354635</v>
      </c>
      <c r="H483" s="213"/>
      <c r="I483" s="120"/>
      <c r="J483" s="6"/>
      <c r="K483" s="6"/>
      <c r="L483" s="6"/>
    </row>
    <row r="484" spans="1:12" s="5" customFormat="1" ht="12.75" hidden="1">
      <c r="A484" s="392"/>
      <c r="B484" s="395"/>
      <c r="C484" s="102" t="s">
        <v>669</v>
      </c>
      <c r="D484" s="96">
        <v>0</v>
      </c>
      <c r="E484" s="99"/>
      <c r="F484" s="100"/>
      <c r="G484" s="100"/>
      <c r="H484" s="208"/>
      <c r="I484" s="120"/>
      <c r="J484" s="6"/>
      <c r="K484" s="6"/>
      <c r="L484" s="6"/>
    </row>
    <row r="485" spans="1:12" s="5" customFormat="1" ht="12.75" hidden="1">
      <c r="A485" s="392"/>
      <c r="B485" s="395"/>
      <c r="C485" s="102" t="s">
        <v>670</v>
      </c>
      <c r="D485" s="96"/>
      <c r="E485" s="99"/>
      <c r="F485" s="100"/>
      <c r="G485" s="100"/>
      <c r="H485" s="208"/>
      <c r="I485" s="120"/>
      <c r="J485" s="6"/>
      <c r="K485" s="6"/>
      <c r="L485" s="6"/>
    </row>
    <row r="486" spans="1:12" s="5" customFormat="1" ht="12.75" hidden="1">
      <c r="A486" s="392"/>
      <c r="B486" s="395"/>
      <c r="C486" s="102" t="s">
        <v>671</v>
      </c>
      <c r="D486" s="96"/>
      <c r="E486" s="99"/>
      <c r="F486" s="100"/>
      <c r="G486" s="100"/>
      <c r="H486" s="208"/>
      <c r="I486" s="120"/>
      <c r="J486" s="6"/>
      <c r="K486" s="6"/>
      <c r="L486" s="6"/>
    </row>
    <row r="487" spans="1:12" s="5" customFormat="1" ht="12.75" hidden="1">
      <c r="A487" s="392"/>
      <c r="B487" s="395"/>
      <c r="C487" s="102" t="s">
        <v>672</v>
      </c>
      <c r="D487" s="96"/>
      <c r="E487" s="99"/>
      <c r="F487" s="100"/>
      <c r="G487" s="100"/>
      <c r="H487" s="208"/>
      <c r="I487" s="120"/>
      <c r="J487" s="6"/>
      <c r="K487" s="6"/>
      <c r="L487" s="6"/>
    </row>
    <row r="488" spans="1:12" s="5" customFormat="1" ht="12.75" hidden="1">
      <c r="A488" s="392"/>
      <c r="B488" s="395"/>
      <c r="C488" s="102" t="s">
        <v>673</v>
      </c>
      <c r="D488" s="96"/>
      <c r="E488" s="99"/>
      <c r="F488" s="100"/>
      <c r="G488" s="100"/>
      <c r="H488" s="208"/>
      <c r="I488" s="120"/>
      <c r="J488" s="6"/>
      <c r="K488" s="6"/>
      <c r="L488" s="6"/>
    </row>
    <row r="489" spans="1:12" s="5" customFormat="1" ht="12.75" hidden="1">
      <c r="A489" s="392"/>
      <c r="B489" s="395"/>
      <c r="C489" s="102" t="s">
        <v>674</v>
      </c>
      <c r="D489" s="96">
        <v>0</v>
      </c>
      <c r="E489" s="99"/>
      <c r="F489" s="100"/>
      <c r="G489" s="100"/>
      <c r="H489" s="208"/>
      <c r="I489" s="120"/>
      <c r="J489" s="6"/>
      <c r="K489" s="6"/>
      <c r="L489" s="6"/>
    </row>
    <row r="490" spans="1:12" s="5" customFormat="1" ht="12.75" hidden="1">
      <c r="A490" s="392"/>
      <c r="B490" s="395"/>
      <c r="C490" s="102" t="s">
        <v>675</v>
      </c>
      <c r="D490" s="96">
        <v>0</v>
      </c>
      <c r="E490" s="99"/>
      <c r="F490" s="100"/>
      <c r="G490" s="100"/>
      <c r="H490" s="208"/>
      <c r="I490" s="120"/>
      <c r="J490" s="6"/>
      <c r="K490" s="6"/>
      <c r="L490" s="6"/>
    </row>
    <row r="491" spans="1:12" s="5" customFormat="1" ht="25.5" hidden="1">
      <c r="A491" s="392"/>
      <c r="B491" s="395"/>
      <c r="C491" s="102" t="s">
        <v>676</v>
      </c>
      <c r="D491" s="96">
        <v>0</v>
      </c>
      <c r="E491" s="99"/>
      <c r="F491" s="100"/>
      <c r="G491" s="100"/>
      <c r="H491" s="208"/>
      <c r="I491" s="120"/>
      <c r="J491" s="6"/>
      <c r="K491" s="6"/>
      <c r="L491" s="6"/>
    </row>
    <row r="492" spans="1:12" s="5" customFormat="1" ht="12.75" hidden="1">
      <c r="A492" s="392"/>
      <c r="B492" s="395"/>
      <c r="C492" s="102" t="s">
        <v>677</v>
      </c>
      <c r="D492" s="96">
        <v>0</v>
      </c>
      <c r="E492" s="99"/>
      <c r="F492" s="100"/>
      <c r="G492" s="100"/>
      <c r="H492" s="208"/>
      <c r="I492" s="120"/>
      <c r="J492" s="6"/>
      <c r="K492" s="6"/>
      <c r="L492" s="6"/>
    </row>
    <row r="493" spans="1:12" s="5" customFormat="1" ht="38.25" hidden="1">
      <c r="A493" s="393"/>
      <c r="B493" s="396"/>
      <c r="C493" s="102" t="s">
        <v>678</v>
      </c>
      <c r="D493" s="96">
        <v>0</v>
      </c>
      <c r="E493" s="99"/>
      <c r="F493" s="100"/>
      <c r="G493" s="100"/>
      <c r="H493" s="208"/>
      <c r="I493" s="120"/>
      <c r="J493" s="6"/>
      <c r="K493" s="6"/>
      <c r="L493" s="6"/>
    </row>
    <row r="494" spans="1:12" s="5" customFormat="1" ht="25.5">
      <c r="A494" s="392" t="s">
        <v>19</v>
      </c>
      <c r="B494" s="312" t="s">
        <v>47</v>
      </c>
      <c r="C494" s="95" t="s">
        <v>108</v>
      </c>
      <c r="D494" s="96">
        <v>50900455</v>
      </c>
      <c r="E494" s="146">
        <v>41713604</v>
      </c>
      <c r="F494" s="96">
        <f t="shared" ref="F494:G494" si="27">F495+F540</f>
        <v>0</v>
      </c>
      <c r="G494" s="96">
        <f t="shared" si="27"/>
        <v>19111388</v>
      </c>
      <c r="H494" s="208"/>
      <c r="I494" s="120"/>
      <c r="J494" s="6"/>
      <c r="K494" s="6"/>
      <c r="L494" s="6"/>
    </row>
    <row r="495" spans="1:12" s="5" customFormat="1" ht="12.75">
      <c r="A495" s="392"/>
      <c r="B495" s="400" t="s">
        <v>46</v>
      </c>
      <c r="C495" s="98" t="s">
        <v>585</v>
      </c>
      <c r="D495" s="99">
        <v>0</v>
      </c>
      <c r="E495" s="148">
        <f>E496+E497+E498+E499+E501+E502</f>
        <v>41712614</v>
      </c>
      <c r="F495" s="99"/>
      <c r="G495" s="99">
        <f t="shared" ref="G495" si="28">SUM(G496:G539)</f>
        <v>19111388</v>
      </c>
      <c r="H495" s="208"/>
      <c r="I495" s="120"/>
      <c r="J495" s="6"/>
      <c r="K495" s="6"/>
      <c r="L495" s="6"/>
    </row>
    <row r="496" spans="1:12" s="5" customFormat="1" ht="25.5">
      <c r="A496" s="392"/>
      <c r="B496" s="401"/>
      <c r="C496" s="98" t="s">
        <v>714</v>
      </c>
      <c r="D496" s="99">
        <v>0</v>
      </c>
      <c r="E496" s="148">
        <v>1845895</v>
      </c>
      <c r="F496" s="100"/>
      <c r="G496" s="100"/>
      <c r="H496" s="208"/>
      <c r="I496" s="120"/>
      <c r="J496" s="6"/>
      <c r="K496" s="6"/>
      <c r="L496" s="6"/>
    </row>
    <row r="497" spans="1:12" s="5" customFormat="1" ht="25.5">
      <c r="A497" s="392"/>
      <c r="B497" s="401"/>
      <c r="C497" s="98" t="s">
        <v>715</v>
      </c>
      <c r="D497" s="99">
        <v>0</v>
      </c>
      <c r="E497" s="148">
        <v>11375192</v>
      </c>
      <c r="F497" s="100"/>
      <c r="G497" s="100">
        <v>5000000</v>
      </c>
      <c r="H497" s="208"/>
      <c r="I497" s="120"/>
      <c r="J497" s="6"/>
      <c r="K497" s="6"/>
      <c r="L497" s="6"/>
    </row>
    <row r="498" spans="1:12" s="5" customFormat="1" ht="25.5">
      <c r="A498" s="392"/>
      <c r="B498" s="401"/>
      <c r="C498" s="98" t="s">
        <v>718</v>
      </c>
      <c r="D498" s="99">
        <v>0</v>
      </c>
      <c r="E498" s="148">
        <v>7089798</v>
      </c>
      <c r="F498" s="100"/>
      <c r="G498" s="100">
        <v>4111388</v>
      </c>
      <c r="H498" s="208"/>
      <c r="I498" s="120"/>
      <c r="J498" s="6"/>
      <c r="K498" s="6"/>
      <c r="L498" s="6"/>
    </row>
    <row r="499" spans="1:12" s="5" customFormat="1" ht="25.5">
      <c r="A499" s="392"/>
      <c r="B499" s="401"/>
      <c r="C499" s="98" t="s">
        <v>716</v>
      </c>
      <c r="D499" s="99">
        <v>0</v>
      </c>
      <c r="E499" s="148">
        <v>7930728</v>
      </c>
      <c r="F499" s="100"/>
      <c r="G499" s="100"/>
      <c r="H499" s="208"/>
      <c r="I499" s="120"/>
      <c r="J499" s="6"/>
      <c r="K499" s="6"/>
      <c r="L499" s="6"/>
    </row>
    <row r="500" spans="1:12" s="5" customFormat="1" ht="25.5" hidden="1">
      <c r="A500" s="392"/>
      <c r="B500" s="401"/>
      <c r="C500" s="98" t="s">
        <v>226</v>
      </c>
      <c r="D500" s="99">
        <v>0</v>
      </c>
      <c r="E500" s="148">
        <v>0</v>
      </c>
      <c r="F500" s="100"/>
      <c r="G500" s="100"/>
      <c r="H500" s="208"/>
      <c r="I500" s="120"/>
      <c r="J500" s="6"/>
      <c r="K500" s="6"/>
      <c r="L500" s="6"/>
    </row>
    <row r="501" spans="1:12" s="5" customFormat="1" ht="25.5">
      <c r="A501" s="392"/>
      <c r="B501" s="401"/>
      <c r="C501" s="98" t="s">
        <v>719</v>
      </c>
      <c r="D501" s="99">
        <v>0</v>
      </c>
      <c r="E501" s="148">
        <v>7598073</v>
      </c>
      <c r="F501" s="100"/>
      <c r="G501" s="100">
        <v>5000000</v>
      </c>
      <c r="H501" s="208"/>
      <c r="I501" s="120"/>
      <c r="J501" s="6"/>
      <c r="K501" s="6"/>
      <c r="L501" s="6"/>
    </row>
    <row r="502" spans="1:12" s="5" customFormat="1" ht="25.5">
      <c r="A502" s="392"/>
      <c r="B502" s="401"/>
      <c r="C502" s="98" t="s">
        <v>717</v>
      </c>
      <c r="D502" s="99">
        <v>0</v>
      </c>
      <c r="E502" s="148">
        <v>5872928</v>
      </c>
      <c r="F502" s="100"/>
      <c r="G502" s="100">
        <v>5000000</v>
      </c>
      <c r="H502" s="208"/>
      <c r="I502" s="120"/>
      <c r="J502" s="6"/>
      <c r="K502" s="6"/>
      <c r="L502" s="6"/>
    </row>
    <row r="503" spans="1:12" s="5" customFormat="1" ht="25.5" hidden="1">
      <c r="A503" s="392"/>
      <c r="B503" s="401"/>
      <c r="C503" s="98" t="s">
        <v>229</v>
      </c>
      <c r="D503" s="99">
        <v>0</v>
      </c>
      <c r="E503" s="99">
        <v>0</v>
      </c>
      <c r="F503" s="100"/>
      <c r="G503" s="100"/>
      <c r="H503" s="208"/>
      <c r="I503" s="120"/>
      <c r="J503" s="6"/>
      <c r="K503" s="6"/>
      <c r="L503" s="6"/>
    </row>
    <row r="504" spans="1:12" s="5" customFormat="1" ht="25.5" hidden="1">
      <c r="A504" s="392"/>
      <c r="B504" s="401"/>
      <c r="C504" s="98" t="s">
        <v>252</v>
      </c>
      <c r="D504" s="99">
        <v>0</v>
      </c>
      <c r="E504" s="99">
        <v>0</v>
      </c>
      <c r="F504" s="100"/>
      <c r="G504" s="100"/>
      <c r="H504" s="208"/>
      <c r="I504" s="120"/>
      <c r="J504" s="6"/>
      <c r="K504" s="6"/>
      <c r="L504" s="6"/>
    </row>
    <row r="505" spans="1:12" s="5" customFormat="1" ht="25.5" hidden="1">
      <c r="A505" s="392"/>
      <c r="B505" s="401"/>
      <c r="C505" s="98" t="s">
        <v>253</v>
      </c>
      <c r="D505" s="99">
        <v>0</v>
      </c>
      <c r="E505" s="99">
        <v>0</v>
      </c>
      <c r="F505" s="100"/>
      <c r="G505" s="100"/>
      <c r="H505" s="208"/>
      <c r="I505" s="120"/>
      <c r="J505" s="6"/>
      <c r="K505" s="6"/>
      <c r="L505" s="6"/>
    </row>
    <row r="506" spans="1:12" s="5" customFormat="1" ht="25.5" hidden="1">
      <c r="A506" s="392"/>
      <c r="B506" s="401"/>
      <c r="C506" s="98" t="s">
        <v>254</v>
      </c>
      <c r="D506" s="99">
        <v>0</v>
      </c>
      <c r="E506" s="99">
        <v>0</v>
      </c>
      <c r="F506" s="100"/>
      <c r="G506" s="100"/>
      <c r="H506" s="208"/>
      <c r="I506" s="120"/>
      <c r="J506" s="6"/>
      <c r="K506" s="6"/>
      <c r="L506" s="6"/>
    </row>
    <row r="507" spans="1:12" s="5" customFormat="1" ht="25.5" hidden="1">
      <c r="A507" s="392"/>
      <c r="B507" s="401"/>
      <c r="C507" s="98" t="s">
        <v>255</v>
      </c>
      <c r="D507" s="99">
        <v>0</v>
      </c>
      <c r="E507" s="99">
        <v>0</v>
      </c>
      <c r="F507" s="100"/>
      <c r="G507" s="100"/>
      <c r="H507" s="208"/>
      <c r="I507" s="120"/>
      <c r="J507" s="6"/>
      <c r="K507" s="6"/>
      <c r="L507" s="6"/>
    </row>
    <row r="508" spans="1:12" s="5" customFormat="1" ht="25.5" hidden="1">
      <c r="A508" s="392"/>
      <c r="B508" s="401"/>
      <c r="C508" s="98" t="s">
        <v>256</v>
      </c>
      <c r="D508" s="99">
        <v>0</v>
      </c>
      <c r="E508" s="99">
        <v>0</v>
      </c>
      <c r="F508" s="100"/>
      <c r="G508" s="100"/>
      <c r="H508" s="208"/>
      <c r="I508" s="120"/>
      <c r="J508" s="6"/>
      <c r="K508" s="6"/>
      <c r="L508" s="6"/>
    </row>
    <row r="509" spans="1:12" s="5" customFormat="1" ht="25.5" hidden="1">
      <c r="A509" s="392"/>
      <c r="B509" s="401"/>
      <c r="C509" s="98" t="s">
        <v>257</v>
      </c>
      <c r="D509" s="99">
        <v>0</v>
      </c>
      <c r="E509" s="99">
        <v>0</v>
      </c>
      <c r="F509" s="100"/>
      <c r="G509" s="100"/>
      <c r="H509" s="208"/>
      <c r="I509" s="120"/>
      <c r="J509" s="6"/>
      <c r="K509" s="6"/>
      <c r="L509" s="6"/>
    </row>
    <row r="510" spans="1:12" s="5" customFormat="1" ht="25.5" hidden="1">
      <c r="A510" s="392"/>
      <c r="B510" s="401"/>
      <c r="C510" s="98" t="s">
        <v>258</v>
      </c>
      <c r="D510" s="99">
        <v>0</v>
      </c>
      <c r="E510" s="99">
        <v>0</v>
      </c>
      <c r="F510" s="100"/>
      <c r="G510" s="100"/>
      <c r="H510" s="208"/>
      <c r="I510" s="120"/>
      <c r="J510" s="6"/>
      <c r="K510" s="6"/>
      <c r="L510" s="6"/>
    </row>
    <row r="511" spans="1:12" s="5" customFormat="1" ht="25.5" hidden="1">
      <c r="A511" s="392"/>
      <c r="B511" s="401"/>
      <c r="C511" s="98" t="s">
        <v>259</v>
      </c>
      <c r="D511" s="99">
        <v>0</v>
      </c>
      <c r="E511" s="99">
        <v>0</v>
      </c>
      <c r="F511" s="100"/>
      <c r="G511" s="100"/>
      <c r="H511" s="208"/>
      <c r="I511" s="120"/>
      <c r="J511" s="6"/>
      <c r="K511" s="6"/>
      <c r="L511" s="6"/>
    </row>
    <row r="512" spans="1:12" s="5" customFormat="1" ht="25.5" hidden="1">
      <c r="A512" s="392"/>
      <c r="B512" s="401"/>
      <c r="C512" s="98" t="s">
        <v>260</v>
      </c>
      <c r="D512" s="99">
        <v>0</v>
      </c>
      <c r="E512" s="99">
        <v>0</v>
      </c>
      <c r="F512" s="100"/>
      <c r="G512" s="100"/>
      <c r="H512" s="208"/>
      <c r="I512" s="120"/>
      <c r="J512" s="6"/>
      <c r="K512" s="6"/>
      <c r="L512" s="6"/>
    </row>
    <row r="513" spans="1:12" s="5" customFormat="1" ht="25.5" hidden="1">
      <c r="A513" s="392"/>
      <c r="B513" s="401"/>
      <c r="C513" s="98" t="s">
        <v>261</v>
      </c>
      <c r="D513" s="99">
        <v>0</v>
      </c>
      <c r="E513" s="99">
        <v>0</v>
      </c>
      <c r="F513" s="100"/>
      <c r="G513" s="100"/>
      <c r="H513" s="208"/>
      <c r="I513" s="120"/>
      <c r="J513" s="6"/>
      <c r="K513" s="6"/>
      <c r="L513" s="6"/>
    </row>
    <row r="514" spans="1:12" s="5" customFormat="1" ht="25.5" hidden="1">
      <c r="A514" s="392"/>
      <c r="B514" s="401"/>
      <c r="C514" s="98" t="s">
        <v>262</v>
      </c>
      <c r="D514" s="99">
        <v>0</v>
      </c>
      <c r="E514" s="99">
        <v>0</v>
      </c>
      <c r="F514" s="100"/>
      <c r="G514" s="100"/>
      <c r="H514" s="208"/>
      <c r="I514" s="120"/>
      <c r="J514" s="6"/>
      <c r="K514" s="6"/>
      <c r="L514" s="6"/>
    </row>
    <row r="515" spans="1:12" s="5" customFormat="1" ht="25.5" hidden="1">
      <c r="A515" s="392"/>
      <c r="B515" s="401"/>
      <c r="C515" s="98" t="s">
        <v>263</v>
      </c>
      <c r="D515" s="99">
        <v>0</v>
      </c>
      <c r="E515" s="99">
        <v>0</v>
      </c>
      <c r="F515" s="100"/>
      <c r="G515" s="100"/>
      <c r="H515" s="208"/>
      <c r="I515" s="120"/>
      <c r="J515" s="6"/>
      <c r="K515" s="6"/>
      <c r="L515" s="6"/>
    </row>
    <row r="516" spans="1:12" s="5" customFormat="1" ht="25.5" hidden="1">
      <c r="A516" s="392"/>
      <c r="B516" s="401"/>
      <c r="C516" s="98" t="s">
        <v>264</v>
      </c>
      <c r="D516" s="99">
        <v>0</v>
      </c>
      <c r="E516" s="99">
        <v>0</v>
      </c>
      <c r="F516" s="100"/>
      <c r="G516" s="100"/>
      <c r="H516" s="208"/>
      <c r="I516" s="120"/>
      <c r="J516" s="6"/>
      <c r="K516" s="6"/>
      <c r="L516" s="6"/>
    </row>
    <row r="517" spans="1:12" s="5" customFormat="1" ht="25.5" hidden="1">
      <c r="A517" s="392"/>
      <c r="B517" s="401"/>
      <c r="C517" s="98" t="s">
        <v>265</v>
      </c>
      <c r="D517" s="99">
        <v>0</v>
      </c>
      <c r="E517" s="99">
        <v>0</v>
      </c>
      <c r="F517" s="100"/>
      <c r="G517" s="100"/>
      <c r="H517" s="208"/>
      <c r="I517" s="120"/>
      <c r="J517" s="6"/>
      <c r="K517" s="6"/>
      <c r="L517" s="6"/>
    </row>
    <row r="518" spans="1:12" s="5" customFormat="1" ht="25.5" hidden="1">
      <c r="A518" s="392"/>
      <c r="B518" s="401"/>
      <c r="C518" s="98" t="s">
        <v>266</v>
      </c>
      <c r="D518" s="99">
        <v>0</v>
      </c>
      <c r="E518" s="99">
        <v>0</v>
      </c>
      <c r="F518" s="100"/>
      <c r="G518" s="100"/>
      <c r="H518" s="208"/>
      <c r="I518" s="120"/>
      <c r="J518" s="6"/>
      <c r="K518" s="6"/>
      <c r="L518" s="6"/>
    </row>
    <row r="519" spans="1:12" s="5" customFormat="1" ht="25.5" hidden="1">
      <c r="A519" s="392"/>
      <c r="B519" s="401"/>
      <c r="C519" s="98" t="s">
        <v>267</v>
      </c>
      <c r="D519" s="99">
        <v>0</v>
      </c>
      <c r="E519" s="99">
        <v>0</v>
      </c>
      <c r="F519" s="100"/>
      <c r="G519" s="100"/>
      <c r="H519" s="208"/>
      <c r="I519" s="120"/>
      <c r="J519" s="6"/>
      <c r="K519" s="6"/>
      <c r="L519" s="6"/>
    </row>
    <row r="520" spans="1:12" s="5" customFormat="1" ht="25.5" hidden="1">
      <c r="A520" s="392"/>
      <c r="B520" s="401"/>
      <c r="C520" s="98" t="s">
        <v>268</v>
      </c>
      <c r="D520" s="99">
        <v>0</v>
      </c>
      <c r="E520" s="99">
        <v>0</v>
      </c>
      <c r="F520" s="100"/>
      <c r="G520" s="100"/>
      <c r="H520" s="208"/>
      <c r="I520" s="120"/>
      <c r="J520" s="6"/>
      <c r="K520" s="6"/>
      <c r="L520" s="6"/>
    </row>
    <row r="521" spans="1:12" s="5" customFormat="1" ht="25.5" hidden="1">
      <c r="A521" s="392"/>
      <c r="B521" s="401"/>
      <c r="C521" s="98" t="s">
        <v>269</v>
      </c>
      <c r="D521" s="99">
        <v>0</v>
      </c>
      <c r="E521" s="99">
        <v>0</v>
      </c>
      <c r="F521" s="100"/>
      <c r="G521" s="100"/>
      <c r="H521" s="208"/>
      <c r="I521" s="120"/>
      <c r="J521" s="6"/>
      <c r="K521" s="6"/>
      <c r="L521" s="6"/>
    </row>
    <row r="522" spans="1:12" s="5" customFormat="1" ht="25.5" hidden="1">
      <c r="A522" s="392"/>
      <c r="B522" s="401"/>
      <c r="C522" s="98" t="s">
        <v>270</v>
      </c>
      <c r="D522" s="99">
        <v>0</v>
      </c>
      <c r="E522" s="99">
        <v>0</v>
      </c>
      <c r="F522" s="100"/>
      <c r="G522" s="100"/>
      <c r="H522" s="208"/>
      <c r="I522" s="120"/>
      <c r="J522" s="6"/>
      <c r="K522" s="6"/>
      <c r="L522" s="6"/>
    </row>
    <row r="523" spans="1:12" s="5" customFormat="1" ht="25.5" hidden="1">
      <c r="A523" s="392"/>
      <c r="B523" s="401"/>
      <c r="C523" s="98" t="s">
        <v>271</v>
      </c>
      <c r="D523" s="99">
        <v>0</v>
      </c>
      <c r="E523" s="99">
        <v>0</v>
      </c>
      <c r="F523" s="100"/>
      <c r="G523" s="100"/>
      <c r="H523" s="208"/>
      <c r="I523" s="120"/>
      <c r="J523" s="6"/>
      <c r="K523" s="6"/>
      <c r="L523" s="6"/>
    </row>
    <row r="524" spans="1:12" s="5" customFormat="1" ht="25.5" hidden="1">
      <c r="A524" s="392"/>
      <c r="B524" s="401"/>
      <c r="C524" s="98" t="s">
        <v>272</v>
      </c>
      <c r="D524" s="99">
        <v>0</v>
      </c>
      <c r="E524" s="99">
        <v>0</v>
      </c>
      <c r="F524" s="100"/>
      <c r="G524" s="100"/>
      <c r="H524" s="208"/>
      <c r="I524" s="120"/>
      <c r="J524" s="6"/>
      <c r="K524" s="6"/>
      <c r="L524" s="6"/>
    </row>
    <row r="525" spans="1:12" s="5" customFormat="1" ht="25.5" hidden="1">
      <c r="A525" s="392"/>
      <c r="B525" s="401"/>
      <c r="C525" s="98" t="s">
        <v>273</v>
      </c>
      <c r="D525" s="99">
        <v>0</v>
      </c>
      <c r="E525" s="99">
        <v>0</v>
      </c>
      <c r="F525" s="100"/>
      <c r="G525" s="100"/>
      <c r="H525" s="208"/>
      <c r="I525" s="120"/>
      <c r="J525" s="6"/>
      <c r="K525" s="6"/>
      <c r="L525" s="6"/>
    </row>
    <row r="526" spans="1:12" s="5" customFormat="1" ht="25.5" hidden="1">
      <c r="A526" s="392"/>
      <c r="B526" s="401"/>
      <c r="C526" s="98" t="s">
        <v>274</v>
      </c>
      <c r="D526" s="99">
        <v>0</v>
      </c>
      <c r="E526" s="99">
        <v>0</v>
      </c>
      <c r="F526" s="100"/>
      <c r="G526" s="100"/>
      <c r="H526" s="208"/>
      <c r="I526" s="120"/>
      <c r="J526" s="6"/>
      <c r="K526" s="6"/>
      <c r="L526" s="6"/>
    </row>
    <row r="527" spans="1:12" s="5" customFormat="1" ht="25.5" hidden="1">
      <c r="A527" s="392"/>
      <c r="B527" s="401"/>
      <c r="C527" s="98" t="s">
        <v>374</v>
      </c>
      <c r="D527" s="99">
        <v>0</v>
      </c>
      <c r="E527" s="99">
        <v>0</v>
      </c>
      <c r="F527" s="100"/>
      <c r="G527" s="100"/>
      <c r="H527" s="208"/>
      <c r="I527" s="120"/>
      <c r="J527" s="6"/>
      <c r="K527" s="6"/>
      <c r="L527" s="6"/>
    </row>
    <row r="528" spans="1:12" s="5" customFormat="1" ht="25.5" hidden="1">
      <c r="A528" s="392"/>
      <c r="B528" s="401"/>
      <c r="C528" s="98" t="s">
        <v>375</v>
      </c>
      <c r="D528" s="99">
        <v>0</v>
      </c>
      <c r="E528" s="99">
        <v>0</v>
      </c>
      <c r="F528" s="100"/>
      <c r="G528" s="100"/>
      <c r="H528" s="208"/>
      <c r="I528" s="120"/>
      <c r="J528" s="6"/>
      <c r="K528" s="6"/>
      <c r="L528" s="6"/>
    </row>
    <row r="529" spans="1:12" s="5" customFormat="1" ht="25.5" hidden="1">
      <c r="A529" s="392"/>
      <c r="B529" s="401"/>
      <c r="C529" s="98" t="s">
        <v>376</v>
      </c>
      <c r="D529" s="99">
        <v>0</v>
      </c>
      <c r="E529" s="99">
        <v>0</v>
      </c>
      <c r="F529" s="100"/>
      <c r="G529" s="100"/>
      <c r="H529" s="208"/>
      <c r="I529" s="120"/>
      <c r="J529" s="6"/>
      <c r="K529" s="6"/>
      <c r="L529" s="6"/>
    </row>
    <row r="530" spans="1:12" s="5" customFormat="1" ht="25.5" hidden="1">
      <c r="A530" s="392"/>
      <c r="B530" s="401"/>
      <c r="C530" s="98" t="s">
        <v>377</v>
      </c>
      <c r="D530" s="99">
        <v>0</v>
      </c>
      <c r="E530" s="99">
        <v>0</v>
      </c>
      <c r="F530" s="100"/>
      <c r="G530" s="100"/>
      <c r="H530" s="208"/>
      <c r="I530" s="120"/>
      <c r="J530" s="6"/>
      <c r="K530" s="6"/>
      <c r="L530" s="6"/>
    </row>
    <row r="531" spans="1:12" s="5" customFormat="1" ht="25.5" hidden="1">
      <c r="A531" s="392"/>
      <c r="B531" s="401"/>
      <c r="C531" s="98" t="s">
        <v>378</v>
      </c>
      <c r="D531" s="99">
        <v>0</v>
      </c>
      <c r="E531" s="99">
        <v>0</v>
      </c>
      <c r="F531" s="100"/>
      <c r="G531" s="100"/>
      <c r="H531" s="208"/>
      <c r="I531" s="120"/>
      <c r="J531" s="6"/>
      <c r="K531" s="6"/>
      <c r="L531" s="6"/>
    </row>
    <row r="532" spans="1:12" s="5" customFormat="1" ht="25.5" hidden="1">
      <c r="A532" s="392"/>
      <c r="B532" s="401"/>
      <c r="C532" s="98" t="s">
        <v>379</v>
      </c>
      <c r="D532" s="99">
        <v>0</v>
      </c>
      <c r="E532" s="99">
        <v>0</v>
      </c>
      <c r="F532" s="100"/>
      <c r="G532" s="100"/>
      <c r="H532" s="208"/>
      <c r="I532" s="120"/>
      <c r="J532" s="6"/>
      <c r="K532" s="6"/>
      <c r="L532" s="6"/>
    </row>
    <row r="533" spans="1:12" s="5" customFormat="1" ht="25.5" hidden="1">
      <c r="A533" s="392"/>
      <c r="B533" s="401"/>
      <c r="C533" s="98" t="s">
        <v>380</v>
      </c>
      <c r="D533" s="99">
        <v>0</v>
      </c>
      <c r="E533" s="99">
        <v>0</v>
      </c>
      <c r="F533" s="100"/>
      <c r="G533" s="100"/>
      <c r="H533" s="208"/>
      <c r="I533" s="120"/>
      <c r="J533" s="6"/>
      <c r="K533" s="6"/>
      <c r="L533" s="6"/>
    </row>
    <row r="534" spans="1:12" s="5" customFormat="1" ht="25.5" hidden="1">
      <c r="A534" s="392"/>
      <c r="B534" s="401"/>
      <c r="C534" s="98" t="s">
        <v>381</v>
      </c>
      <c r="D534" s="99">
        <v>0</v>
      </c>
      <c r="E534" s="99">
        <v>0</v>
      </c>
      <c r="F534" s="100"/>
      <c r="G534" s="100"/>
      <c r="H534" s="208"/>
      <c r="I534" s="120"/>
      <c r="J534" s="6"/>
      <c r="K534" s="6"/>
      <c r="L534" s="6"/>
    </row>
    <row r="535" spans="1:12" s="5" customFormat="1" ht="25.5" hidden="1">
      <c r="A535" s="392"/>
      <c r="B535" s="401"/>
      <c r="C535" s="98" t="s">
        <v>382</v>
      </c>
      <c r="D535" s="99">
        <v>0</v>
      </c>
      <c r="E535" s="99">
        <v>0</v>
      </c>
      <c r="F535" s="100"/>
      <c r="G535" s="100"/>
      <c r="H535" s="208"/>
      <c r="I535" s="120"/>
      <c r="J535" s="6"/>
      <c r="K535" s="6"/>
      <c r="L535" s="6"/>
    </row>
    <row r="536" spans="1:12" s="5" customFormat="1" ht="25.5" hidden="1">
      <c r="A536" s="392"/>
      <c r="B536" s="401"/>
      <c r="C536" s="98" t="s">
        <v>383</v>
      </c>
      <c r="D536" s="99">
        <v>0</v>
      </c>
      <c r="E536" s="99">
        <v>0</v>
      </c>
      <c r="F536" s="100"/>
      <c r="G536" s="100"/>
      <c r="H536" s="208"/>
      <c r="I536" s="120"/>
      <c r="J536" s="6"/>
      <c r="K536" s="6"/>
      <c r="L536" s="6"/>
    </row>
    <row r="537" spans="1:12" s="5" customFormat="1" ht="25.5" hidden="1">
      <c r="A537" s="392"/>
      <c r="B537" s="401"/>
      <c r="C537" s="98" t="s">
        <v>384</v>
      </c>
      <c r="D537" s="99">
        <v>0</v>
      </c>
      <c r="E537" s="99">
        <v>0</v>
      </c>
      <c r="F537" s="100"/>
      <c r="G537" s="100"/>
      <c r="H537" s="208"/>
      <c r="I537" s="120"/>
      <c r="J537" s="6"/>
      <c r="K537" s="6"/>
      <c r="L537" s="6"/>
    </row>
    <row r="538" spans="1:12" s="5" customFormat="1" ht="25.5" hidden="1">
      <c r="A538" s="392"/>
      <c r="B538" s="401"/>
      <c r="C538" s="98" t="s">
        <v>385</v>
      </c>
      <c r="D538" s="99">
        <v>0</v>
      </c>
      <c r="E538" s="99">
        <v>0</v>
      </c>
      <c r="F538" s="100"/>
      <c r="G538" s="100"/>
      <c r="H538" s="208"/>
      <c r="I538" s="120"/>
      <c r="J538" s="6"/>
      <c r="K538" s="6"/>
      <c r="L538" s="6"/>
    </row>
    <row r="539" spans="1:12" s="5" customFormat="1" ht="25.5" hidden="1">
      <c r="A539" s="393"/>
      <c r="B539" s="429"/>
      <c r="C539" s="98" t="s">
        <v>275</v>
      </c>
      <c r="D539" s="99">
        <v>0</v>
      </c>
      <c r="E539" s="99">
        <v>0</v>
      </c>
      <c r="F539" s="100"/>
      <c r="G539" s="100"/>
      <c r="H539" s="208"/>
      <c r="I539" s="120"/>
      <c r="J539" s="6"/>
      <c r="K539" s="6"/>
      <c r="L539" s="6"/>
    </row>
    <row r="540" spans="1:12" s="5" customFormat="1" ht="12.75">
      <c r="A540" s="348"/>
      <c r="B540" s="349" t="s">
        <v>34</v>
      </c>
      <c r="C540" s="98" t="s">
        <v>35</v>
      </c>
      <c r="D540" s="99">
        <v>50900455</v>
      </c>
      <c r="E540" s="99"/>
      <c r="F540" s="99">
        <f t="shared" ref="F540:G540" si="29">SUM(F541:F546)</f>
        <v>0</v>
      </c>
      <c r="G540" s="99">
        <f t="shared" si="29"/>
        <v>0</v>
      </c>
      <c r="H540" s="208"/>
      <c r="I540" s="120"/>
      <c r="J540" s="6"/>
      <c r="K540" s="6"/>
      <c r="L540" s="6"/>
    </row>
    <row r="541" spans="1:12" s="5" customFormat="1" ht="25.5" hidden="1">
      <c r="A541" s="348"/>
      <c r="B541" s="349"/>
      <c r="C541" s="98" t="s">
        <v>484</v>
      </c>
      <c r="D541" s="99">
        <v>8250741</v>
      </c>
      <c r="E541" s="99"/>
      <c r="F541" s="100"/>
      <c r="G541" s="100"/>
      <c r="H541" s="208"/>
      <c r="I541" s="120"/>
      <c r="J541" s="6"/>
      <c r="K541" s="6"/>
      <c r="L541" s="6"/>
    </row>
    <row r="542" spans="1:12" s="5" customFormat="1" ht="25.5" hidden="1">
      <c r="A542" s="348"/>
      <c r="B542" s="349"/>
      <c r="C542" s="98" t="s">
        <v>485</v>
      </c>
      <c r="D542" s="99">
        <v>9970706</v>
      </c>
      <c r="E542" s="99"/>
      <c r="F542" s="100"/>
      <c r="G542" s="100"/>
      <c r="H542" s="208"/>
      <c r="I542" s="120"/>
      <c r="J542" s="6"/>
      <c r="K542" s="6"/>
      <c r="L542" s="6"/>
    </row>
    <row r="543" spans="1:12" s="5" customFormat="1" ht="25.5" hidden="1">
      <c r="A543" s="348"/>
      <c r="B543" s="349"/>
      <c r="C543" s="98" t="s">
        <v>257</v>
      </c>
      <c r="D543" s="99">
        <v>10148682</v>
      </c>
      <c r="E543" s="99"/>
      <c r="F543" s="100"/>
      <c r="G543" s="100"/>
      <c r="H543" s="208"/>
      <c r="I543" s="120"/>
      <c r="J543" s="6"/>
      <c r="K543" s="6"/>
      <c r="L543" s="6"/>
    </row>
    <row r="544" spans="1:12" s="5" customFormat="1" ht="25.5" hidden="1">
      <c r="A544" s="348"/>
      <c r="B544" s="349"/>
      <c r="C544" s="98" t="s">
        <v>254</v>
      </c>
      <c r="D544" s="99">
        <v>8041326</v>
      </c>
      <c r="E544" s="99"/>
      <c r="F544" s="100"/>
      <c r="G544" s="100"/>
      <c r="H544" s="208"/>
      <c r="I544" s="120"/>
      <c r="J544" s="6"/>
      <c r="K544" s="6"/>
      <c r="L544" s="6"/>
    </row>
    <row r="545" spans="1:12" s="5" customFormat="1" ht="25.5" hidden="1">
      <c r="A545" s="348"/>
      <c r="B545" s="349"/>
      <c r="C545" s="98" t="s">
        <v>255</v>
      </c>
      <c r="D545" s="99">
        <v>7155814</v>
      </c>
      <c r="E545" s="99"/>
      <c r="F545" s="100"/>
      <c r="G545" s="100"/>
      <c r="H545" s="208"/>
      <c r="I545" s="120"/>
      <c r="J545" s="6"/>
      <c r="K545" s="6"/>
      <c r="L545" s="6"/>
    </row>
    <row r="546" spans="1:12" s="5" customFormat="1" ht="25.5" hidden="1">
      <c r="A546" s="348"/>
      <c r="B546" s="349"/>
      <c r="C546" s="98" t="s">
        <v>256</v>
      </c>
      <c r="D546" s="99">
        <v>7333186</v>
      </c>
      <c r="E546" s="99"/>
      <c r="F546" s="100"/>
      <c r="G546" s="100"/>
      <c r="H546" s="208"/>
      <c r="I546" s="120"/>
      <c r="J546" s="6"/>
      <c r="K546" s="6"/>
      <c r="L546" s="6"/>
    </row>
    <row r="547" spans="1:12" s="5" customFormat="1" ht="12.75" hidden="1">
      <c r="A547" s="314"/>
      <c r="B547" s="318"/>
      <c r="C547" s="98"/>
      <c r="D547" s="96">
        <v>0</v>
      </c>
      <c r="E547" s="96">
        <v>0</v>
      </c>
      <c r="F547" s="100"/>
      <c r="G547" s="100"/>
      <c r="H547" s="208"/>
      <c r="I547" s="120"/>
      <c r="J547" s="6"/>
      <c r="K547" s="6"/>
      <c r="L547" s="6"/>
    </row>
    <row r="548" spans="1:12" s="5" customFormat="1" ht="12.75" hidden="1">
      <c r="A548" s="314"/>
      <c r="B548" s="318"/>
      <c r="C548" s="98"/>
      <c r="D548" s="96">
        <v>0</v>
      </c>
      <c r="E548" s="96">
        <v>0</v>
      </c>
      <c r="F548" s="103"/>
      <c r="G548" s="103"/>
      <c r="H548" s="208"/>
      <c r="I548" s="120"/>
      <c r="J548" s="6"/>
      <c r="K548" s="6"/>
      <c r="L548" s="6"/>
    </row>
    <row r="549" spans="1:12" s="5" customFormat="1" ht="28.5" hidden="1" customHeight="1">
      <c r="A549" s="420" t="s">
        <v>539</v>
      </c>
      <c r="B549" s="421"/>
      <c r="C549" s="422"/>
      <c r="D549" s="3">
        <f>D550+D556+D557+D562+D565+D566+D568+D569</f>
        <v>0</v>
      </c>
      <c r="E549" s="3">
        <f>E550+E556+E557+E562+E565+E566+E568+E569</f>
        <v>0</v>
      </c>
      <c r="F549" s="3">
        <f t="shared" ref="F549:G549" si="30">F550+F556+F557+F562+F565+F566+F568+F569</f>
        <v>0</v>
      </c>
      <c r="G549" s="3">
        <f t="shared" si="30"/>
        <v>0</v>
      </c>
      <c r="H549" s="212"/>
      <c r="I549" s="120"/>
      <c r="J549" s="137"/>
      <c r="K549" s="137"/>
      <c r="L549" s="137"/>
    </row>
    <row r="550" spans="1:12" s="11" customFormat="1" ht="25.5" hidden="1">
      <c r="A550" s="403" t="s">
        <v>20</v>
      </c>
      <c r="B550" s="104"/>
      <c r="C550" s="105" t="s">
        <v>540</v>
      </c>
      <c r="D550" s="106"/>
      <c r="E550" s="106"/>
      <c r="F550" s="106"/>
      <c r="G550" s="106"/>
      <c r="H550" s="213"/>
      <c r="I550" s="163"/>
      <c r="J550" s="137"/>
      <c r="K550" s="137"/>
      <c r="L550" s="137"/>
    </row>
    <row r="551" spans="1:12" s="13" customFormat="1" hidden="1">
      <c r="A551" s="404"/>
      <c r="B551" s="108">
        <v>100</v>
      </c>
      <c r="C551" s="109" t="s">
        <v>541</v>
      </c>
      <c r="D551" s="99"/>
      <c r="E551" s="99"/>
      <c r="F551" s="110"/>
      <c r="G551" s="110"/>
      <c r="H551" s="208"/>
      <c r="I551" s="163"/>
      <c r="J551" s="137"/>
      <c r="K551" s="137"/>
      <c r="L551" s="137"/>
    </row>
    <row r="552" spans="1:12" ht="25.5" hidden="1">
      <c r="A552" s="404"/>
      <c r="B552" s="108">
        <v>104</v>
      </c>
      <c r="C552" s="112" t="s">
        <v>21</v>
      </c>
      <c r="D552" s="99"/>
      <c r="E552" s="99"/>
      <c r="F552" s="113"/>
      <c r="G552" s="113"/>
      <c r="H552" s="208"/>
      <c r="I552" s="163"/>
      <c r="J552" s="137"/>
      <c r="K552" s="137"/>
      <c r="L552" s="137"/>
    </row>
    <row r="553" spans="1:12" hidden="1">
      <c r="A553" s="404"/>
      <c r="B553" s="108" t="s">
        <v>17</v>
      </c>
      <c r="C553" s="112" t="s">
        <v>22</v>
      </c>
      <c r="D553" s="99"/>
      <c r="E553" s="99"/>
      <c r="F553" s="113"/>
      <c r="G553" s="113"/>
      <c r="H553" s="208"/>
      <c r="I553" s="163"/>
      <c r="J553" s="137"/>
      <c r="K553" s="137"/>
      <c r="L553" s="137"/>
    </row>
    <row r="554" spans="1:12" hidden="1">
      <c r="A554" s="404"/>
      <c r="B554" s="108">
        <v>111</v>
      </c>
      <c r="C554" s="112" t="s">
        <v>542</v>
      </c>
      <c r="D554" s="99"/>
      <c r="E554" s="99"/>
      <c r="F554" s="113"/>
      <c r="G554" s="113"/>
      <c r="H554" s="208"/>
      <c r="I554" s="163"/>
    </row>
    <row r="555" spans="1:12" ht="14.25" hidden="1" customHeight="1">
      <c r="A555" s="405"/>
      <c r="B555" s="108">
        <v>123</v>
      </c>
      <c r="C555" s="112" t="s">
        <v>24</v>
      </c>
      <c r="D555" s="99"/>
      <c r="E555" s="99"/>
      <c r="F555" s="113"/>
      <c r="G555" s="113"/>
      <c r="H555" s="208"/>
      <c r="I555" s="163"/>
    </row>
    <row r="556" spans="1:12" ht="25.5" hidden="1">
      <c r="A556" s="314" t="s">
        <v>25</v>
      </c>
      <c r="B556" s="318" t="s">
        <v>47</v>
      </c>
      <c r="C556" s="95" t="s">
        <v>96</v>
      </c>
      <c r="D556" s="96"/>
      <c r="E556" s="146"/>
      <c r="F556" s="119"/>
      <c r="G556" s="119"/>
      <c r="H556" s="208"/>
      <c r="I556" s="163"/>
    </row>
    <row r="557" spans="1:12" ht="25.5" hidden="1">
      <c r="A557" s="391" t="s">
        <v>109</v>
      </c>
      <c r="B557" s="318" t="s">
        <v>47</v>
      </c>
      <c r="C557" s="95" t="s">
        <v>97</v>
      </c>
      <c r="D557" s="96"/>
      <c r="E557" s="96"/>
      <c r="F557" s="96"/>
      <c r="G557" s="96"/>
      <c r="H557" s="208"/>
      <c r="I557" s="163"/>
    </row>
    <row r="558" spans="1:12" ht="39" hidden="1" customHeight="1">
      <c r="A558" s="392"/>
      <c r="B558" s="318" t="s">
        <v>41</v>
      </c>
      <c r="C558" s="98" t="s">
        <v>98</v>
      </c>
      <c r="D558" s="99"/>
      <c r="E558" s="99"/>
      <c r="F558" s="100"/>
      <c r="G558" s="100"/>
      <c r="H558" s="208"/>
      <c r="I558" s="163"/>
    </row>
    <row r="559" spans="1:12" ht="39" hidden="1" customHeight="1">
      <c r="A559" s="392"/>
      <c r="B559" s="313" t="s">
        <v>85</v>
      </c>
      <c r="C559" s="98" t="s">
        <v>666</v>
      </c>
      <c r="D559" s="96"/>
      <c r="E559" s="99"/>
      <c r="F559" s="100"/>
      <c r="G559" s="100"/>
      <c r="H559" s="208"/>
      <c r="I559" s="163"/>
    </row>
    <row r="560" spans="1:12" ht="39" hidden="1" customHeight="1">
      <c r="A560" s="393"/>
      <c r="B560" s="313" t="s">
        <v>85</v>
      </c>
      <c r="C560" s="98" t="s">
        <v>667</v>
      </c>
      <c r="D560" s="96"/>
      <c r="E560" s="99"/>
      <c r="F560" s="100"/>
      <c r="G560" s="100"/>
      <c r="H560" s="208"/>
      <c r="I560" s="163"/>
    </row>
    <row r="561" spans="1:12" ht="39" hidden="1" customHeight="1">
      <c r="A561" s="311"/>
      <c r="B561" s="313" t="s">
        <v>85</v>
      </c>
      <c r="C561" s="98" t="s">
        <v>668</v>
      </c>
      <c r="D561" s="96"/>
      <c r="E561" s="99"/>
      <c r="F561" s="100"/>
      <c r="G561" s="100"/>
      <c r="H561" s="208"/>
      <c r="I561" s="163"/>
    </row>
    <row r="562" spans="1:12" ht="39" hidden="1" customHeight="1">
      <c r="A562" s="348" t="s">
        <v>26</v>
      </c>
      <c r="B562" s="318" t="s">
        <v>47</v>
      </c>
      <c r="C562" s="95" t="s">
        <v>49</v>
      </c>
      <c r="D562" s="96"/>
      <c r="E562" s="96"/>
      <c r="F562" s="146"/>
      <c r="G562" s="146"/>
      <c r="H562" s="208"/>
      <c r="I562" s="163"/>
    </row>
    <row r="563" spans="1:12" ht="33" hidden="1" customHeight="1">
      <c r="A563" s="348"/>
      <c r="B563" s="318" t="s">
        <v>13</v>
      </c>
      <c r="C563" s="98" t="s">
        <v>27</v>
      </c>
      <c r="D563" s="99"/>
      <c r="E563" s="99"/>
      <c r="F563" s="148"/>
      <c r="G563" s="148"/>
      <c r="H563" s="208"/>
      <c r="I563" s="163"/>
    </row>
    <row r="564" spans="1:12" ht="30.75" hidden="1" customHeight="1">
      <c r="A564" s="348"/>
      <c r="B564" s="318" t="s">
        <v>40</v>
      </c>
      <c r="C564" s="98" t="s">
        <v>28</v>
      </c>
      <c r="D564" s="99"/>
      <c r="E564" s="99"/>
      <c r="F564" s="148"/>
      <c r="G564" s="148"/>
      <c r="H564" s="208"/>
      <c r="I564" s="163"/>
      <c r="J564" s="155"/>
    </row>
    <row r="565" spans="1:12" ht="38.25" hidden="1">
      <c r="A565" s="314" t="s">
        <v>29</v>
      </c>
      <c r="B565" s="318" t="s">
        <v>47</v>
      </c>
      <c r="C565" s="95" t="s">
        <v>105</v>
      </c>
      <c r="D565" s="96"/>
      <c r="E565" s="146"/>
      <c r="F565" s="119"/>
      <c r="G565" s="119"/>
      <c r="H565" s="208"/>
      <c r="I565" s="163"/>
    </row>
    <row r="566" spans="1:12" ht="18" hidden="1" customHeight="1">
      <c r="A566" s="348" t="s">
        <v>30</v>
      </c>
      <c r="B566" s="318" t="s">
        <v>47</v>
      </c>
      <c r="C566" s="95" t="s">
        <v>106</v>
      </c>
      <c r="D566" s="96"/>
      <c r="E566" s="96"/>
      <c r="F566" s="119"/>
      <c r="G566" s="119"/>
      <c r="H566" s="209"/>
      <c r="I566" s="163"/>
    </row>
    <row r="567" spans="1:12" ht="18" hidden="1" customHeight="1">
      <c r="A567" s="348"/>
      <c r="B567" s="318" t="s">
        <v>41</v>
      </c>
      <c r="C567" s="98" t="s">
        <v>107</v>
      </c>
      <c r="D567" s="96"/>
      <c r="E567" s="96"/>
      <c r="F567" s="100"/>
      <c r="G567" s="100"/>
      <c r="H567" s="208"/>
      <c r="I567" s="163"/>
    </row>
    <row r="568" spans="1:12" hidden="1">
      <c r="A568" s="317" t="s">
        <v>362</v>
      </c>
      <c r="B568" s="108"/>
      <c r="C568" s="123" t="s">
        <v>311</v>
      </c>
      <c r="D568" s="96"/>
      <c r="E568" s="96"/>
      <c r="F568" s="119"/>
      <c r="G568" s="124"/>
      <c r="H568" s="208"/>
      <c r="I568" s="163"/>
    </row>
    <row r="569" spans="1:12" ht="51" hidden="1">
      <c r="A569" s="317" t="s">
        <v>9</v>
      </c>
      <c r="B569" s="108"/>
      <c r="C569" s="123" t="s">
        <v>679</v>
      </c>
      <c r="D569" s="96"/>
      <c r="E569" s="146"/>
      <c r="F569" s="147"/>
      <c r="G569" s="124"/>
      <c r="H569" s="208"/>
      <c r="I569" s="163"/>
    </row>
    <row r="570" spans="1:12" ht="28.5" hidden="1" customHeight="1">
      <c r="A570" s="426" t="s">
        <v>31</v>
      </c>
      <c r="B570" s="427"/>
      <c r="C570" s="428"/>
      <c r="D570" s="38"/>
      <c r="E570" s="38"/>
      <c r="F570" s="38"/>
      <c r="G570" s="38"/>
      <c r="H570" s="320"/>
      <c r="I570" s="163"/>
      <c r="J570" s="137"/>
      <c r="K570" s="137"/>
      <c r="L570" s="137"/>
    </row>
    <row r="571" spans="1:12" ht="30.75" hidden="1" customHeight="1">
      <c r="A571" s="403" t="s">
        <v>20</v>
      </c>
      <c r="B571" s="104"/>
      <c r="C571" s="95" t="s">
        <v>357</v>
      </c>
      <c r="D571" s="174"/>
      <c r="E571" s="174"/>
      <c r="F571" s="174"/>
      <c r="G571" s="174"/>
      <c r="H571" s="75"/>
      <c r="I571" s="163"/>
    </row>
    <row r="572" spans="1:12" hidden="1">
      <c r="A572" s="404"/>
      <c r="B572" s="108">
        <v>100</v>
      </c>
      <c r="C572" s="98" t="s">
        <v>358</v>
      </c>
      <c r="D572" s="206"/>
      <c r="E572" s="206"/>
      <c r="F572" s="175"/>
      <c r="G572" s="175"/>
      <c r="H572" s="208"/>
      <c r="I572" s="163"/>
    </row>
    <row r="573" spans="1:12" ht="25.5" hidden="1">
      <c r="A573" s="404"/>
      <c r="B573" s="108">
        <v>104</v>
      </c>
      <c r="C573" s="112" t="s">
        <v>21</v>
      </c>
      <c r="D573" s="206"/>
      <c r="E573" s="206"/>
      <c r="F573" s="175"/>
      <c r="G573" s="175"/>
      <c r="H573" s="208"/>
      <c r="I573" s="163"/>
    </row>
    <row r="574" spans="1:12" hidden="1">
      <c r="A574" s="404"/>
      <c r="B574" s="108">
        <v>111</v>
      </c>
      <c r="C574" s="112" t="s">
        <v>542</v>
      </c>
      <c r="D574" s="206"/>
      <c r="E574" s="206"/>
      <c r="F574" s="175"/>
      <c r="G574" s="175"/>
      <c r="H574" s="208"/>
      <c r="I574" s="163"/>
    </row>
    <row r="575" spans="1:12" ht="14.25" hidden="1" customHeight="1">
      <c r="A575" s="405"/>
      <c r="B575" s="108">
        <v>123</v>
      </c>
      <c r="C575" s="112" t="s">
        <v>24</v>
      </c>
      <c r="D575" s="206"/>
      <c r="E575" s="206"/>
      <c r="F575" s="175"/>
      <c r="G575" s="175"/>
      <c r="H575" s="208"/>
      <c r="I575" s="163"/>
    </row>
    <row r="576" spans="1:12" hidden="1">
      <c r="A576" s="348" t="s">
        <v>32</v>
      </c>
      <c r="B576" s="318" t="s">
        <v>47</v>
      </c>
      <c r="C576" s="95" t="s">
        <v>95</v>
      </c>
      <c r="D576" s="96"/>
      <c r="E576" s="96"/>
      <c r="F576" s="96"/>
      <c r="G576" s="96"/>
      <c r="H576" s="208"/>
      <c r="I576" s="163"/>
    </row>
    <row r="577" spans="1:12" ht="22.5" hidden="1" customHeight="1">
      <c r="A577" s="348"/>
      <c r="B577" s="318" t="s">
        <v>46</v>
      </c>
      <c r="C577" s="98" t="s">
        <v>45</v>
      </c>
      <c r="D577" s="100"/>
      <c r="E577" s="100"/>
      <c r="F577" s="100"/>
      <c r="G577" s="100"/>
      <c r="H577" s="75"/>
      <c r="I577" s="163"/>
    </row>
    <row r="578" spans="1:12" ht="22.5" hidden="1" customHeight="1">
      <c r="A578" s="350" t="s">
        <v>527</v>
      </c>
      <c r="B578" s="170"/>
      <c r="C578" s="95" t="s">
        <v>528</v>
      </c>
      <c r="D578" s="96"/>
      <c r="E578" s="96"/>
      <c r="F578" s="96"/>
      <c r="G578" s="96"/>
      <c r="H578" s="75"/>
      <c r="I578" s="163"/>
    </row>
    <row r="579" spans="1:12" ht="25.5" hidden="1">
      <c r="A579" s="350"/>
      <c r="B579" s="170">
        <v>104</v>
      </c>
      <c r="C579" s="98" t="s">
        <v>612</v>
      </c>
      <c r="D579" s="99"/>
      <c r="E579" s="99"/>
      <c r="F579" s="99"/>
      <c r="G579" s="99"/>
      <c r="H579" s="75"/>
      <c r="I579" s="163"/>
    </row>
    <row r="580" spans="1:12" ht="25.5" hidden="1">
      <c r="A580" s="350"/>
      <c r="B580" s="170"/>
      <c r="C580" s="98" t="s">
        <v>602</v>
      </c>
      <c r="D580" s="100"/>
      <c r="E580" s="100"/>
      <c r="F580" s="96"/>
      <c r="G580" s="96"/>
      <c r="H580" s="75"/>
      <c r="I580" s="163"/>
    </row>
    <row r="581" spans="1:12" ht="28.5" hidden="1">
      <c r="A581" s="350"/>
      <c r="B581" s="170"/>
      <c r="C581" s="98" t="s">
        <v>610</v>
      </c>
      <c r="D581" s="100"/>
      <c r="E581" s="149"/>
      <c r="F581" s="96"/>
      <c r="G581" s="96"/>
      <c r="H581" s="75"/>
      <c r="I581" s="163"/>
      <c r="J581" s="1" t="s">
        <v>722</v>
      </c>
    </row>
    <row r="582" spans="1:12" ht="25.5" hidden="1">
      <c r="A582" s="350"/>
      <c r="B582" s="170"/>
      <c r="C582" s="98" t="s">
        <v>682</v>
      </c>
      <c r="D582" s="100"/>
      <c r="E582" s="100"/>
      <c r="F582" s="96"/>
      <c r="G582" s="96"/>
      <c r="H582" s="75"/>
      <c r="I582" s="163"/>
    </row>
    <row r="583" spans="1:12" ht="25.5" hidden="1">
      <c r="A583" s="350"/>
      <c r="B583" s="170"/>
      <c r="C583" s="98" t="s">
        <v>680</v>
      </c>
      <c r="D583" s="100"/>
      <c r="E583" s="100"/>
      <c r="F583" s="100"/>
      <c r="G583" s="96"/>
      <c r="H583" s="75"/>
      <c r="I583" s="163"/>
    </row>
    <row r="584" spans="1:12" ht="26.25" hidden="1" customHeight="1">
      <c r="A584" s="350"/>
      <c r="B584" s="170">
        <v>105</v>
      </c>
      <c r="C584" s="98" t="s">
        <v>529</v>
      </c>
      <c r="D584" s="99"/>
      <c r="E584" s="99"/>
      <c r="F584" s="100"/>
      <c r="G584" s="100"/>
      <c r="H584" s="75"/>
      <c r="I584" s="163"/>
    </row>
    <row r="585" spans="1:12" ht="25.5" hidden="1" customHeight="1">
      <c r="A585" s="314"/>
      <c r="B585" s="318"/>
      <c r="C585" s="98" t="s">
        <v>602</v>
      </c>
      <c r="D585" s="100"/>
      <c r="E585" s="100"/>
      <c r="F585" s="100"/>
      <c r="G585" s="100"/>
      <c r="H585" s="75"/>
      <c r="I585" s="163"/>
    </row>
    <row r="586" spans="1:12" ht="25.5" hidden="1" customHeight="1">
      <c r="A586" s="314"/>
      <c r="B586" s="318"/>
      <c r="C586" s="98" t="s">
        <v>610</v>
      </c>
      <c r="D586" s="100"/>
      <c r="E586" s="100"/>
      <c r="F586" s="100"/>
      <c r="G586" s="100"/>
      <c r="H586" s="75"/>
      <c r="I586" s="163"/>
    </row>
    <row r="587" spans="1:12" ht="23.25" hidden="1" customHeight="1">
      <c r="A587" s="314"/>
      <c r="B587" s="318"/>
      <c r="C587" s="98" t="s">
        <v>603</v>
      </c>
      <c r="D587" s="103"/>
      <c r="E587" s="103"/>
      <c r="F587" s="103"/>
      <c r="G587" s="103"/>
      <c r="H587" s="75"/>
      <c r="I587" s="163"/>
    </row>
    <row r="588" spans="1:12" ht="25.5" hidden="1" customHeight="1">
      <c r="A588" s="420" t="s">
        <v>546</v>
      </c>
      <c r="B588" s="421"/>
      <c r="C588" s="422"/>
      <c r="D588" s="3"/>
      <c r="E588" s="3"/>
      <c r="F588" s="3"/>
      <c r="G588" s="3"/>
      <c r="H588" s="320"/>
      <c r="I588" s="163"/>
      <c r="J588" s="137"/>
      <c r="K588" s="137"/>
      <c r="L588" s="137"/>
    </row>
    <row r="589" spans="1:12" ht="25.5" hidden="1" customHeight="1">
      <c r="A589" s="403" t="s">
        <v>20</v>
      </c>
      <c r="B589" s="104"/>
      <c r="C589" s="105" t="s">
        <v>540</v>
      </c>
      <c r="D589" s="106"/>
      <c r="E589" s="106"/>
      <c r="F589" s="106"/>
      <c r="G589" s="106"/>
      <c r="H589" s="208"/>
      <c r="I589" s="163"/>
      <c r="J589" s="137"/>
      <c r="K589" s="137"/>
      <c r="L589" s="137"/>
    </row>
    <row r="590" spans="1:12" ht="26.25" hidden="1" customHeight="1">
      <c r="A590" s="404"/>
      <c r="B590" s="108">
        <v>100</v>
      </c>
      <c r="C590" s="109" t="s">
        <v>541</v>
      </c>
      <c r="D590" s="110"/>
      <c r="E590" s="110"/>
      <c r="F590" s="110"/>
      <c r="G590" s="110"/>
      <c r="H590" s="208"/>
      <c r="I590" s="163"/>
      <c r="J590" s="137"/>
      <c r="K590" s="137"/>
      <c r="L590" s="137"/>
    </row>
    <row r="591" spans="1:12" ht="25.5" hidden="1" customHeight="1">
      <c r="A591" s="404"/>
      <c r="B591" s="108">
        <v>104</v>
      </c>
      <c r="C591" s="112" t="s">
        <v>21</v>
      </c>
      <c r="D591" s="113"/>
      <c r="E591" s="113"/>
      <c r="F591" s="110"/>
      <c r="G591" s="110"/>
      <c r="H591" s="208"/>
      <c r="I591" s="163"/>
      <c r="J591" s="137"/>
      <c r="K591" s="137"/>
      <c r="L591" s="137"/>
    </row>
    <row r="592" spans="1:12" hidden="1">
      <c r="A592" s="404"/>
      <c r="B592" s="108" t="s">
        <v>17</v>
      </c>
      <c r="C592" s="112" t="s">
        <v>22</v>
      </c>
      <c r="D592" s="113"/>
      <c r="E592" s="113"/>
      <c r="F592" s="110"/>
      <c r="G592" s="110"/>
      <c r="H592" s="208"/>
      <c r="I592" s="163"/>
      <c r="J592" s="137"/>
      <c r="K592" s="137"/>
      <c r="L592" s="137"/>
    </row>
    <row r="593" spans="1:12" hidden="1">
      <c r="A593" s="404"/>
      <c r="B593" s="108">
        <v>111</v>
      </c>
      <c r="C593" s="112" t="s">
        <v>542</v>
      </c>
      <c r="D593" s="113"/>
      <c r="E593" s="113"/>
      <c r="F593" s="110"/>
      <c r="G593" s="110"/>
      <c r="H593" s="208"/>
      <c r="I593" s="163"/>
      <c r="J593" s="137"/>
      <c r="K593" s="137"/>
      <c r="L593" s="137"/>
    </row>
    <row r="594" spans="1:12" hidden="1">
      <c r="A594" s="405"/>
      <c r="B594" s="108">
        <v>123</v>
      </c>
      <c r="C594" s="112" t="s">
        <v>24</v>
      </c>
      <c r="D594" s="113"/>
      <c r="E594" s="113"/>
      <c r="F594" s="110"/>
      <c r="G594" s="110"/>
      <c r="H594" s="208"/>
      <c r="I594" s="163"/>
      <c r="J594" s="137"/>
      <c r="K594" s="137"/>
      <c r="L594" s="137"/>
    </row>
    <row r="595" spans="1:12" ht="25.5" hidden="1" customHeight="1">
      <c r="A595" s="420" t="s">
        <v>547</v>
      </c>
      <c r="B595" s="421"/>
      <c r="C595" s="422"/>
      <c r="D595" s="3"/>
      <c r="E595" s="3"/>
      <c r="F595" s="3"/>
      <c r="G595" s="3"/>
      <c r="H595" s="320"/>
      <c r="I595" s="163"/>
      <c r="J595" s="137"/>
      <c r="K595" s="137"/>
      <c r="L595" s="137"/>
    </row>
    <row r="596" spans="1:12" ht="25.5" hidden="1" customHeight="1">
      <c r="A596" s="445" t="s">
        <v>20</v>
      </c>
      <c r="B596" s="104"/>
      <c r="C596" s="105" t="s">
        <v>540</v>
      </c>
      <c r="D596" s="106"/>
      <c r="E596" s="106"/>
      <c r="F596" s="106"/>
      <c r="G596" s="106"/>
      <c r="H596" s="208"/>
    </row>
    <row r="597" spans="1:12" ht="25.5" hidden="1" customHeight="1">
      <c r="A597" s="445"/>
      <c r="B597" s="108">
        <v>100</v>
      </c>
      <c r="C597" s="109" t="s">
        <v>541</v>
      </c>
      <c r="D597" s="113"/>
      <c r="E597" s="113"/>
      <c r="F597" s="113"/>
      <c r="G597" s="113"/>
      <c r="H597" s="208"/>
    </row>
    <row r="598" spans="1:12" ht="25.5" hidden="1" customHeight="1">
      <c r="A598" s="445"/>
      <c r="B598" s="108">
        <v>104</v>
      </c>
      <c r="C598" s="112" t="s">
        <v>21</v>
      </c>
      <c r="D598" s="113"/>
      <c r="E598" s="113"/>
      <c r="F598" s="113"/>
      <c r="G598" s="113"/>
      <c r="H598" s="208"/>
    </row>
    <row r="599" spans="1:12" ht="25.5" hidden="1" customHeight="1">
      <c r="A599" s="445"/>
      <c r="B599" s="108" t="s">
        <v>17</v>
      </c>
      <c r="C599" s="112" t="s">
        <v>22</v>
      </c>
      <c r="D599" s="113"/>
      <c r="E599" s="113"/>
      <c r="F599" s="113"/>
      <c r="G599" s="113"/>
      <c r="H599" s="208"/>
    </row>
    <row r="600" spans="1:12" ht="25.5" hidden="1" customHeight="1">
      <c r="A600" s="445"/>
      <c r="B600" s="108">
        <v>111</v>
      </c>
      <c r="C600" s="112" t="s">
        <v>542</v>
      </c>
      <c r="D600" s="113"/>
      <c r="E600" s="113"/>
      <c r="F600" s="113"/>
      <c r="G600" s="113"/>
      <c r="H600" s="208"/>
    </row>
    <row r="601" spans="1:12" ht="25.5" hidden="1" customHeight="1">
      <c r="A601" s="445"/>
      <c r="B601" s="108">
        <v>123</v>
      </c>
      <c r="C601" s="112" t="s">
        <v>24</v>
      </c>
      <c r="D601" s="113"/>
      <c r="E601" s="113"/>
      <c r="F601" s="113"/>
      <c r="G601" s="113"/>
      <c r="H601" s="208"/>
    </row>
    <row r="602" spans="1:12" ht="27.75" hidden="1" customHeight="1">
      <c r="A602" s="203">
        <v>120</v>
      </c>
      <c r="B602" s="162"/>
      <c r="C602" s="48" t="s">
        <v>103</v>
      </c>
      <c r="D602" s="187"/>
      <c r="E602" s="187"/>
      <c r="F602" s="187"/>
      <c r="G602" s="187"/>
      <c r="H602" s="204"/>
    </row>
    <row r="603" spans="1:12" ht="25.5" customHeight="1"/>
  </sheetData>
  <mergeCells count="43">
    <mergeCell ref="A570:C570"/>
    <mergeCell ref="A468:A493"/>
    <mergeCell ref="B469:B493"/>
    <mergeCell ref="A494:A539"/>
    <mergeCell ref="B495:B539"/>
    <mergeCell ref="A540:A546"/>
    <mergeCell ref="A566:A567"/>
    <mergeCell ref="A549:C549"/>
    <mergeCell ref="A550:A555"/>
    <mergeCell ref="A557:A560"/>
    <mergeCell ref="A562:A564"/>
    <mergeCell ref="A596:A601"/>
    <mergeCell ref="A571:A575"/>
    <mergeCell ref="A576:A577"/>
    <mergeCell ref="A578:A584"/>
    <mergeCell ref="A588:C588"/>
    <mergeCell ref="A589:A594"/>
    <mergeCell ref="A595:C595"/>
    <mergeCell ref="A73:A382"/>
    <mergeCell ref="B76:B82"/>
    <mergeCell ref="B83:B87"/>
    <mergeCell ref="B88:B230"/>
    <mergeCell ref="B540:B546"/>
    <mergeCell ref="B231:B381"/>
    <mergeCell ref="B385:B442"/>
    <mergeCell ref="B443:B467"/>
    <mergeCell ref="A384:A467"/>
    <mergeCell ref="A1:H1"/>
    <mergeCell ref="A3:A4"/>
    <mergeCell ref="B3:B4"/>
    <mergeCell ref="C3:C4"/>
    <mergeCell ref="D3:D4"/>
    <mergeCell ref="E3:G3"/>
    <mergeCell ref="H3:I4"/>
    <mergeCell ref="A5:C5"/>
    <mergeCell ref="A6:A11"/>
    <mergeCell ref="A12:C12"/>
    <mergeCell ref="A13:A18"/>
    <mergeCell ref="A19:A72"/>
    <mergeCell ref="B20:B26"/>
    <mergeCell ref="B27:B46"/>
    <mergeCell ref="B47:B53"/>
    <mergeCell ref="B54:B72"/>
  </mergeCells>
  <pageMargins left="0.23622047244094491" right="0.23622047244094491" top="0.35433070866141736" bottom="0.35433070866141736" header="0.31496062992125984" footer="0.31496062992125984"/>
  <pageSetup paperSize="9" scale="71" orientation="landscape"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5F4E1-B5D9-4B44-87AF-78A235E79541}">
  <dimension ref="A1:L604"/>
  <sheetViews>
    <sheetView view="pageBreakPreview" zoomScaleNormal="100" zoomScaleSheetLayoutView="100" workbookViewId="0">
      <selection activeCell="E606" sqref="E606"/>
    </sheetView>
  </sheetViews>
  <sheetFormatPr defaultRowHeight="14.25"/>
  <cols>
    <col min="1" max="1" width="5.140625" style="18" customWidth="1"/>
    <col min="2" max="2" width="5.7109375" style="18" customWidth="1"/>
    <col min="3" max="3" width="86" style="1" customWidth="1"/>
    <col min="4" max="4" width="15.5703125" style="19" customWidth="1"/>
    <col min="5" max="5" width="15.7109375" style="219" customWidth="1"/>
    <col min="6" max="6" width="17.42578125" style="214" customWidth="1"/>
    <col min="7" max="7" width="18" style="214" customWidth="1"/>
    <col min="8" max="8" width="18.140625" style="211" customWidth="1"/>
    <col min="9" max="10" width="18.140625" style="1" customWidth="1"/>
    <col min="11" max="11" width="14" style="1" bestFit="1" customWidth="1"/>
    <col min="12" max="12" width="19.7109375" style="1" customWidth="1"/>
    <col min="13" max="16384" width="9.140625" style="1"/>
  </cols>
  <sheetData>
    <row r="1" spans="1:12" ht="18">
      <c r="A1" s="410" t="s">
        <v>640</v>
      </c>
      <c r="B1" s="410"/>
      <c r="C1" s="410"/>
      <c r="D1" s="410"/>
      <c r="E1" s="410"/>
      <c r="F1" s="410"/>
      <c r="G1" s="410"/>
      <c r="H1" s="410"/>
    </row>
    <row r="2" spans="1:12" ht="14.25" customHeight="1">
      <c r="A2" s="245"/>
      <c r="B2" s="245"/>
      <c r="C2" s="245"/>
      <c r="D2" s="245"/>
      <c r="E2" s="246"/>
      <c r="F2" s="246"/>
      <c r="G2" s="296" t="s">
        <v>0</v>
      </c>
      <c r="H2" s="246"/>
    </row>
    <row r="3" spans="1:12" s="2" customFormat="1" ht="19.5" customHeight="1">
      <c r="A3" s="433" t="s">
        <v>1</v>
      </c>
      <c r="B3" s="433" t="s">
        <v>2</v>
      </c>
      <c r="C3" s="435" t="s">
        <v>3</v>
      </c>
      <c r="D3" s="436" t="s">
        <v>638</v>
      </c>
      <c r="E3" s="437" t="s">
        <v>592</v>
      </c>
      <c r="F3" s="437"/>
      <c r="G3" s="437"/>
      <c r="H3" s="452" t="s">
        <v>4</v>
      </c>
      <c r="I3" s="161"/>
    </row>
    <row r="4" spans="1:12" s="2" customFormat="1" ht="36" customHeight="1">
      <c r="A4" s="434"/>
      <c r="B4" s="434"/>
      <c r="C4" s="435"/>
      <c r="D4" s="436"/>
      <c r="E4" s="297" t="s">
        <v>91</v>
      </c>
      <c r="F4" s="297" t="s">
        <v>356</v>
      </c>
      <c r="G4" s="297" t="s">
        <v>639</v>
      </c>
      <c r="H4" s="452"/>
      <c r="I4" s="161"/>
    </row>
    <row r="5" spans="1:12" s="5" customFormat="1" ht="19.5" customHeight="1">
      <c r="A5" s="420" t="s">
        <v>5</v>
      </c>
      <c r="B5" s="421"/>
      <c r="C5" s="422"/>
      <c r="D5" s="3">
        <f>D12+D549+D570+D589+D596</f>
        <v>1153717864</v>
      </c>
      <c r="E5" s="3">
        <f>E12+E549+E570+E589+E596</f>
        <v>669974096</v>
      </c>
      <c r="F5" s="3">
        <f>F12+F549+F570+F589+F596</f>
        <v>548624202</v>
      </c>
      <c r="G5" s="3">
        <f>G12+G549+G570+G589+G596</f>
        <v>584930948</v>
      </c>
      <c r="H5" s="212"/>
      <c r="I5" s="97"/>
      <c r="J5" s="137">
        <v>758035254</v>
      </c>
      <c r="K5" s="137">
        <f>D5-J5</f>
        <v>395682610</v>
      </c>
      <c r="L5" s="137"/>
    </row>
    <row r="6" spans="1:12" s="5" customFormat="1" ht="25.5" hidden="1">
      <c r="A6" s="369" t="s">
        <v>20</v>
      </c>
      <c r="B6" s="295" t="s">
        <v>47</v>
      </c>
      <c r="C6" s="48" t="s">
        <v>357</v>
      </c>
      <c r="D6" s="96">
        <f>D7+D8+D9+D10+D11</f>
        <v>13051817</v>
      </c>
      <c r="E6" s="96">
        <f>E7+E8+E9+E10+E11</f>
        <v>17886404</v>
      </c>
      <c r="F6" s="96">
        <f>SUM(F7:F11)</f>
        <v>14802805</v>
      </c>
      <c r="G6" s="96">
        <f t="shared" ref="G6" si="0">SUM(G7:G11)</f>
        <v>14995366</v>
      </c>
      <c r="H6" s="75"/>
      <c r="I6" s="97"/>
      <c r="J6" s="6"/>
      <c r="K6" s="6"/>
      <c r="L6" s="6"/>
    </row>
    <row r="7" spans="1:12" s="5" customFormat="1" ht="12.75" hidden="1">
      <c r="A7" s="369"/>
      <c r="B7" s="295" t="s">
        <v>13</v>
      </c>
      <c r="C7" s="30" t="s">
        <v>358</v>
      </c>
      <c r="D7" s="99">
        <f t="shared" ref="D7:D8" si="1">D14+D551+D572+D591+D598</f>
        <v>1686238</v>
      </c>
      <c r="E7" s="99">
        <v>1983594</v>
      </c>
      <c r="F7" s="99">
        <v>1769186</v>
      </c>
      <c r="G7" s="99">
        <v>1793081</v>
      </c>
      <c r="H7" s="75"/>
      <c r="I7" s="97"/>
      <c r="J7" s="6"/>
      <c r="K7" s="6"/>
      <c r="L7" s="6"/>
    </row>
    <row r="8" spans="1:12" s="5" customFormat="1" ht="25.5" hidden="1">
      <c r="A8" s="369"/>
      <c r="B8" s="295" t="s">
        <v>16</v>
      </c>
      <c r="C8" s="30" t="s">
        <v>21</v>
      </c>
      <c r="D8" s="99">
        <f t="shared" si="1"/>
        <v>1304815</v>
      </c>
      <c r="E8" s="99">
        <v>1850319</v>
      </c>
      <c r="F8" s="99">
        <v>1581385</v>
      </c>
      <c r="G8" s="99">
        <v>1640509</v>
      </c>
      <c r="H8" s="75"/>
      <c r="I8" s="97"/>
      <c r="J8" s="6"/>
      <c r="K8" s="6"/>
      <c r="L8" s="6"/>
    </row>
    <row r="9" spans="1:12" s="5" customFormat="1" ht="12.75" hidden="1">
      <c r="A9" s="369"/>
      <c r="B9" s="295" t="s">
        <v>17</v>
      </c>
      <c r="C9" s="30" t="s">
        <v>22</v>
      </c>
      <c r="D9" s="99">
        <f>D16+D553+D593+D600</f>
        <v>2734713</v>
      </c>
      <c r="E9" s="99">
        <v>2892050</v>
      </c>
      <c r="F9" s="99">
        <v>1112282</v>
      </c>
      <c r="G9" s="99">
        <v>1167000</v>
      </c>
      <c r="H9" s="75"/>
      <c r="I9" s="97"/>
      <c r="J9" s="6"/>
      <c r="K9" s="6"/>
      <c r="L9" s="6"/>
    </row>
    <row r="10" spans="1:12" s="5" customFormat="1" ht="12.75" hidden="1">
      <c r="A10" s="369"/>
      <c r="B10" s="295" t="s">
        <v>44</v>
      </c>
      <c r="C10" s="30" t="s">
        <v>538</v>
      </c>
      <c r="D10" s="99">
        <f t="shared" ref="D10:D11" si="2">D17+D554+D574+D594+D601</f>
        <v>781649</v>
      </c>
      <c r="E10" s="99">
        <v>3145525</v>
      </c>
      <c r="F10" s="99">
        <v>2280115</v>
      </c>
      <c r="G10" s="99">
        <v>2280115</v>
      </c>
      <c r="H10" s="75"/>
      <c r="I10" s="97"/>
      <c r="J10" s="6"/>
      <c r="K10" s="6"/>
      <c r="L10" s="6"/>
    </row>
    <row r="11" spans="1:12" s="5" customFormat="1" ht="12.75" hidden="1">
      <c r="A11" s="369"/>
      <c r="B11" s="295" t="s">
        <v>50</v>
      </c>
      <c r="C11" s="30" t="s">
        <v>51</v>
      </c>
      <c r="D11" s="99">
        <f t="shared" si="2"/>
        <v>6544402</v>
      </c>
      <c r="E11" s="99">
        <v>8014916</v>
      </c>
      <c r="F11" s="99">
        <v>8059837</v>
      </c>
      <c r="G11" s="99">
        <v>8114661</v>
      </c>
      <c r="H11" s="75"/>
      <c r="I11" s="97"/>
      <c r="J11" s="6"/>
      <c r="K11" s="6"/>
      <c r="L11" s="6"/>
    </row>
    <row r="12" spans="1:12" s="5" customFormat="1" ht="24.75" customHeight="1">
      <c r="A12" s="449" t="s">
        <v>6</v>
      </c>
      <c r="B12" s="450"/>
      <c r="C12" s="451"/>
      <c r="D12" s="174">
        <v>605063151</v>
      </c>
      <c r="E12" s="174">
        <v>429488329</v>
      </c>
      <c r="F12" s="166">
        <v>344804874</v>
      </c>
      <c r="G12" s="166">
        <v>352200420</v>
      </c>
      <c r="H12" s="212"/>
      <c r="I12" s="4"/>
      <c r="J12" s="137"/>
      <c r="K12" s="137"/>
      <c r="L12" s="137"/>
    </row>
    <row r="13" spans="1:12" s="5" customFormat="1" ht="27.75" hidden="1" customHeight="1">
      <c r="A13" s="442" t="s">
        <v>20</v>
      </c>
      <c r="B13" s="167"/>
      <c r="C13" s="168" t="s">
        <v>357</v>
      </c>
      <c r="D13" s="106">
        <f t="shared" ref="D13" si="3">D14+D15+D16+D17+D18</f>
        <v>638880</v>
      </c>
      <c r="E13" s="106">
        <v>908415</v>
      </c>
      <c r="F13" s="106">
        <v>917094</v>
      </c>
      <c r="G13" s="106">
        <v>917094</v>
      </c>
      <c r="H13" s="213"/>
      <c r="I13" s="97"/>
      <c r="J13" s="6"/>
      <c r="K13" s="6"/>
      <c r="L13" s="6"/>
    </row>
    <row r="14" spans="1:12" s="5" customFormat="1" ht="31.5" hidden="1" customHeight="1">
      <c r="A14" s="443"/>
      <c r="B14" s="169">
        <v>100</v>
      </c>
      <c r="C14" s="109" t="s">
        <v>541</v>
      </c>
      <c r="D14" s="99">
        <v>154751</v>
      </c>
      <c r="E14" s="99">
        <v>115473</v>
      </c>
      <c r="F14" s="99">
        <v>119615</v>
      </c>
      <c r="G14" s="99">
        <v>119615</v>
      </c>
      <c r="H14" s="213"/>
      <c r="I14" s="97"/>
      <c r="J14" s="6"/>
      <c r="K14" s="6"/>
      <c r="L14" s="6"/>
    </row>
    <row r="15" spans="1:12" s="5" customFormat="1" ht="25.5" hidden="1">
      <c r="A15" s="443"/>
      <c r="B15" s="299">
        <v>104</v>
      </c>
      <c r="C15" s="170" t="s">
        <v>21</v>
      </c>
      <c r="D15" s="99">
        <v>28386</v>
      </c>
      <c r="E15" s="99">
        <v>28237</v>
      </c>
      <c r="F15" s="110">
        <v>29466</v>
      </c>
      <c r="G15" s="110">
        <v>29466</v>
      </c>
      <c r="H15" s="213"/>
      <c r="I15" s="97"/>
      <c r="J15" s="6"/>
      <c r="K15" s="6"/>
      <c r="L15" s="6"/>
    </row>
    <row r="16" spans="1:12" s="5" customFormat="1" ht="12.75" hidden="1">
      <c r="A16" s="443"/>
      <c r="B16" s="299" t="s">
        <v>17</v>
      </c>
      <c r="C16" s="170" t="s">
        <v>588</v>
      </c>
      <c r="D16" s="99"/>
      <c r="E16" s="99"/>
      <c r="F16" s="110"/>
      <c r="G16" s="110"/>
      <c r="H16" s="213"/>
      <c r="I16" s="97"/>
      <c r="J16" s="6"/>
      <c r="K16" s="137"/>
      <c r="L16" s="6"/>
    </row>
    <row r="17" spans="1:12" s="5" customFormat="1" ht="12.75" hidden="1">
      <c r="A17" s="443"/>
      <c r="B17" s="299">
        <v>111</v>
      </c>
      <c r="C17" s="170" t="s">
        <v>538</v>
      </c>
      <c r="D17" s="99">
        <v>14818</v>
      </c>
      <c r="E17" s="99">
        <v>63667</v>
      </c>
      <c r="F17" s="110">
        <v>50995</v>
      </c>
      <c r="G17" s="110">
        <v>50995</v>
      </c>
      <c r="H17" s="213"/>
      <c r="I17" s="97"/>
      <c r="J17" s="6"/>
      <c r="K17" s="6"/>
      <c r="L17" s="6"/>
    </row>
    <row r="18" spans="1:12" s="5" customFormat="1" ht="15" hidden="1" customHeight="1">
      <c r="A18" s="444"/>
      <c r="B18" s="299" t="s">
        <v>50</v>
      </c>
      <c r="C18" s="170" t="s">
        <v>51</v>
      </c>
      <c r="D18" s="99">
        <v>440925</v>
      </c>
      <c r="E18" s="99">
        <v>701038</v>
      </c>
      <c r="F18" s="110">
        <v>717018</v>
      </c>
      <c r="G18" s="110">
        <v>717018</v>
      </c>
      <c r="H18" s="213"/>
      <c r="I18" s="97"/>
      <c r="J18" s="6"/>
      <c r="K18" s="6"/>
      <c r="L18" s="6"/>
    </row>
    <row r="19" spans="1:12" s="5" customFormat="1" ht="23.25" hidden="1" customHeight="1">
      <c r="A19" s="348" t="s">
        <v>7</v>
      </c>
      <c r="B19" s="299" t="s">
        <v>47</v>
      </c>
      <c r="C19" s="95" t="s">
        <v>8</v>
      </c>
      <c r="D19" s="96">
        <f>D20+D27+D47+D54</f>
        <v>181388263</v>
      </c>
      <c r="E19" s="96">
        <f>E20+E27+E47+E54</f>
        <v>51815841</v>
      </c>
      <c r="F19" s="96">
        <f t="shared" ref="F19" si="4">F20+F27+F47+F54</f>
        <v>20460229</v>
      </c>
      <c r="G19" s="96">
        <f t="shared" ref="G19" si="5">G20+G27+G47+G54</f>
        <v>20460229</v>
      </c>
      <c r="H19" s="75"/>
      <c r="I19" s="97"/>
      <c r="J19" s="137"/>
      <c r="K19" s="6"/>
      <c r="L19" s="6"/>
    </row>
    <row r="20" spans="1:12" s="5" customFormat="1" ht="15" hidden="1" customHeight="1">
      <c r="A20" s="348"/>
      <c r="B20" s="347" t="s">
        <v>9</v>
      </c>
      <c r="C20" s="98" t="s">
        <v>92</v>
      </c>
      <c r="D20" s="99">
        <f>SUM(D21:D26)</f>
        <v>72250000</v>
      </c>
      <c r="E20" s="99">
        <f>SUM(E21:E26)</f>
        <v>9362750</v>
      </c>
      <c r="F20" s="99">
        <f>SUM(F21:F26)</f>
        <v>0</v>
      </c>
      <c r="G20" s="99">
        <f>SUM(G21:G26)</f>
        <v>0</v>
      </c>
      <c r="H20" s="213"/>
      <c r="I20" s="97"/>
      <c r="J20" s="6"/>
      <c r="K20" s="6"/>
      <c r="L20" s="6"/>
    </row>
    <row r="21" spans="1:12" s="5" customFormat="1" ht="12.75" hidden="1">
      <c r="A21" s="348"/>
      <c r="B21" s="347"/>
      <c r="C21" s="98" t="s">
        <v>113</v>
      </c>
      <c r="D21" s="99">
        <v>21250000</v>
      </c>
      <c r="E21" s="99">
        <v>5707750</v>
      </c>
      <c r="F21" s="100"/>
      <c r="G21" s="100"/>
      <c r="H21" s="75"/>
      <c r="I21" s="97"/>
      <c r="J21" s="6"/>
      <c r="K21" s="6"/>
      <c r="L21" s="6"/>
    </row>
    <row r="22" spans="1:12" s="5" customFormat="1" ht="25.5" hidden="1">
      <c r="A22" s="348"/>
      <c r="B22" s="347"/>
      <c r="C22" s="98" t="s">
        <v>114</v>
      </c>
      <c r="D22" s="99">
        <v>24650000</v>
      </c>
      <c r="E22" s="99"/>
      <c r="F22" s="100"/>
      <c r="G22" s="100"/>
      <c r="H22" s="75"/>
      <c r="I22" s="97"/>
      <c r="J22" s="6"/>
      <c r="K22" s="6"/>
      <c r="L22" s="6"/>
    </row>
    <row r="23" spans="1:12" s="5" customFormat="1" ht="25.5" hidden="1">
      <c r="A23" s="348"/>
      <c r="B23" s="347"/>
      <c r="C23" s="98" t="s">
        <v>115</v>
      </c>
      <c r="D23" s="99">
        <v>26350000</v>
      </c>
      <c r="E23" s="99">
        <v>3655000</v>
      </c>
      <c r="F23" s="100"/>
      <c r="G23" s="100"/>
      <c r="H23" s="75"/>
      <c r="I23" s="97"/>
      <c r="J23" s="6"/>
      <c r="K23" s="6"/>
      <c r="L23" s="6"/>
    </row>
    <row r="24" spans="1:12" s="5" customFormat="1" ht="25.5" hidden="1">
      <c r="A24" s="348"/>
      <c r="B24" s="347"/>
      <c r="C24" s="98" t="s">
        <v>116</v>
      </c>
      <c r="D24" s="99">
        <v>0</v>
      </c>
      <c r="E24" s="99">
        <v>0</v>
      </c>
      <c r="F24" s="100"/>
      <c r="G24" s="100"/>
      <c r="H24" s="75"/>
      <c r="I24" s="97"/>
      <c r="J24" s="6"/>
      <c r="K24" s="6"/>
      <c r="L24" s="6"/>
    </row>
    <row r="25" spans="1:12" s="5" customFormat="1" ht="25.5" hidden="1">
      <c r="A25" s="348"/>
      <c r="B25" s="347"/>
      <c r="C25" s="98" t="s">
        <v>117</v>
      </c>
      <c r="D25" s="99">
        <v>0</v>
      </c>
      <c r="E25" s="99">
        <v>0</v>
      </c>
      <c r="F25" s="100"/>
      <c r="G25" s="100"/>
      <c r="H25" s="75"/>
      <c r="I25" s="97"/>
      <c r="J25" s="6"/>
      <c r="K25" s="6"/>
      <c r="L25" s="6"/>
    </row>
    <row r="26" spans="1:12" s="5" customFormat="1" ht="12.75" hidden="1">
      <c r="A26" s="348"/>
      <c r="B26" s="347"/>
      <c r="C26" s="98" t="s">
        <v>52</v>
      </c>
      <c r="D26" s="99">
        <v>0</v>
      </c>
      <c r="E26" s="99">
        <v>0</v>
      </c>
      <c r="F26" s="100"/>
      <c r="G26" s="100"/>
      <c r="H26" s="75"/>
      <c r="I26" s="97"/>
      <c r="J26" s="6"/>
      <c r="K26" s="6"/>
      <c r="L26" s="6"/>
    </row>
    <row r="27" spans="1:12" s="5" customFormat="1" ht="12.75" hidden="1" customHeight="1">
      <c r="A27" s="348"/>
      <c r="B27" s="347" t="s">
        <v>10</v>
      </c>
      <c r="C27" s="98" t="s">
        <v>93</v>
      </c>
      <c r="D27" s="99">
        <f>SUM(D28:D46)</f>
        <v>0</v>
      </c>
      <c r="E27" s="99">
        <v>40800841</v>
      </c>
      <c r="F27" s="99">
        <v>20460229</v>
      </c>
      <c r="G27" s="99">
        <v>20460229</v>
      </c>
      <c r="H27" s="213"/>
      <c r="I27" s="97"/>
      <c r="J27" s="6"/>
      <c r="K27" s="6"/>
      <c r="L27" s="6"/>
    </row>
    <row r="28" spans="1:12" s="5" customFormat="1" ht="51" hidden="1">
      <c r="A28" s="348"/>
      <c r="B28" s="347"/>
      <c r="C28" s="98" t="s">
        <v>556</v>
      </c>
      <c r="D28" s="99">
        <v>0</v>
      </c>
      <c r="E28" s="99">
        <v>0</v>
      </c>
      <c r="F28" s="100"/>
      <c r="G28" s="100"/>
      <c r="H28" s="75"/>
      <c r="I28" s="97"/>
      <c r="J28" s="6"/>
      <c r="K28" s="6"/>
      <c r="L28" s="6"/>
    </row>
    <row r="29" spans="1:12" s="5" customFormat="1" ht="38.25" hidden="1">
      <c r="A29" s="348"/>
      <c r="B29" s="347"/>
      <c r="C29" s="98" t="s">
        <v>230</v>
      </c>
      <c r="D29" s="99"/>
      <c r="E29" s="99"/>
      <c r="F29" s="100"/>
      <c r="G29" s="100"/>
      <c r="H29" s="75"/>
      <c r="I29" s="97"/>
      <c r="J29" s="6"/>
      <c r="K29" s="6"/>
      <c r="L29" s="6"/>
    </row>
    <row r="30" spans="1:12" s="5" customFormat="1" ht="25.5" hidden="1">
      <c r="A30" s="348"/>
      <c r="B30" s="347"/>
      <c r="C30" s="98" t="s">
        <v>231</v>
      </c>
      <c r="D30" s="99">
        <v>0</v>
      </c>
      <c r="E30" s="99">
        <v>0</v>
      </c>
      <c r="F30" s="100"/>
      <c r="G30" s="100"/>
      <c r="H30" s="75"/>
      <c r="I30" s="97"/>
      <c r="J30" s="6"/>
      <c r="K30" s="6"/>
      <c r="L30" s="6"/>
    </row>
    <row r="31" spans="1:12" s="5" customFormat="1" ht="25.5" hidden="1">
      <c r="A31" s="348"/>
      <c r="B31" s="347"/>
      <c r="C31" s="98" t="s">
        <v>232</v>
      </c>
      <c r="D31" s="99">
        <v>0</v>
      </c>
      <c r="E31" s="99">
        <v>0</v>
      </c>
      <c r="F31" s="100"/>
      <c r="G31" s="100"/>
      <c r="H31" s="75"/>
      <c r="I31" s="97"/>
      <c r="J31" s="6"/>
      <c r="K31" s="6"/>
      <c r="L31" s="6"/>
    </row>
    <row r="32" spans="1:12" s="5" customFormat="1" ht="25.5" hidden="1">
      <c r="A32" s="348"/>
      <c r="B32" s="347"/>
      <c r="C32" s="98" t="s">
        <v>354</v>
      </c>
      <c r="D32" s="99">
        <v>0</v>
      </c>
      <c r="E32" s="99">
        <v>0</v>
      </c>
      <c r="F32" s="100"/>
      <c r="G32" s="100"/>
      <c r="H32" s="75"/>
      <c r="I32" s="97"/>
      <c r="J32" s="6"/>
      <c r="K32" s="6"/>
      <c r="L32" s="6"/>
    </row>
    <row r="33" spans="1:12" s="5" customFormat="1" ht="38.25" hidden="1">
      <c r="A33" s="348"/>
      <c r="B33" s="347"/>
      <c r="C33" s="98" t="s">
        <v>234</v>
      </c>
      <c r="D33" s="99">
        <v>0</v>
      </c>
      <c r="E33" s="99">
        <v>0</v>
      </c>
      <c r="F33" s="100"/>
      <c r="G33" s="100"/>
      <c r="H33" s="75"/>
      <c r="I33" s="97"/>
      <c r="J33" s="6"/>
      <c r="K33" s="6"/>
      <c r="L33" s="6"/>
    </row>
    <row r="34" spans="1:12" s="5" customFormat="1" ht="25.5" hidden="1">
      <c r="A34" s="348"/>
      <c r="B34" s="347"/>
      <c r="C34" s="98" t="s">
        <v>235</v>
      </c>
      <c r="D34" s="99">
        <v>0</v>
      </c>
      <c r="E34" s="99">
        <v>0</v>
      </c>
      <c r="F34" s="100"/>
      <c r="G34" s="100"/>
      <c r="H34" s="75"/>
      <c r="I34" s="97"/>
      <c r="J34" s="6"/>
      <c r="K34" s="6"/>
      <c r="L34" s="6"/>
    </row>
    <row r="35" spans="1:12" s="5" customFormat="1" ht="25.5" hidden="1">
      <c r="A35" s="348"/>
      <c r="B35" s="347"/>
      <c r="C35" s="98" t="s">
        <v>236</v>
      </c>
      <c r="D35" s="99">
        <v>0</v>
      </c>
      <c r="E35" s="99">
        <v>0</v>
      </c>
      <c r="F35" s="100"/>
      <c r="G35" s="100"/>
      <c r="H35" s="75"/>
      <c r="I35" s="97"/>
      <c r="J35" s="6"/>
      <c r="K35" s="6"/>
      <c r="L35" s="6"/>
    </row>
    <row r="36" spans="1:12" s="5" customFormat="1" ht="25.5" hidden="1">
      <c r="A36" s="348"/>
      <c r="B36" s="347"/>
      <c r="C36" s="98" t="s">
        <v>237</v>
      </c>
      <c r="D36" s="99">
        <v>0</v>
      </c>
      <c r="E36" s="99">
        <v>0</v>
      </c>
      <c r="F36" s="100"/>
      <c r="G36" s="100"/>
      <c r="H36" s="75"/>
      <c r="I36" s="97"/>
      <c r="J36" s="6"/>
      <c r="K36" s="6"/>
      <c r="L36" s="6"/>
    </row>
    <row r="37" spans="1:12" s="5" customFormat="1" ht="25.5" hidden="1">
      <c r="A37" s="348"/>
      <c r="B37" s="347"/>
      <c r="C37" s="98" t="s">
        <v>90</v>
      </c>
      <c r="D37" s="99">
        <v>0</v>
      </c>
      <c r="E37" s="99">
        <v>0</v>
      </c>
      <c r="F37" s="100"/>
      <c r="G37" s="100"/>
      <c r="H37" s="75"/>
      <c r="I37" s="97"/>
      <c r="J37" s="6"/>
      <c r="K37" s="6"/>
      <c r="L37" s="6"/>
    </row>
    <row r="38" spans="1:12" s="5" customFormat="1" ht="25.5" hidden="1">
      <c r="A38" s="348"/>
      <c r="B38" s="347"/>
      <c r="C38" s="98" t="s">
        <v>238</v>
      </c>
      <c r="D38" s="99">
        <v>0</v>
      </c>
      <c r="E38" s="99">
        <v>0</v>
      </c>
      <c r="F38" s="100"/>
      <c r="G38" s="100"/>
      <c r="H38" s="75"/>
      <c r="I38" s="97"/>
      <c r="J38" s="6"/>
      <c r="K38" s="6"/>
      <c r="L38" s="6"/>
    </row>
    <row r="39" spans="1:12" s="5" customFormat="1" ht="38.25" hidden="1">
      <c r="A39" s="348"/>
      <c r="B39" s="347"/>
      <c r="C39" s="98" t="s">
        <v>239</v>
      </c>
      <c r="D39" s="99">
        <v>0</v>
      </c>
      <c r="E39" s="99">
        <v>0</v>
      </c>
      <c r="F39" s="100"/>
      <c r="G39" s="100"/>
      <c r="H39" s="75"/>
      <c r="I39" s="97"/>
      <c r="J39" s="6"/>
      <c r="K39" s="6"/>
      <c r="L39" s="6"/>
    </row>
    <row r="40" spans="1:12" s="5" customFormat="1" ht="25.5" hidden="1">
      <c r="A40" s="348"/>
      <c r="B40" s="347"/>
      <c r="C40" s="98" t="s">
        <v>240</v>
      </c>
      <c r="D40" s="99">
        <v>0</v>
      </c>
      <c r="E40" s="99">
        <v>0</v>
      </c>
      <c r="F40" s="100"/>
      <c r="G40" s="100"/>
      <c r="H40" s="75"/>
      <c r="I40" s="97"/>
      <c r="J40" s="6"/>
      <c r="K40" s="6"/>
      <c r="L40" s="6"/>
    </row>
    <row r="41" spans="1:12" s="5" customFormat="1" ht="25.5" hidden="1">
      <c r="A41" s="348"/>
      <c r="B41" s="347"/>
      <c r="C41" s="98" t="s">
        <v>366</v>
      </c>
      <c r="D41" s="99">
        <v>0</v>
      </c>
      <c r="E41" s="99">
        <v>0</v>
      </c>
      <c r="F41" s="100"/>
      <c r="G41" s="100"/>
      <c r="H41" s="75"/>
      <c r="I41" s="97"/>
      <c r="J41" s="6"/>
      <c r="K41" s="6"/>
      <c r="L41" s="6"/>
    </row>
    <row r="42" spans="1:12" s="5" customFormat="1" ht="25.5" hidden="1">
      <c r="A42" s="348"/>
      <c r="B42" s="347"/>
      <c r="C42" s="98" t="s">
        <v>367</v>
      </c>
      <c r="D42" s="99">
        <v>0</v>
      </c>
      <c r="E42" s="99">
        <v>0</v>
      </c>
      <c r="F42" s="100"/>
      <c r="G42" s="100"/>
      <c r="H42" s="75"/>
      <c r="I42" s="97"/>
      <c r="J42" s="6"/>
      <c r="K42" s="6"/>
      <c r="L42" s="6"/>
    </row>
    <row r="43" spans="1:12" s="5" customFormat="1" ht="25.5" hidden="1">
      <c r="A43" s="348"/>
      <c r="B43" s="347"/>
      <c r="C43" s="98" t="s">
        <v>368</v>
      </c>
      <c r="D43" s="99"/>
      <c r="E43" s="99"/>
      <c r="F43" s="100"/>
      <c r="G43" s="100"/>
      <c r="H43" s="75"/>
      <c r="I43" s="97"/>
      <c r="J43" s="6"/>
      <c r="K43" s="6"/>
      <c r="L43" s="6"/>
    </row>
    <row r="44" spans="1:12" s="5" customFormat="1" ht="25.5" hidden="1">
      <c r="A44" s="348"/>
      <c r="B44" s="347"/>
      <c r="C44" s="98" t="s">
        <v>369</v>
      </c>
      <c r="D44" s="99">
        <v>0</v>
      </c>
      <c r="E44" s="99">
        <v>0</v>
      </c>
      <c r="F44" s="100"/>
      <c r="G44" s="100"/>
      <c r="H44" s="75"/>
      <c r="I44" s="97"/>
      <c r="J44" s="6"/>
      <c r="K44" s="6"/>
      <c r="L44" s="6"/>
    </row>
    <row r="45" spans="1:12" s="5" customFormat="1" ht="12.75" hidden="1">
      <c r="A45" s="348"/>
      <c r="B45" s="347"/>
      <c r="C45" s="98" t="s">
        <v>370</v>
      </c>
      <c r="D45" s="99">
        <v>0</v>
      </c>
      <c r="E45" s="99">
        <v>0</v>
      </c>
      <c r="F45" s="100"/>
      <c r="G45" s="100"/>
      <c r="H45" s="75"/>
      <c r="I45" s="97"/>
      <c r="J45" s="6"/>
      <c r="K45" s="6"/>
      <c r="L45" s="6"/>
    </row>
    <row r="46" spans="1:12" s="5" customFormat="1" ht="25.5" hidden="1">
      <c r="A46" s="348"/>
      <c r="B46" s="347"/>
      <c r="C46" s="98" t="s">
        <v>241</v>
      </c>
      <c r="D46" s="99">
        <v>0</v>
      </c>
      <c r="E46" s="99">
        <v>0</v>
      </c>
      <c r="F46" s="100"/>
      <c r="G46" s="100"/>
      <c r="H46" s="75"/>
      <c r="I46" s="97"/>
      <c r="J46" s="6"/>
      <c r="K46" s="6"/>
      <c r="L46" s="6"/>
    </row>
    <row r="47" spans="1:12" s="5" customFormat="1" ht="12.75" hidden="1">
      <c r="A47" s="348"/>
      <c r="B47" s="347" t="s">
        <v>11</v>
      </c>
      <c r="C47" s="98" t="s">
        <v>94</v>
      </c>
      <c r="D47" s="99">
        <f t="shared" ref="D47:F47" si="6">SUM(D48:D53)</f>
        <v>4860106</v>
      </c>
      <c r="E47" s="99">
        <f t="shared" si="6"/>
        <v>1652250</v>
      </c>
      <c r="F47" s="99">
        <f t="shared" si="6"/>
        <v>0</v>
      </c>
      <c r="G47" s="99">
        <f t="shared" ref="G47" si="7">SUM(G48:G53)</f>
        <v>0</v>
      </c>
      <c r="H47" s="213"/>
      <c r="I47" s="97"/>
      <c r="J47" s="6"/>
      <c r="K47" s="6"/>
      <c r="L47" s="6"/>
    </row>
    <row r="48" spans="1:12" s="5" customFormat="1" ht="12.75" hidden="1">
      <c r="A48" s="348"/>
      <c r="B48" s="347"/>
      <c r="C48" s="98" t="s">
        <v>113</v>
      </c>
      <c r="D48" s="99">
        <v>2170954</v>
      </c>
      <c r="E48" s="99">
        <v>1007250</v>
      </c>
      <c r="F48" s="100"/>
      <c r="G48" s="100"/>
      <c r="H48" s="75"/>
      <c r="I48" s="97"/>
      <c r="J48" s="6"/>
      <c r="K48" s="6"/>
      <c r="L48" s="6"/>
    </row>
    <row r="49" spans="1:12" s="5" customFormat="1" ht="25.5" hidden="1">
      <c r="A49" s="348"/>
      <c r="B49" s="347"/>
      <c r="C49" s="98" t="s">
        <v>114</v>
      </c>
      <c r="D49" s="99">
        <v>1050000</v>
      </c>
      <c r="E49" s="99"/>
      <c r="F49" s="100"/>
      <c r="G49" s="100"/>
      <c r="H49" s="75"/>
      <c r="I49" s="97"/>
      <c r="J49" s="6"/>
      <c r="K49" s="6"/>
      <c r="L49" s="6"/>
    </row>
    <row r="50" spans="1:12" s="5" customFormat="1" ht="25.5" hidden="1">
      <c r="A50" s="348"/>
      <c r="B50" s="347"/>
      <c r="C50" s="98" t="s">
        <v>115</v>
      </c>
      <c r="D50" s="99">
        <v>1639152</v>
      </c>
      <c r="E50" s="99">
        <v>645000</v>
      </c>
      <c r="F50" s="100"/>
      <c r="G50" s="100"/>
      <c r="H50" s="75"/>
      <c r="I50" s="97"/>
      <c r="J50" s="6"/>
      <c r="K50" s="6"/>
      <c r="L50" s="6"/>
    </row>
    <row r="51" spans="1:12" s="5" customFormat="1" ht="25.5" hidden="1">
      <c r="A51" s="348"/>
      <c r="B51" s="347"/>
      <c r="C51" s="98" t="s">
        <v>116</v>
      </c>
      <c r="D51" s="99">
        <v>0</v>
      </c>
      <c r="E51" s="99">
        <v>0</v>
      </c>
      <c r="F51" s="100"/>
      <c r="G51" s="100"/>
      <c r="H51" s="75"/>
      <c r="I51" s="97"/>
      <c r="J51" s="6"/>
      <c r="K51" s="6"/>
      <c r="L51" s="6"/>
    </row>
    <row r="52" spans="1:12" s="5" customFormat="1" ht="25.5" hidden="1">
      <c r="A52" s="348"/>
      <c r="B52" s="347"/>
      <c r="C52" s="98" t="s">
        <v>117</v>
      </c>
      <c r="D52" s="99">
        <v>0</v>
      </c>
      <c r="E52" s="99">
        <v>0</v>
      </c>
      <c r="F52" s="100"/>
      <c r="G52" s="100"/>
      <c r="H52" s="75"/>
      <c r="I52" s="97"/>
      <c r="J52" s="6"/>
      <c r="K52" s="6"/>
      <c r="L52" s="6"/>
    </row>
    <row r="53" spans="1:12" s="5" customFormat="1" ht="12.75" hidden="1">
      <c r="A53" s="348"/>
      <c r="B53" s="347"/>
      <c r="C53" s="98" t="s">
        <v>52</v>
      </c>
      <c r="D53" s="99">
        <v>0</v>
      </c>
      <c r="E53" s="99">
        <v>0</v>
      </c>
      <c r="F53" s="100"/>
      <c r="G53" s="100"/>
      <c r="H53" s="75"/>
      <c r="I53" s="97"/>
      <c r="J53" s="6"/>
      <c r="K53" s="6"/>
      <c r="L53" s="6"/>
    </row>
    <row r="54" spans="1:12" s="5" customFormat="1" ht="12.75" hidden="1">
      <c r="A54" s="348"/>
      <c r="B54" s="347" t="s">
        <v>34</v>
      </c>
      <c r="C54" s="98" t="s">
        <v>35</v>
      </c>
      <c r="D54" s="99">
        <f>SUM(D55:D72)</f>
        <v>104278157</v>
      </c>
      <c r="E54" s="99">
        <f>SUM(E55:E72)</f>
        <v>0</v>
      </c>
      <c r="F54" s="100"/>
      <c r="G54" s="100"/>
      <c r="H54" s="75"/>
      <c r="I54" s="97"/>
      <c r="J54" s="6"/>
      <c r="K54" s="6"/>
      <c r="L54" s="6"/>
    </row>
    <row r="55" spans="1:12" s="5" customFormat="1" ht="25.5" hidden="1">
      <c r="A55" s="348"/>
      <c r="B55" s="347"/>
      <c r="C55" s="98" t="s">
        <v>122</v>
      </c>
      <c r="D55" s="99">
        <v>4495552</v>
      </c>
      <c r="E55" s="99"/>
      <c r="F55" s="100"/>
      <c r="G55" s="100"/>
      <c r="H55" s="75"/>
      <c r="I55" s="97"/>
      <c r="J55" s="6"/>
      <c r="K55" s="6"/>
      <c r="L55" s="6"/>
    </row>
    <row r="56" spans="1:12" s="5" customFormat="1" ht="25.5" hidden="1">
      <c r="A56" s="348"/>
      <c r="B56" s="347"/>
      <c r="C56" s="98" t="s">
        <v>54</v>
      </c>
      <c r="D56" s="99">
        <v>0</v>
      </c>
      <c r="E56" s="99"/>
      <c r="F56" s="100"/>
      <c r="G56" s="100"/>
      <c r="H56" s="75"/>
      <c r="I56" s="97"/>
      <c r="J56" s="6"/>
      <c r="K56" s="6"/>
      <c r="L56" s="6"/>
    </row>
    <row r="57" spans="1:12" s="5" customFormat="1" ht="25.5" hidden="1">
      <c r="A57" s="348"/>
      <c r="B57" s="347"/>
      <c r="C57" s="98" t="s">
        <v>118</v>
      </c>
      <c r="D57" s="99">
        <v>9244302</v>
      </c>
      <c r="E57" s="99"/>
      <c r="F57" s="100"/>
      <c r="G57" s="100"/>
      <c r="H57" s="75"/>
      <c r="I57" s="97"/>
      <c r="J57" s="6"/>
      <c r="K57" s="6"/>
      <c r="L57" s="6"/>
    </row>
    <row r="58" spans="1:12" s="5" customFormat="1" ht="25.5" hidden="1">
      <c r="A58" s="348"/>
      <c r="B58" s="347"/>
      <c r="C58" s="98" t="s">
        <v>90</v>
      </c>
      <c r="D58" s="99">
        <v>0</v>
      </c>
      <c r="E58" s="99"/>
      <c r="F58" s="100"/>
      <c r="G58" s="100"/>
      <c r="H58" s="75"/>
      <c r="I58" s="97"/>
      <c r="J58" s="6"/>
      <c r="K58" s="6"/>
      <c r="L58" s="6"/>
    </row>
    <row r="59" spans="1:12" s="5" customFormat="1" ht="25.5" hidden="1">
      <c r="A59" s="348"/>
      <c r="B59" s="347"/>
      <c r="C59" s="98" t="s">
        <v>119</v>
      </c>
      <c r="D59" s="99">
        <v>20187038</v>
      </c>
      <c r="E59" s="99"/>
      <c r="F59" s="100"/>
      <c r="G59" s="100"/>
      <c r="H59" s="75"/>
      <c r="I59" s="97"/>
      <c r="J59" s="6"/>
      <c r="K59" s="6"/>
      <c r="L59" s="6"/>
    </row>
    <row r="60" spans="1:12" s="5" customFormat="1" ht="25.5" hidden="1">
      <c r="A60" s="348"/>
      <c r="B60" s="347"/>
      <c r="C60" s="98" t="s">
        <v>120</v>
      </c>
      <c r="D60" s="99">
        <v>0</v>
      </c>
      <c r="E60" s="99"/>
      <c r="F60" s="100"/>
      <c r="G60" s="100"/>
      <c r="H60" s="75"/>
      <c r="I60" s="97"/>
      <c r="J60" s="6"/>
      <c r="K60" s="6"/>
      <c r="L60" s="6"/>
    </row>
    <row r="61" spans="1:12" s="5" customFormat="1" ht="25.5" hidden="1">
      <c r="A61" s="348"/>
      <c r="B61" s="347"/>
      <c r="C61" s="98" t="s">
        <v>53</v>
      </c>
      <c r="D61" s="99">
        <v>0</v>
      </c>
      <c r="E61" s="99"/>
      <c r="F61" s="100"/>
      <c r="G61" s="100"/>
      <c r="H61" s="75"/>
      <c r="I61" s="97"/>
      <c r="J61" s="6"/>
      <c r="K61" s="6"/>
      <c r="L61" s="6"/>
    </row>
    <row r="62" spans="1:12" s="5" customFormat="1" ht="51" hidden="1">
      <c r="A62" s="348"/>
      <c r="B62" s="347"/>
      <c r="C62" s="98" t="s">
        <v>123</v>
      </c>
      <c r="D62" s="99">
        <v>23000000</v>
      </c>
      <c r="E62" s="99"/>
      <c r="F62" s="100"/>
      <c r="G62" s="100"/>
      <c r="H62" s="75"/>
      <c r="I62" s="97"/>
      <c r="J62" s="6"/>
      <c r="K62" s="6"/>
      <c r="L62" s="6"/>
    </row>
    <row r="63" spans="1:12" s="5" customFormat="1" ht="25.5" hidden="1">
      <c r="A63" s="348"/>
      <c r="B63" s="347"/>
      <c r="C63" s="98" t="s">
        <v>124</v>
      </c>
      <c r="D63" s="99">
        <v>21642741</v>
      </c>
      <c r="E63" s="99"/>
      <c r="F63" s="100"/>
      <c r="G63" s="100"/>
      <c r="H63" s="75"/>
      <c r="I63" s="97"/>
      <c r="J63" s="6"/>
      <c r="K63" s="6"/>
      <c r="L63" s="6"/>
    </row>
    <row r="64" spans="1:12" s="5" customFormat="1" ht="25.5" hidden="1">
      <c r="A64" s="348"/>
      <c r="B64" s="347"/>
      <c r="C64" s="98" t="s">
        <v>55</v>
      </c>
      <c r="D64" s="99">
        <v>0</v>
      </c>
      <c r="E64" s="99"/>
      <c r="F64" s="100"/>
      <c r="G64" s="100"/>
      <c r="H64" s="75"/>
      <c r="I64" s="97"/>
      <c r="J64" s="6"/>
      <c r="K64" s="6"/>
      <c r="L64" s="6"/>
    </row>
    <row r="65" spans="1:12" s="5" customFormat="1" ht="25.5" hidden="1">
      <c r="A65" s="348"/>
      <c r="B65" s="347"/>
      <c r="C65" s="98" t="s">
        <v>481</v>
      </c>
      <c r="D65" s="99">
        <v>900000</v>
      </c>
      <c r="E65" s="99"/>
      <c r="F65" s="100"/>
      <c r="G65" s="100"/>
      <c r="H65" s="75"/>
      <c r="I65" s="97"/>
      <c r="J65" s="6"/>
      <c r="K65" s="6"/>
      <c r="L65" s="6"/>
    </row>
    <row r="66" spans="1:12" s="5" customFormat="1" ht="38.25" hidden="1">
      <c r="A66" s="348"/>
      <c r="B66" s="347"/>
      <c r="C66" s="98" t="s">
        <v>482</v>
      </c>
      <c r="D66" s="99">
        <v>12918630</v>
      </c>
      <c r="E66" s="99"/>
      <c r="F66" s="100"/>
      <c r="G66" s="100"/>
      <c r="H66" s="75"/>
      <c r="I66" s="97"/>
      <c r="J66" s="6"/>
      <c r="K66" s="6"/>
      <c r="L66" s="6"/>
    </row>
    <row r="67" spans="1:12" s="5" customFormat="1" ht="25.5" hidden="1">
      <c r="A67" s="348"/>
      <c r="B67" s="347"/>
      <c r="C67" s="98" t="s">
        <v>483</v>
      </c>
      <c r="D67" s="96">
        <v>0</v>
      </c>
      <c r="E67" s="96"/>
      <c r="F67" s="100"/>
      <c r="G67" s="100"/>
      <c r="H67" s="75"/>
      <c r="I67" s="97"/>
      <c r="J67" s="6"/>
      <c r="K67" s="6"/>
      <c r="L67" s="6"/>
    </row>
    <row r="68" spans="1:12" s="5" customFormat="1" ht="25.5" hidden="1">
      <c r="A68" s="348"/>
      <c r="B68" s="347"/>
      <c r="C68" s="98" t="s">
        <v>368</v>
      </c>
      <c r="D68" s="99">
        <v>4000000</v>
      </c>
      <c r="E68" s="99"/>
      <c r="F68" s="100"/>
      <c r="G68" s="100"/>
      <c r="H68" s="75"/>
      <c r="I68" s="97"/>
      <c r="J68" s="6"/>
      <c r="K68" s="6"/>
      <c r="L68" s="6"/>
    </row>
    <row r="69" spans="1:12" s="5" customFormat="1" ht="12.75" hidden="1">
      <c r="A69" s="348"/>
      <c r="B69" s="347"/>
      <c r="C69" s="98" t="s">
        <v>113</v>
      </c>
      <c r="D69" s="99">
        <v>1579046</v>
      </c>
      <c r="E69" s="99"/>
      <c r="F69" s="100"/>
      <c r="G69" s="100"/>
      <c r="H69" s="75"/>
      <c r="I69" s="97"/>
      <c r="J69" s="6"/>
      <c r="K69" s="6"/>
      <c r="L69" s="6"/>
    </row>
    <row r="70" spans="1:12" s="5" customFormat="1" ht="25.5" hidden="1">
      <c r="A70" s="348"/>
      <c r="B70" s="347"/>
      <c r="C70" s="98" t="s">
        <v>114</v>
      </c>
      <c r="D70" s="99">
        <v>3300000</v>
      </c>
      <c r="E70" s="99"/>
      <c r="F70" s="100"/>
      <c r="G70" s="100"/>
      <c r="H70" s="75"/>
      <c r="I70" s="97"/>
      <c r="J70" s="6"/>
      <c r="K70" s="6"/>
      <c r="L70" s="6"/>
    </row>
    <row r="71" spans="1:12" s="5" customFormat="1" ht="25.5" hidden="1">
      <c r="A71" s="348"/>
      <c r="B71" s="347"/>
      <c r="C71" s="98" t="s">
        <v>115</v>
      </c>
      <c r="D71" s="99">
        <v>3010848</v>
      </c>
      <c r="E71" s="99"/>
      <c r="F71" s="100"/>
      <c r="G71" s="100"/>
      <c r="H71" s="75"/>
      <c r="I71" s="97"/>
      <c r="J71" s="6"/>
      <c r="K71" s="6"/>
      <c r="L71" s="6"/>
    </row>
    <row r="72" spans="1:12" s="5" customFormat="1" ht="25.5" hidden="1">
      <c r="A72" s="348"/>
      <c r="B72" s="347"/>
      <c r="C72" s="98" t="s">
        <v>125</v>
      </c>
      <c r="D72" s="96">
        <v>0</v>
      </c>
      <c r="E72" s="96"/>
      <c r="F72" s="100"/>
      <c r="G72" s="100"/>
      <c r="H72" s="75"/>
      <c r="I72" s="97"/>
      <c r="J72" s="6"/>
      <c r="K72" s="6"/>
      <c r="L72" s="6"/>
    </row>
    <row r="73" spans="1:12" s="5" customFormat="1" ht="25.5" hidden="1">
      <c r="A73" s="348" t="s">
        <v>12</v>
      </c>
      <c r="B73" s="299" t="s">
        <v>47</v>
      </c>
      <c r="C73" s="95" t="s">
        <v>100</v>
      </c>
      <c r="D73" s="96">
        <f>D74+D75+D76+D83+D88+D231+D382</f>
        <v>145523573</v>
      </c>
      <c r="E73" s="96">
        <f>E74+E75+E76+E83+E88+E231+E382</f>
        <v>332702466</v>
      </c>
      <c r="F73" s="96">
        <f>F74+F75+F76+F83+F88+F231+F382</f>
        <v>181958043</v>
      </c>
      <c r="G73" s="96">
        <f>G74+G75+G76+G83+G88+G231+G382</f>
        <v>181958043</v>
      </c>
      <c r="H73" s="75"/>
      <c r="I73" s="97"/>
      <c r="J73" s="6"/>
      <c r="K73" s="6"/>
      <c r="L73" s="6"/>
    </row>
    <row r="74" spans="1:12" s="5" customFormat="1" ht="12.75" hidden="1">
      <c r="A74" s="348"/>
      <c r="B74" s="299" t="s">
        <v>40</v>
      </c>
      <c r="C74" s="98" t="s">
        <v>14</v>
      </c>
      <c r="D74" s="99">
        <v>2807186</v>
      </c>
      <c r="E74" s="99">
        <v>10239777</v>
      </c>
      <c r="F74" s="100">
        <v>10451248</v>
      </c>
      <c r="G74" s="100">
        <v>10451248</v>
      </c>
      <c r="H74" s="213"/>
      <c r="I74" s="97"/>
      <c r="J74" s="6"/>
      <c r="K74" s="6"/>
      <c r="L74" s="6"/>
    </row>
    <row r="75" spans="1:12" s="5" customFormat="1" ht="25.5" hidden="1">
      <c r="A75" s="348"/>
      <c r="B75" s="299" t="s">
        <v>41</v>
      </c>
      <c r="C75" s="98" t="s">
        <v>36</v>
      </c>
      <c r="D75" s="99">
        <v>3144876</v>
      </c>
      <c r="E75" s="99">
        <v>3937955</v>
      </c>
      <c r="F75" s="99">
        <v>4042168</v>
      </c>
      <c r="G75" s="99">
        <v>4042168</v>
      </c>
      <c r="H75" s="213"/>
      <c r="I75" s="97"/>
      <c r="J75" s="6"/>
      <c r="K75" s="6"/>
      <c r="L75" s="6"/>
    </row>
    <row r="76" spans="1:12" s="5" customFormat="1" ht="25.5" hidden="1">
      <c r="A76" s="348"/>
      <c r="B76" s="394" t="s">
        <v>86</v>
      </c>
      <c r="C76" s="98" t="s">
        <v>101</v>
      </c>
      <c r="D76" s="96">
        <v>0</v>
      </c>
      <c r="E76" s="99">
        <f>SUM(E77:E82)</f>
        <v>6179000</v>
      </c>
      <c r="F76" s="99"/>
      <c r="G76" s="99"/>
      <c r="H76" s="75"/>
      <c r="I76" s="97"/>
      <c r="J76" s="6"/>
      <c r="K76" s="6"/>
      <c r="L76" s="6"/>
    </row>
    <row r="77" spans="1:12" s="5" customFormat="1" ht="12.75" hidden="1" customHeight="1">
      <c r="A77" s="348"/>
      <c r="B77" s="395"/>
      <c r="C77" s="98" t="s">
        <v>62</v>
      </c>
      <c r="D77" s="96">
        <v>0</v>
      </c>
      <c r="E77" s="99">
        <v>241000</v>
      </c>
      <c r="F77" s="100"/>
      <c r="G77" s="100"/>
      <c r="H77" s="75"/>
      <c r="I77" s="97"/>
      <c r="J77" s="6"/>
      <c r="K77" s="6"/>
      <c r="L77" s="6"/>
    </row>
    <row r="78" spans="1:12" s="5" customFormat="1" ht="12.75" hidden="1" customHeight="1">
      <c r="A78" s="348"/>
      <c r="B78" s="395"/>
      <c r="C78" s="98" t="s">
        <v>66</v>
      </c>
      <c r="D78" s="96">
        <v>0</v>
      </c>
      <c r="E78" s="99">
        <v>193000</v>
      </c>
      <c r="F78" s="100"/>
      <c r="G78" s="100"/>
      <c r="H78" s="75"/>
      <c r="I78" s="97"/>
      <c r="J78" s="6"/>
      <c r="K78" s="6"/>
      <c r="L78" s="6"/>
    </row>
    <row r="79" spans="1:12" s="5" customFormat="1" ht="12.75" hidden="1" customHeight="1">
      <c r="A79" s="348"/>
      <c r="B79" s="395"/>
      <c r="C79" s="98" t="s">
        <v>57</v>
      </c>
      <c r="D79" s="96">
        <v>0</v>
      </c>
      <c r="E79" s="99">
        <v>45000</v>
      </c>
      <c r="F79" s="100"/>
      <c r="G79" s="100"/>
      <c r="H79" s="75"/>
      <c r="I79" s="97"/>
      <c r="J79" s="6"/>
      <c r="K79" s="6"/>
      <c r="L79" s="6"/>
    </row>
    <row r="80" spans="1:12" s="5" customFormat="1" ht="12.75" hidden="1" customHeight="1">
      <c r="A80" s="348"/>
      <c r="B80" s="395"/>
      <c r="C80" s="98" t="s">
        <v>68</v>
      </c>
      <c r="D80" s="96">
        <v>0</v>
      </c>
      <c r="E80" s="99">
        <v>0</v>
      </c>
      <c r="F80" s="100"/>
      <c r="G80" s="100"/>
      <c r="H80" s="75"/>
      <c r="I80" s="97"/>
      <c r="J80" s="6"/>
      <c r="K80" s="6"/>
      <c r="L80" s="6"/>
    </row>
    <row r="81" spans="1:12" s="5" customFormat="1" ht="12.75" hidden="1" customHeight="1">
      <c r="A81" s="348"/>
      <c r="B81" s="395"/>
      <c r="C81" s="98" t="s">
        <v>126</v>
      </c>
      <c r="D81" s="96">
        <v>0</v>
      </c>
      <c r="E81" s="99">
        <v>2700000</v>
      </c>
      <c r="F81" s="100"/>
      <c r="G81" s="100"/>
      <c r="H81" s="75"/>
      <c r="I81" s="97"/>
      <c r="J81" s="6"/>
      <c r="K81" s="6"/>
      <c r="L81" s="6"/>
    </row>
    <row r="82" spans="1:12" s="5" customFormat="1" ht="12.75" hidden="1" customHeight="1">
      <c r="A82" s="348"/>
      <c r="B82" s="396"/>
      <c r="C82" s="98" t="s">
        <v>67</v>
      </c>
      <c r="D82" s="96">
        <v>0</v>
      </c>
      <c r="E82" s="99">
        <v>3000000</v>
      </c>
      <c r="F82" s="100"/>
      <c r="G82" s="100"/>
      <c r="H82" s="75"/>
      <c r="I82" s="97"/>
      <c r="J82" s="6"/>
      <c r="K82" s="6"/>
      <c r="L82" s="6"/>
    </row>
    <row r="83" spans="1:12" s="5" customFormat="1" ht="38.25" hidden="1">
      <c r="A83" s="348"/>
      <c r="B83" s="394" t="s">
        <v>42</v>
      </c>
      <c r="C83" s="98" t="s">
        <v>37</v>
      </c>
      <c r="D83" s="99">
        <f>SUM(D84:D87)</f>
        <v>56186405</v>
      </c>
      <c r="E83" s="99">
        <f>SUM(E84:E87)</f>
        <v>109516763</v>
      </c>
      <c r="F83" s="99">
        <f>SUM(F84:F87)</f>
        <v>113249028</v>
      </c>
      <c r="G83" s="99">
        <f>SUM(G84:G87)</f>
        <v>113249028</v>
      </c>
      <c r="H83" s="213"/>
      <c r="I83" s="97"/>
      <c r="J83" s="6"/>
      <c r="K83" s="6"/>
      <c r="L83" s="6"/>
    </row>
    <row r="84" spans="1:12" s="5" customFormat="1" ht="12.75" hidden="1">
      <c r="A84" s="348"/>
      <c r="B84" s="395"/>
      <c r="C84" s="98" t="s">
        <v>276</v>
      </c>
      <c r="D84" s="99">
        <v>20000000</v>
      </c>
      <c r="E84" s="99">
        <v>45693311</v>
      </c>
      <c r="F84" s="100">
        <v>45817927</v>
      </c>
      <c r="G84" s="100">
        <v>45817927</v>
      </c>
      <c r="H84" s="75"/>
      <c r="I84" s="97"/>
      <c r="J84" s="6"/>
      <c r="K84" s="6"/>
      <c r="L84" s="6"/>
    </row>
    <row r="85" spans="1:12" s="5" customFormat="1" ht="12.75" hidden="1">
      <c r="A85" s="348"/>
      <c r="B85" s="395"/>
      <c r="C85" s="98" t="s">
        <v>277</v>
      </c>
      <c r="D85" s="96">
        <v>0</v>
      </c>
      <c r="E85" s="96">
        <v>0</v>
      </c>
      <c r="F85" s="100"/>
      <c r="G85" s="100"/>
      <c r="H85" s="75"/>
      <c r="I85" s="97"/>
      <c r="J85" s="6"/>
      <c r="K85" s="6"/>
      <c r="L85" s="6"/>
    </row>
    <row r="86" spans="1:12" s="5" customFormat="1" ht="12.75" hidden="1">
      <c r="A86" s="348"/>
      <c r="B86" s="395"/>
      <c r="C86" s="98" t="s">
        <v>278</v>
      </c>
      <c r="D86" s="99">
        <v>34924405</v>
      </c>
      <c r="E86" s="99">
        <v>62473452</v>
      </c>
      <c r="F86" s="100">
        <v>66081101</v>
      </c>
      <c r="G86" s="100">
        <v>66081101</v>
      </c>
      <c r="H86" s="213"/>
      <c r="I86" s="97"/>
      <c r="J86" s="6"/>
      <c r="K86" s="6"/>
      <c r="L86" s="6"/>
    </row>
    <row r="87" spans="1:12" s="5" customFormat="1" ht="31.5" hidden="1" customHeight="1">
      <c r="A87" s="348"/>
      <c r="B87" s="396"/>
      <c r="C87" s="98" t="s">
        <v>386</v>
      </c>
      <c r="D87" s="99">
        <v>1262000</v>
      </c>
      <c r="E87" s="99">
        <v>1350000</v>
      </c>
      <c r="F87" s="100">
        <v>1350000</v>
      </c>
      <c r="G87" s="100">
        <v>1350000</v>
      </c>
      <c r="H87" s="213"/>
      <c r="I87" s="97"/>
      <c r="J87" s="6"/>
      <c r="K87" s="6"/>
      <c r="L87" s="6"/>
    </row>
    <row r="88" spans="1:12" s="5" customFormat="1" ht="38.25" hidden="1">
      <c r="A88" s="348"/>
      <c r="B88" s="347" t="s">
        <v>43</v>
      </c>
      <c r="C88" s="98" t="s">
        <v>38</v>
      </c>
      <c r="D88" s="96">
        <f>D89+D94+D105+D107+D112+D116+D121+D126+D136+D140+D159+D163+D171+D177+D183+D187+D192+D201+D214</f>
        <v>4993439</v>
      </c>
      <c r="E88" s="96">
        <v>34046920</v>
      </c>
      <c r="F88" s="96">
        <v>10000000</v>
      </c>
      <c r="G88" s="96">
        <v>10000000</v>
      </c>
      <c r="H88" s="75"/>
      <c r="I88" s="97"/>
      <c r="J88" s="6"/>
      <c r="K88" s="6"/>
      <c r="L88" s="6"/>
    </row>
    <row r="89" spans="1:12" s="93" customFormat="1" ht="12.75" hidden="1">
      <c r="A89" s="348"/>
      <c r="B89" s="347"/>
      <c r="C89" s="95" t="s">
        <v>56</v>
      </c>
      <c r="D89" s="96">
        <v>0</v>
      </c>
      <c r="E89" s="96">
        <v>0</v>
      </c>
      <c r="F89" s="96">
        <f t="shared" ref="F89" si="8">SUM(F90:F93)</f>
        <v>0</v>
      </c>
      <c r="G89" s="96">
        <f t="shared" ref="G89" si="9">SUM(G90:G93)</f>
        <v>0</v>
      </c>
      <c r="H89" s="207"/>
      <c r="I89" s="176"/>
      <c r="J89" s="6"/>
      <c r="K89" s="6"/>
      <c r="L89" s="6"/>
    </row>
    <row r="90" spans="1:12" s="5" customFormat="1" ht="38.25" hidden="1">
      <c r="A90" s="348"/>
      <c r="B90" s="347"/>
      <c r="C90" s="98" t="s">
        <v>71</v>
      </c>
      <c r="D90" s="96">
        <v>0</v>
      </c>
      <c r="E90" s="96">
        <v>0</v>
      </c>
      <c r="F90" s="99"/>
      <c r="G90" s="99"/>
      <c r="H90" s="75"/>
      <c r="I90" s="97"/>
      <c r="J90" s="6"/>
      <c r="K90" s="6"/>
      <c r="L90" s="6"/>
    </row>
    <row r="91" spans="1:12" s="5" customFormat="1" ht="38.25" hidden="1">
      <c r="A91" s="348"/>
      <c r="B91" s="347"/>
      <c r="C91" s="98" t="s">
        <v>387</v>
      </c>
      <c r="D91" s="96">
        <v>0</v>
      </c>
      <c r="E91" s="96">
        <v>0</v>
      </c>
      <c r="F91" s="99"/>
      <c r="G91" s="99"/>
      <c r="H91" s="75"/>
      <c r="I91" s="97"/>
      <c r="J91" s="6"/>
      <c r="K91" s="6"/>
      <c r="L91" s="6"/>
    </row>
    <row r="92" spans="1:12" s="5" customFormat="1" ht="25.5" hidden="1">
      <c r="A92" s="348"/>
      <c r="B92" s="347"/>
      <c r="C92" s="98" t="s">
        <v>388</v>
      </c>
      <c r="D92" s="96">
        <v>0</v>
      </c>
      <c r="E92" s="96">
        <v>0</v>
      </c>
      <c r="F92" s="99"/>
      <c r="G92" s="99"/>
      <c r="H92" s="75"/>
      <c r="I92" s="97"/>
      <c r="J92" s="6"/>
      <c r="K92" s="6"/>
      <c r="L92" s="6"/>
    </row>
    <row r="93" spans="1:12" s="5" customFormat="1" ht="38.25" hidden="1">
      <c r="A93" s="348"/>
      <c r="B93" s="347"/>
      <c r="C93" s="98" t="s">
        <v>389</v>
      </c>
      <c r="D93" s="96">
        <v>0</v>
      </c>
      <c r="E93" s="96">
        <v>0</v>
      </c>
      <c r="F93" s="99"/>
      <c r="G93" s="99"/>
      <c r="H93" s="75"/>
      <c r="I93" s="97"/>
      <c r="J93" s="6"/>
      <c r="K93" s="6"/>
      <c r="L93" s="6"/>
    </row>
    <row r="94" spans="1:12" s="93" customFormat="1" ht="12.75" hidden="1" customHeight="1">
      <c r="A94" s="348"/>
      <c r="B94" s="347"/>
      <c r="C94" s="95" t="s">
        <v>57</v>
      </c>
      <c r="D94" s="96">
        <f t="shared" ref="D94:H94" si="10">SUM(D95:D104)</f>
        <v>100000</v>
      </c>
      <c r="E94" s="96">
        <f t="shared" si="10"/>
        <v>100000</v>
      </c>
      <c r="F94" s="96">
        <f t="shared" si="10"/>
        <v>0</v>
      </c>
      <c r="G94" s="96">
        <f t="shared" ref="G94" si="11">SUM(G95:G104)</f>
        <v>0</v>
      </c>
      <c r="H94" s="218">
        <f t="shared" si="10"/>
        <v>0</v>
      </c>
      <c r="I94" s="176"/>
      <c r="J94" s="6"/>
      <c r="K94" s="6"/>
      <c r="L94" s="6"/>
    </row>
    <row r="95" spans="1:12" s="5" customFormat="1" ht="12.75" hidden="1">
      <c r="A95" s="348"/>
      <c r="B95" s="347"/>
      <c r="C95" s="98" t="s">
        <v>390</v>
      </c>
      <c r="D95" s="99">
        <v>0</v>
      </c>
      <c r="E95" s="99">
        <v>0</v>
      </c>
      <c r="F95" s="99"/>
      <c r="G95" s="99"/>
      <c r="H95" s="75"/>
      <c r="I95" s="97"/>
      <c r="J95" s="6"/>
      <c r="K95" s="6"/>
      <c r="L95" s="6"/>
    </row>
    <row r="96" spans="1:12" s="5" customFormat="1" ht="25.5" hidden="1">
      <c r="A96" s="348"/>
      <c r="B96" s="347"/>
      <c r="C96" s="98" t="s">
        <v>391</v>
      </c>
      <c r="D96" s="99">
        <v>0</v>
      </c>
      <c r="E96" s="99">
        <v>0</v>
      </c>
      <c r="F96" s="99"/>
      <c r="G96" s="99"/>
      <c r="H96" s="75"/>
      <c r="I96" s="97"/>
      <c r="J96" s="6"/>
      <c r="K96" s="6"/>
      <c r="L96" s="6"/>
    </row>
    <row r="97" spans="1:12" s="5" customFormat="1" ht="12.75" hidden="1">
      <c r="A97" s="348"/>
      <c r="B97" s="347"/>
      <c r="C97" s="98" t="s">
        <v>392</v>
      </c>
      <c r="D97" s="99">
        <v>0</v>
      </c>
      <c r="E97" s="99">
        <v>0</v>
      </c>
      <c r="F97" s="99"/>
      <c r="G97" s="99"/>
      <c r="H97" s="75"/>
      <c r="I97" s="97"/>
      <c r="J97" s="6"/>
      <c r="K97" s="6"/>
      <c r="L97" s="6"/>
    </row>
    <row r="98" spans="1:12" s="5" customFormat="1" ht="25.5" hidden="1">
      <c r="A98" s="348"/>
      <c r="B98" s="347"/>
      <c r="C98" s="98" t="s">
        <v>393</v>
      </c>
      <c r="D98" s="99">
        <v>0</v>
      </c>
      <c r="E98" s="99">
        <v>0</v>
      </c>
      <c r="F98" s="99"/>
      <c r="G98" s="99"/>
      <c r="H98" s="75"/>
      <c r="I98" s="97"/>
      <c r="J98" s="6"/>
      <c r="K98" s="6"/>
      <c r="L98" s="6"/>
    </row>
    <row r="99" spans="1:12" s="5" customFormat="1" ht="25.5" hidden="1">
      <c r="A99" s="348"/>
      <c r="B99" s="347"/>
      <c r="C99" s="98" t="s">
        <v>394</v>
      </c>
      <c r="D99" s="99">
        <v>0</v>
      </c>
      <c r="E99" s="99">
        <v>0</v>
      </c>
      <c r="F99" s="99"/>
      <c r="G99" s="99"/>
      <c r="H99" s="75"/>
      <c r="I99" s="97"/>
      <c r="J99" s="6"/>
      <c r="K99" s="6"/>
      <c r="L99" s="6"/>
    </row>
    <row r="100" spans="1:12" s="5" customFormat="1" ht="25.5" hidden="1">
      <c r="A100" s="348"/>
      <c r="B100" s="347"/>
      <c r="C100" s="98" t="s">
        <v>620</v>
      </c>
      <c r="D100" s="99">
        <v>100000</v>
      </c>
      <c r="E100" s="99">
        <v>100000</v>
      </c>
      <c r="F100" s="99"/>
      <c r="G100" s="99"/>
      <c r="H100" s="75"/>
      <c r="I100" s="97"/>
      <c r="J100" s="6"/>
      <c r="K100" s="6"/>
      <c r="L100" s="6"/>
    </row>
    <row r="101" spans="1:12" s="5" customFormat="1" ht="25.5" hidden="1">
      <c r="A101" s="348"/>
      <c r="B101" s="347"/>
      <c r="C101" s="98" t="s">
        <v>396</v>
      </c>
      <c r="D101" s="99">
        <v>0</v>
      </c>
      <c r="E101" s="99">
        <v>0</v>
      </c>
      <c r="F101" s="99"/>
      <c r="G101" s="99"/>
      <c r="H101" s="75"/>
      <c r="I101" s="97"/>
      <c r="J101" s="6"/>
      <c r="K101" s="6"/>
      <c r="L101" s="6"/>
    </row>
    <row r="102" spans="1:12" s="5" customFormat="1" ht="25.5" hidden="1">
      <c r="A102" s="348"/>
      <c r="B102" s="347"/>
      <c r="C102" s="98" t="s">
        <v>397</v>
      </c>
      <c r="D102" s="99">
        <v>0</v>
      </c>
      <c r="E102" s="99">
        <v>0</v>
      </c>
      <c r="F102" s="99"/>
      <c r="G102" s="99"/>
      <c r="H102" s="75"/>
      <c r="I102" s="97"/>
      <c r="J102" s="6"/>
      <c r="K102" s="6"/>
      <c r="L102" s="6"/>
    </row>
    <row r="103" spans="1:12" s="5" customFormat="1" ht="25.5" hidden="1">
      <c r="A103" s="348"/>
      <c r="B103" s="347"/>
      <c r="C103" s="98" t="s">
        <v>398</v>
      </c>
      <c r="D103" s="99">
        <v>0</v>
      </c>
      <c r="E103" s="99">
        <v>0</v>
      </c>
      <c r="F103" s="99"/>
      <c r="G103" s="99"/>
      <c r="H103" s="75"/>
      <c r="I103" s="97"/>
      <c r="J103" s="6"/>
      <c r="K103" s="6"/>
      <c r="L103" s="6"/>
    </row>
    <row r="104" spans="1:12" s="5" customFormat="1" ht="25.5" hidden="1">
      <c r="A104" s="348"/>
      <c r="B104" s="347"/>
      <c r="C104" s="98" t="s">
        <v>399</v>
      </c>
      <c r="D104" s="99">
        <v>0</v>
      </c>
      <c r="E104" s="99">
        <v>0</v>
      </c>
      <c r="F104" s="100"/>
      <c r="G104" s="100"/>
      <c r="H104" s="75"/>
      <c r="I104" s="97"/>
      <c r="J104" s="6"/>
      <c r="K104" s="6"/>
      <c r="L104" s="6"/>
    </row>
    <row r="105" spans="1:12" s="93" customFormat="1" ht="12.75" hidden="1" customHeight="1">
      <c r="A105" s="348"/>
      <c r="B105" s="347"/>
      <c r="C105" s="95" t="s">
        <v>58</v>
      </c>
      <c r="D105" s="99">
        <v>0</v>
      </c>
      <c r="E105" s="99">
        <v>0</v>
      </c>
      <c r="F105" s="96">
        <f t="shared" ref="F105:G105" si="12">F106</f>
        <v>0</v>
      </c>
      <c r="G105" s="96">
        <f t="shared" si="12"/>
        <v>0</v>
      </c>
      <c r="H105" s="207"/>
      <c r="I105" s="176"/>
      <c r="J105" s="6"/>
      <c r="K105" s="6"/>
      <c r="L105" s="6"/>
    </row>
    <row r="106" spans="1:12" s="5" customFormat="1" ht="25.5" hidden="1">
      <c r="A106" s="348"/>
      <c r="B106" s="347"/>
      <c r="C106" s="98" t="s">
        <v>400</v>
      </c>
      <c r="D106" s="99">
        <v>0</v>
      </c>
      <c r="E106" s="99">
        <v>0</v>
      </c>
      <c r="F106" s="100"/>
      <c r="G106" s="100"/>
      <c r="H106" s="75"/>
      <c r="I106" s="97"/>
      <c r="J106" s="6"/>
      <c r="K106" s="6"/>
      <c r="L106" s="6"/>
    </row>
    <row r="107" spans="1:12" s="93" customFormat="1" ht="12.75" hidden="1">
      <c r="A107" s="348"/>
      <c r="B107" s="347"/>
      <c r="C107" s="95" t="s">
        <v>59</v>
      </c>
      <c r="D107" s="96">
        <f>SUM(D109)</f>
        <v>950000</v>
      </c>
      <c r="E107" s="96">
        <f>SUM(E109)</f>
        <v>950000</v>
      </c>
      <c r="F107" s="119">
        <f t="shared" ref="F107" si="13">SUM(F108:F111)</f>
        <v>0</v>
      </c>
      <c r="G107" s="119">
        <f t="shared" ref="G107" si="14">SUM(G108:G111)</f>
        <v>0</v>
      </c>
      <c r="H107" s="207"/>
      <c r="I107" s="176"/>
      <c r="J107" s="6"/>
      <c r="K107" s="6"/>
      <c r="L107" s="6"/>
    </row>
    <row r="108" spans="1:12" s="5" customFormat="1" ht="25.5" hidden="1">
      <c r="A108" s="348"/>
      <c r="B108" s="347"/>
      <c r="C108" s="98" t="s">
        <v>410</v>
      </c>
      <c r="D108" s="99">
        <v>0</v>
      </c>
      <c r="E108" s="99">
        <v>0</v>
      </c>
      <c r="F108" s="100"/>
      <c r="G108" s="100"/>
      <c r="H108" s="75"/>
      <c r="I108" s="97"/>
      <c r="J108" s="6"/>
      <c r="K108" s="6"/>
      <c r="L108" s="6"/>
    </row>
    <row r="109" spans="1:12" s="5" customFormat="1" ht="25.5" hidden="1">
      <c r="A109" s="348"/>
      <c r="B109" s="347"/>
      <c r="C109" s="98" t="s">
        <v>614</v>
      </c>
      <c r="D109" s="99">
        <v>950000</v>
      </c>
      <c r="E109" s="99">
        <v>950000</v>
      </c>
      <c r="F109" s="100"/>
      <c r="G109" s="100"/>
      <c r="H109" s="75"/>
      <c r="I109" s="97"/>
      <c r="J109" s="6"/>
      <c r="K109" s="6"/>
      <c r="L109" s="6"/>
    </row>
    <row r="110" spans="1:12" s="5" customFormat="1" ht="25.5" hidden="1">
      <c r="A110" s="348"/>
      <c r="B110" s="347"/>
      <c r="C110" s="98" t="s">
        <v>412</v>
      </c>
      <c r="D110" s="99">
        <v>0</v>
      </c>
      <c r="E110" s="99">
        <v>0</v>
      </c>
      <c r="F110" s="100"/>
      <c r="G110" s="100"/>
      <c r="H110" s="75"/>
      <c r="I110" s="97"/>
      <c r="J110" s="6"/>
      <c r="K110" s="6"/>
      <c r="L110" s="6"/>
    </row>
    <row r="111" spans="1:12" s="5" customFormat="1" ht="38.25" hidden="1">
      <c r="A111" s="348"/>
      <c r="B111" s="347"/>
      <c r="C111" s="98" t="s">
        <v>411</v>
      </c>
      <c r="D111" s="99">
        <v>0</v>
      </c>
      <c r="E111" s="99">
        <v>0</v>
      </c>
      <c r="F111" s="100"/>
      <c r="G111" s="100"/>
      <c r="H111" s="75"/>
      <c r="I111" s="97"/>
      <c r="J111" s="6"/>
      <c r="K111" s="6"/>
      <c r="L111" s="6"/>
    </row>
    <row r="112" spans="1:12" s="93" customFormat="1" ht="12.75" hidden="1" customHeight="1">
      <c r="A112" s="348"/>
      <c r="B112" s="347"/>
      <c r="C112" s="95" t="s">
        <v>72</v>
      </c>
      <c r="D112" s="96">
        <f>D113+D114+D115</f>
        <v>900000</v>
      </c>
      <c r="E112" s="96">
        <v>9159258</v>
      </c>
      <c r="F112" s="96">
        <v>10000000</v>
      </c>
      <c r="G112" s="96">
        <v>10000000</v>
      </c>
      <c r="H112" s="207"/>
      <c r="I112" s="176"/>
      <c r="J112" s="6"/>
      <c r="K112" s="6"/>
      <c r="L112" s="6"/>
    </row>
    <row r="113" spans="1:12" s="5" customFormat="1" ht="25.5" hidden="1">
      <c r="A113" s="348"/>
      <c r="B113" s="347"/>
      <c r="C113" s="98" t="s">
        <v>404</v>
      </c>
      <c r="D113" s="96">
        <v>0</v>
      </c>
      <c r="E113" s="96">
        <v>0</v>
      </c>
      <c r="F113" s="100"/>
      <c r="G113" s="100"/>
      <c r="H113" s="75"/>
      <c r="I113" s="97"/>
      <c r="J113" s="6"/>
      <c r="K113" s="6"/>
      <c r="L113" s="6"/>
    </row>
    <row r="114" spans="1:12" s="5" customFormat="1" ht="12.75" hidden="1">
      <c r="A114" s="348"/>
      <c r="B114" s="347"/>
      <c r="C114" s="98" t="s">
        <v>405</v>
      </c>
      <c r="D114" s="99">
        <v>900000</v>
      </c>
      <c r="E114" s="99">
        <v>2159258</v>
      </c>
      <c r="F114" s="100"/>
      <c r="G114" s="100"/>
      <c r="H114" s="75"/>
      <c r="I114" s="97"/>
      <c r="J114" s="6"/>
      <c r="K114" s="6"/>
      <c r="L114" s="6"/>
    </row>
    <row r="115" spans="1:12" s="5" customFormat="1" ht="25.5" hidden="1">
      <c r="A115" s="348"/>
      <c r="B115" s="347"/>
      <c r="C115" s="98" t="s">
        <v>406</v>
      </c>
      <c r="D115" s="96">
        <v>0</v>
      </c>
      <c r="E115" s="96">
        <v>0</v>
      </c>
      <c r="F115" s="99"/>
      <c r="G115" s="99"/>
      <c r="H115" s="75"/>
      <c r="I115" s="97"/>
      <c r="J115" s="6"/>
      <c r="K115" s="6"/>
      <c r="L115" s="6"/>
    </row>
    <row r="116" spans="1:12" s="93" customFormat="1" ht="12.75" hidden="1">
      <c r="A116" s="348"/>
      <c r="B116" s="347"/>
      <c r="C116" s="267" t="s">
        <v>641</v>
      </c>
      <c r="D116" s="96">
        <v>0</v>
      </c>
      <c r="E116" s="99">
        <v>7000000</v>
      </c>
      <c r="F116" s="99">
        <v>10000000</v>
      </c>
      <c r="G116" s="99">
        <v>10000000</v>
      </c>
      <c r="H116" s="218"/>
      <c r="I116" s="176"/>
      <c r="J116" s="6"/>
      <c r="K116" s="6"/>
      <c r="L116" s="6"/>
    </row>
    <row r="117" spans="1:12" s="5" customFormat="1" ht="25.5" hidden="1">
      <c r="A117" s="348"/>
      <c r="B117" s="347"/>
      <c r="C117" s="98" t="s">
        <v>407</v>
      </c>
      <c r="D117" s="99">
        <v>0</v>
      </c>
      <c r="E117" s="99">
        <v>0</v>
      </c>
      <c r="F117" s="99"/>
      <c r="G117" s="99"/>
      <c r="H117" s="75"/>
      <c r="I117" s="97"/>
      <c r="J117" s="6"/>
      <c r="K117" s="6"/>
      <c r="L117" s="6"/>
    </row>
    <row r="118" spans="1:12" s="5" customFormat="1" ht="25.5" hidden="1">
      <c r="A118" s="348"/>
      <c r="B118" s="347"/>
      <c r="C118" s="98" t="s">
        <v>408</v>
      </c>
      <c r="D118" s="99">
        <v>0</v>
      </c>
      <c r="E118" s="99">
        <v>0</v>
      </c>
      <c r="F118" s="99"/>
      <c r="G118" s="99"/>
      <c r="H118" s="75"/>
      <c r="I118" s="97"/>
      <c r="J118" s="6"/>
      <c r="K118" s="6"/>
      <c r="L118" s="6"/>
    </row>
    <row r="119" spans="1:12" s="5" customFormat="1" ht="12.75" hidden="1">
      <c r="A119" s="348"/>
      <c r="B119" s="347"/>
      <c r="C119" s="95" t="s">
        <v>135</v>
      </c>
      <c r="D119" s="99">
        <v>0</v>
      </c>
      <c r="E119" s="99">
        <v>0</v>
      </c>
      <c r="F119" s="99"/>
      <c r="G119" s="99"/>
      <c r="H119" s="75"/>
      <c r="I119" s="97"/>
      <c r="J119" s="6"/>
      <c r="K119" s="6"/>
      <c r="L119" s="6"/>
    </row>
    <row r="120" spans="1:12" s="5" customFormat="1" ht="25.5" hidden="1">
      <c r="A120" s="348"/>
      <c r="B120" s="347"/>
      <c r="C120" s="98" t="s">
        <v>409</v>
      </c>
      <c r="D120" s="99">
        <v>0</v>
      </c>
      <c r="E120" s="99">
        <v>0</v>
      </c>
      <c r="F120" s="99"/>
      <c r="G120" s="99"/>
      <c r="H120" s="75"/>
      <c r="I120" s="97"/>
      <c r="J120" s="6"/>
      <c r="K120" s="6"/>
      <c r="L120" s="6"/>
    </row>
    <row r="121" spans="1:12" s="93" customFormat="1" ht="12.75" hidden="1" customHeight="1">
      <c r="A121" s="348"/>
      <c r="B121" s="347"/>
      <c r="C121" s="266" t="s">
        <v>615</v>
      </c>
      <c r="D121" s="96">
        <v>0</v>
      </c>
      <c r="E121" s="99">
        <v>570000</v>
      </c>
      <c r="F121" s="96">
        <f t="shared" ref="F121" si="15">SUM(F122:F125)</f>
        <v>0</v>
      </c>
      <c r="G121" s="96">
        <f t="shared" ref="G121" si="16">SUM(G122:G125)</f>
        <v>0</v>
      </c>
      <c r="H121" s="207"/>
      <c r="I121" s="176"/>
      <c r="J121" s="6"/>
      <c r="K121" s="6"/>
      <c r="L121" s="6"/>
    </row>
    <row r="122" spans="1:12" s="5" customFormat="1" ht="12.75" hidden="1">
      <c r="A122" s="348"/>
      <c r="B122" s="347"/>
      <c r="C122" s="98" t="s">
        <v>413</v>
      </c>
      <c r="D122" s="99">
        <v>0</v>
      </c>
      <c r="E122" s="99">
        <v>0</v>
      </c>
      <c r="F122" s="100"/>
      <c r="G122" s="100"/>
      <c r="H122" s="75"/>
      <c r="I122" s="97"/>
      <c r="J122" s="6"/>
      <c r="K122" s="6"/>
      <c r="L122" s="6"/>
    </row>
    <row r="123" spans="1:12" s="5" customFormat="1" ht="12.75" hidden="1">
      <c r="A123" s="348"/>
      <c r="B123" s="347"/>
      <c r="C123" s="98" t="s">
        <v>414</v>
      </c>
      <c r="D123" s="99">
        <v>0</v>
      </c>
      <c r="E123" s="99">
        <v>0</v>
      </c>
      <c r="F123" s="100"/>
      <c r="G123" s="100"/>
      <c r="H123" s="75"/>
      <c r="I123" s="97"/>
      <c r="J123" s="6"/>
      <c r="K123" s="6"/>
      <c r="L123" s="6"/>
    </row>
    <row r="124" spans="1:12" s="5" customFormat="1" ht="12.75" hidden="1">
      <c r="A124" s="348"/>
      <c r="B124" s="347"/>
      <c r="C124" s="98" t="s">
        <v>415</v>
      </c>
      <c r="D124" s="99">
        <v>0</v>
      </c>
      <c r="E124" s="99">
        <v>0</v>
      </c>
      <c r="F124" s="100"/>
      <c r="G124" s="100"/>
      <c r="H124" s="75"/>
      <c r="I124" s="97"/>
      <c r="J124" s="6"/>
      <c r="K124" s="6"/>
      <c r="L124" s="6"/>
    </row>
    <row r="125" spans="1:12" s="5" customFormat="1" ht="12.75" hidden="1">
      <c r="A125" s="348"/>
      <c r="B125" s="347"/>
      <c r="C125" s="98" t="s">
        <v>416</v>
      </c>
      <c r="D125" s="99">
        <v>0</v>
      </c>
      <c r="E125" s="99">
        <v>0</v>
      </c>
      <c r="F125" s="100"/>
      <c r="G125" s="100"/>
      <c r="H125" s="75"/>
      <c r="I125" s="97"/>
      <c r="J125" s="6"/>
      <c r="K125" s="6"/>
      <c r="L125" s="6"/>
    </row>
    <row r="126" spans="1:12" s="93" customFormat="1" ht="12.75" hidden="1" customHeight="1">
      <c r="A126" s="348"/>
      <c r="B126" s="347"/>
      <c r="C126" s="95" t="s">
        <v>62</v>
      </c>
      <c r="D126" s="96">
        <f>SUM(D127:D135)</f>
        <v>660000</v>
      </c>
      <c r="E126" s="96">
        <f>SUM(E127:E135)</f>
        <v>2627816</v>
      </c>
      <c r="F126" s="96">
        <f t="shared" ref="F126" si="17">SUM(F127:F135)</f>
        <v>0</v>
      </c>
      <c r="G126" s="96">
        <f t="shared" ref="G126" si="18">SUM(G127:G135)</f>
        <v>0</v>
      </c>
      <c r="H126" s="207"/>
      <c r="I126" s="176"/>
      <c r="J126" s="6"/>
      <c r="K126" s="6"/>
      <c r="L126" s="6"/>
    </row>
    <row r="127" spans="1:12" s="5" customFormat="1" ht="12.75" hidden="1">
      <c r="A127" s="348"/>
      <c r="B127" s="347"/>
      <c r="C127" s="98" t="s">
        <v>417</v>
      </c>
      <c r="D127" s="99">
        <v>0</v>
      </c>
      <c r="E127" s="99">
        <v>0</v>
      </c>
      <c r="F127" s="100"/>
      <c r="G127" s="100"/>
      <c r="H127" s="75"/>
      <c r="I127" s="97"/>
      <c r="J127" s="6"/>
      <c r="K127" s="6"/>
      <c r="L127" s="6"/>
    </row>
    <row r="128" spans="1:12" s="5" customFormat="1" ht="12.75" hidden="1">
      <c r="A128" s="348"/>
      <c r="B128" s="347"/>
      <c r="C128" s="98" t="s">
        <v>418</v>
      </c>
      <c r="D128" s="99">
        <v>0</v>
      </c>
      <c r="E128" s="99">
        <v>0</v>
      </c>
      <c r="F128" s="100"/>
      <c r="G128" s="100"/>
      <c r="H128" s="75"/>
      <c r="I128" s="97"/>
      <c r="J128" s="6"/>
      <c r="K128" s="6"/>
      <c r="L128" s="6"/>
    </row>
    <row r="129" spans="1:12" s="5" customFormat="1" ht="25.5" hidden="1">
      <c r="A129" s="348"/>
      <c r="B129" s="347"/>
      <c r="C129" s="98" t="s">
        <v>419</v>
      </c>
      <c r="D129" s="99">
        <v>260000</v>
      </c>
      <c r="E129" s="99">
        <v>800000</v>
      </c>
      <c r="F129" s="100"/>
      <c r="G129" s="100"/>
      <c r="H129" s="75"/>
      <c r="I129" s="97"/>
      <c r="J129" s="6"/>
      <c r="K129" s="6"/>
      <c r="L129" s="6"/>
    </row>
    <row r="130" spans="1:12" s="5" customFormat="1" ht="12.75" hidden="1">
      <c r="A130" s="348"/>
      <c r="B130" s="347"/>
      <c r="C130" s="98" t="s">
        <v>420</v>
      </c>
      <c r="D130" s="99">
        <v>0</v>
      </c>
      <c r="E130" s="99">
        <v>0</v>
      </c>
      <c r="F130" s="100"/>
      <c r="G130" s="100"/>
      <c r="H130" s="75"/>
      <c r="I130" s="97"/>
      <c r="J130" s="6"/>
      <c r="K130" s="6"/>
      <c r="L130" s="6"/>
    </row>
    <row r="131" spans="1:12" s="5" customFormat="1" ht="12.75" hidden="1">
      <c r="A131" s="348"/>
      <c r="B131" s="347"/>
      <c r="C131" s="98" t="s">
        <v>421</v>
      </c>
      <c r="D131" s="99">
        <v>400000</v>
      </c>
      <c r="E131" s="99">
        <v>1827816</v>
      </c>
      <c r="F131" s="100"/>
      <c r="G131" s="100"/>
      <c r="H131" s="75"/>
      <c r="I131" s="97"/>
      <c r="J131" s="6"/>
      <c r="K131" s="6"/>
      <c r="L131" s="6"/>
    </row>
    <row r="132" spans="1:12" s="5" customFormat="1" ht="25.5" hidden="1">
      <c r="A132" s="348"/>
      <c r="B132" s="347"/>
      <c r="C132" s="98" t="s">
        <v>422</v>
      </c>
      <c r="D132" s="99">
        <v>0</v>
      </c>
      <c r="E132" s="99">
        <v>0</v>
      </c>
      <c r="F132" s="100"/>
      <c r="G132" s="100"/>
      <c r="H132" s="75"/>
      <c r="I132" s="97"/>
      <c r="J132" s="6"/>
      <c r="K132" s="6"/>
      <c r="L132" s="6"/>
    </row>
    <row r="133" spans="1:12" s="5" customFormat="1" ht="25.5" hidden="1">
      <c r="A133" s="348"/>
      <c r="B133" s="347"/>
      <c r="C133" s="98" t="s">
        <v>423</v>
      </c>
      <c r="D133" s="99">
        <v>0</v>
      </c>
      <c r="E133" s="99">
        <v>0</v>
      </c>
      <c r="F133" s="100"/>
      <c r="G133" s="100"/>
      <c r="H133" s="75"/>
      <c r="I133" s="97"/>
      <c r="J133" s="6"/>
      <c r="K133" s="6"/>
      <c r="L133" s="6"/>
    </row>
    <row r="134" spans="1:12" s="5" customFormat="1" ht="25.5" hidden="1">
      <c r="A134" s="348"/>
      <c r="B134" s="347"/>
      <c r="C134" s="98" t="s">
        <v>129</v>
      </c>
      <c r="D134" s="99">
        <v>0</v>
      </c>
      <c r="E134" s="99">
        <v>0</v>
      </c>
      <c r="F134" s="100"/>
      <c r="G134" s="100"/>
      <c r="H134" s="75"/>
      <c r="I134" s="97"/>
      <c r="J134" s="6"/>
      <c r="K134" s="6"/>
      <c r="L134" s="6"/>
    </row>
    <row r="135" spans="1:12" s="5" customFormat="1" ht="25.5" hidden="1">
      <c r="A135" s="348"/>
      <c r="B135" s="347"/>
      <c r="C135" s="98" t="s">
        <v>424</v>
      </c>
      <c r="D135" s="99">
        <v>0</v>
      </c>
      <c r="E135" s="99">
        <v>0</v>
      </c>
      <c r="F135" s="100"/>
      <c r="G135" s="100"/>
      <c r="H135" s="75"/>
      <c r="I135" s="97"/>
      <c r="J135" s="6"/>
      <c r="K135" s="6"/>
      <c r="L135" s="6"/>
    </row>
    <row r="136" spans="1:12" s="93" customFormat="1" ht="12.75" hidden="1">
      <c r="A136" s="348"/>
      <c r="B136" s="347"/>
      <c r="C136" s="95" t="s">
        <v>74</v>
      </c>
      <c r="D136" s="96">
        <f>D138</f>
        <v>50000</v>
      </c>
      <c r="E136" s="96">
        <f>E138</f>
        <v>3200000</v>
      </c>
      <c r="F136" s="119">
        <f t="shared" ref="F136" si="19">SUM(F137:F139)</f>
        <v>0</v>
      </c>
      <c r="G136" s="119">
        <f t="shared" ref="G136" si="20">SUM(G137:G139)</f>
        <v>0</v>
      </c>
      <c r="H136" s="207"/>
      <c r="I136" s="176"/>
      <c r="J136" s="6"/>
      <c r="K136" s="6"/>
      <c r="L136" s="6"/>
    </row>
    <row r="137" spans="1:12" s="5" customFormat="1" ht="25.5" hidden="1">
      <c r="A137" s="348"/>
      <c r="B137" s="347"/>
      <c r="C137" s="98" t="s">
        <v>425</v>
      </c>
      <c r="D137" s="96">
        <v>0</v>
      </c>
      <c r="E137" s="96">
        <v>0</v>
      </c>
      <c r="F137" s="100"/>
      <c r="G137" s="100"/>
      <c r="H137" s="75"/>
      <c r="I137" s="97"/>
      <c r="J137" s="6"/>
      <c r="K137" s="6"/>
      <c r="L137" s="6"/>
    </row>
    <row r="138" spans="1:12" s="5" customFormat="1" ht="25.5" hidden="1">
      <c r="A138" s="348"/>
      <c r="B138" s="347"/>
      <c r="C138" s="98" t="s">
        <v>611</v>
      </c>
      <c r="D138" s="99">
        <v>50000</v>
      </c>
      <c r="E138" s="99">
        <v>3200000</v>
      </c>
      <c r="F138" s="100"/>
      <c r="G138" s="100"/>
      <c r="H138" s="75"/>
      <c r="I138" s="97"/>
      <c r="J138" s="6"/>
      <c r="K138" s="6"/>
      <c r="L138" s="6"/>
    </row>
    <row r="139" spans="1:12" s="5" customFormat="1" ht="25.5" hidden="1">
      <c r="A139" s="348"/>
      <c r="B139" s="347"/>
      <c r="C139" s="98" t="s">
        <v>426</v>
      </c>
      <c r="D139" s="96">
        <v>0</v>
      </c>
      <c r="E139" s="96">
        <v>0</v>
      </c>
      <c r="F139" s="100"/>
      <c r="G139" s="100"/>
      <c r="H139" s="75"/>
      <c r="I139" s="97"/>
      <c r="J139" s="6"/>
      <c r="K139" s="6"/>
      <c r="L139" s="6"/>
    </row>
    <row r="140" spans="1:12" s="93" customFormat="1" ht="12.75" hidden="1" customHeight="1">
      <c r="A140" s="348"/>
      <c r="B140" s="347"/>
      <c r="C140" s="98" t="s">
        <v>642</v>
      </c>
      <c r="D140" s="96">
        <f>SUM(D141:D149)</f>
        <v>200000</v>
      </c>
      <c r="E140" s="96">
        <v>1850000</v>
      </c>
      <c r="F140" s="96">
        <f>SUM(F141:F149)</f>
        <v>0</v>
      </c>
      <c r="G140" s="96">
        <f>SUM(G141:G149)</f>
        <v>0</v>
      </c>
      <c r="H140" s="218"/>
      <c r="I140" s="176"/>
      <c r="J140" s="6"/>
      <c r="K140" s="6"/>
      <c r="L140" s="6"/>
    </row>
    <row r="141" spans="1:12" s="5" customFormat="1" ht="25.5" hidden="1">
      <c r="A141" s="348"/>
      <c r="B141" s="347"/>
      <c r="C141" s="98" t="s">
        <v>428</v>
      </c>
      <c r="D141" s="96">
        <v>0</v>
      </c>
      <c r="E141" s="96">
        <v>0</v>
      </c>
      <c r="F141" s="100"/>
      <c r="G141" s="100"/>
      <c r="H141" s="75"/>
      <c r="I141" s="97"/>
      <c r="J141" s="6"/>
      <c r="K141" s="6"/>
      <c r="L141" s="6"/>
    </row>
    <row r="142" spans="1:12" s="5" customFormat="1" ht="25.5" hidden="1">
      <c r="A142" s="348"/>
      <c r="B142" s="347"/>
      <c r="C142" s="98" t="s">
        <v>426</v>
      </c>
      <c r="D142" s="99">
        <v>200000</v>
      </c>
      <c r="E142" s="99">
        <v>1835021</v>
      </c>
      <c r="F142" s="100"/>
      <c r="G142" s="100"/>
      <c r="H142" s="75"/>
      <c r="I142" s="97"/>
      <c r="J142" s="6"/>
      <c r="K142" s="6"/>
      <c r="L142" s="6"/>
    </row>
    <row r="143" spans="1:12" s="5" customFormat="1" ht="12.75" hidden="1">
      <c r="A143" s="348"/>
      <c r="B143" s="347"/>
      <c r="C143" s="95" t="s">
        <v>67</v>
      </c>
      <c r="D143" s="96">
        <v>0</v>
      </c>
      <c r="E143" s="96">
        <v>6804825</v>
      </c>
      <c r="F143" s="100"/>
      <c r="G143" s="100"/>
      <c r="H143" s="75"/>
      <c r="I143" s="97"/>
      <c r="J143" s="6"/>
      <c r="K143" s="6"/>
      <c r="L143" s="6"/>
    </row>
    <row r="144" spans="1:12" s="5" customFormat="1" ht="25.5" hidden="1">
      <c r="A144" s="348"/>
      <c r="B144" s="347"/>
      <c r="C144" s="98" t="s">
        <v>430</v>
      </c>
      <c r="D144" s="96">
        <v>0</v>
      </c>
      <c r="E144" s="96">
        <v>0</v>
      </c>
      <c r="F144" s="100"/>
      <c r="G144" s="100"/>
      <c r="H144" s="75"/>
      <c r="I144" s="97"/>
      <c r="J144" s="6"/>
      <c r="K144" s="6"/>
      <c r="L144" s="6"/>
    </row>
    <row r="145" spans="1:12" s="5" customFormat="1" ht="12.75" hidden="1">
      <c r="A145" s="348"/>
      <c r="B145" s="347"/>
      <c r="C145" s="98" t="s">
        <v>431</v>
      </c>
      <c r="D145" s="99"/>
      <c r="E145" s="99"/>
      <c r="F145" s="100"/>
      <c r="G145" s="100"/>
      <c r="H145" s="75"/>
      <c r="I145" s="97"/>
      <c r="J145" s="6"/>
      <c r="K145" s="6"/>
      <c r="L145" s="6"/>
    </row>
    <row r="146" spans="1:12" s="5" customFormat="1" ht="25.5" hidden="1">
      <c r="A146" s="348"/>
      <c r="B146" s="347"/>
      <c r="C146" s="98" t="s">
        <v>432</v>
      </c>
      <c r="D146" s="96">
        <v>0</v>
      </c>
      <c r="E146" s="96">
        <v>0</v>
      </c>
      <c r="F146" s="100"/>
      <c r="G146" s="100"/>
      <c r="H146" s="75"/>
      <c r="I146" s="97"/>
      <c r="J146" s="6"/>
      <c r="K146" s="6"/>
      <c r="L146" s="6"/>
    </row>
    <row r="147" spans="1:12" s="5" customFormat="1" ht="12.75" hidden="1">
      <c r="A147" s="348"/>
      <c r="B147" s="347"/>
      <c r="C147" s="98" t="s">
        <v>433</v>
      </c>
      <c r="D147" s="96">
        <v>0</v>
      </c>
      <c r="E147" s="96">
        <v>0</v>
      </c>
      <c r="F147" s="100"/>
      <c r="G147" s="100"/>
      <c r="H147" s="75"/>
      <c r="I147" s="97"/>
      <c r="J147" s="6"/>
      <c r="K147" s="6"/>
      <c r="L147" s="6"/>
    </row>
    <row r="148" spans="1:12" s="5" customFormat="1" ht="12.75" hidden="1">
      <c r="A148" s="348"/>
      <c r="B148" s="347"/>
      <c r="C148" s="98" t="s">
        <v>616</v>
      </c>
      <c r="D148" s="96">
        <v>0</v>
      </c>
      <c r="E148" s="96">
        <v>5804825</v>
      </c>
      <c r="F148" s="100"/>
      <c r="G148" s="100"/>
      <c r="H148" s="75"/>
      <c r="I148" s="97"/>
      <c r="J148" s="6"/>
      <c r="K148" s="6"/>
      <c r="L148" s="6"/>
    </row>
    <row r="149" spans="1:12" s="5" customFormat="1" ht="38.25" hidden="1">
      <c r="A149" s="348"/>
      <c r="B149" s="347"/>
      <c r="C149" s="98" t="s">
        <v>435</v>
      </c>
      <c r="D149" s="96">
        <v>0</v>
      </c>
      <c r="E149" s="96">
        <v>0</v>
      </c>
      <c r="F149" s="100"/>
      <c r="G149" s="100"/>
      <c r="H149" s="75"/>
      <c r="I149" s="97"/>
      <c r="J149" s="6"/>
      <c r="K149" s="6"/>
      <c r="L149" s="6"/>
    </row>
    <row r="150" spans="1:12" s="5" customFormat="1" ht="12.75" hidden="1">
      <c r="A150" s="348"/>
      <c r="B150" s="347"/>
      <c r="C150" s="98" t="s">
        <v>617</v>
      </c>
      <c r="D150" s="96">
        <v>0</v>
      </c>
      <c r="E150" s="96">
        <v>1000000</v>
      </c>
      <c r="F150" s="96">
        <f t="shared" ref="F150" si="21">SUM(F151:F158)</f>
        <v>0</v>
      </c>
      <c r="G150" s="96">
        <f t="shared" ref="G150" si="22">SUM(G151:G158)</f>
        <v>0</v>
      </c>
      <c r="H150" s="207"/>
      <c r="I150" s="97"/>
      <c r="J150" s="6"/>
      <c r="K150" s="6"/>
      <c r="L150" s="6"/>
    </row>
    <row r="151" spans="1:12" s="5" customFormat="1" ht="12.75" hidden="1">
      <c r="A151" s="348"/>
      <c r="B151" s="347"/>
      <c r="C151" s="98" t="s">
        <v>557</v>
      </c>
      <c r="D151" s="96">
        <v>0</v>
      </c>
      <c r="E151" s="96">
        <v>0</v>
      </c>
      <c r="F151" s="100"/>
      <c r="G151" s="100"/>
      <c r="H151" s="75"/>
      <c r="I151" s="97"/>
      <c r="J151" s="6"/>
      <c r="K151" s="6"/>
      <c r="L151" s="6"/>
    </row>
    <row r="152" spans="1:12" s="5" customFormat="1" ht="38.25" hidden="1">
      <c r="A152" s="348"/>
      <c r="B152" s="347"/>
      <c r="C152" s="98" t="s">
        <v>558</v>
      </c>
      <c r="D152" s="96">
        <v>0</v>
      </c>
      <c r="E152" s="96">
        <v>0</v>
      </c>
      <c r="F152" s="100"/>
      <c r="G152" s="100"/>
      <c r="H152" s="75"/>
      <c r="I152" s="97"/>
      <c r="J152" s="6"/>
      <c r="K152" s="6"/>
      <c r="L152" s="6"/>
    </row>
    <row r="153" spans="1:12" s="5" customFormat="1" ht="25.5" hidden="1">
      <c r="A153" s="348"/>
      <c r="B153" s="347"/>
      <c r="C153" s="98" t="s">
        <v>559</v>
      </c>
      <c r="D153" s="96">
        <v>0</v>
      </c>
      <c r="E153" s="96">
        <v>0</v>
      </c>
      <c r="F153" s="100"/>
      <c r="G153" s="100"/>
      <c r="H153" s="75"/>
      <c r="I153" s="97"/>
      <c r="J153" s="6"/>
      <c r="K153" s="6"/>
      <c r="L153" s="6"/>
    </row>
    <row r="154" spans="1:12" s="5" customFormat="1" ht="25.5" hidden="1">
      <c r="A154" s="348"/>
      <c r="B154" s="347"/>
      <c r="C154" s="98" t="s">
        <v>560</v>
      </c>
      <c r="D154" s="96">
        <v>0</v>
      </c>
      <c r="E154" s="96">
        <v>0</v>
      </c>
      <c r="F154" s="100"/>
      <c r="G154" s="100"/>
      <c r="H154" s="75"/>
      <c r="I154" s="97"/>
      <c r="J154" s="6"/>
      <c r="K154" s="6"/>
      <c r="L154" s="6"/>
    </row>
    <row r="155" spans="1:12" s="5" customFormat="1" ht="25.5" hidden="1">
      <c r="A155" s="348"/>
      <c r="B155" s="347"/>
      <c r="C155" s="98" t="s">
        <v>561</v>
      </c>
      <c r="D155" s="96">
        <v>0</v>
      </c>
      <c r="E155" s="96">
        <v>0</v>
      </c>
      <c r="F155" s="100"/>
      <c r="G155" s="100"/>
      <c r="H155" s="75"/>
      <c r="I155" s="97"/>
      <c r="J155" s="6"/>
      <c r="K155" s="6"/>
      <c r="L155" s="6"/>
    </row>
    <row r="156" spans="1:12" s="5" customFormat="1" ht="12.75" hidden="1">
      <c r="A156" s="348"/>
      <c r="B156" s="347"/>
      <c r="C156" s="98" t="s">
        <v>562</v>
      </c>
      <c r="D156" s="96">
        <v>0</v>
      </c>
      <c r="E156" s="96">
        <v>0</v>
      </c>
      <c r="F156" s="100"/>
      <c r="G156" s="100"/>
      <c r="H156" s="75"/>
      <c r="I156" s="97"/>
      <c r="J156" s="6"/>
      <c r="K156" s="6"/>
      <c r="L156" s="6"/>
    </row>
    <row r="157" spans="1:12" s="5" customFormat="1" ht="25.5" hidden="1">
      <c r="A157" s="348"/>
      <c r="B157" s="347"/>
      <c r="C157" s="98" t="s">
        <v>563</v>
      </c>
      <c r="D157" s="96">
        <v>0</v>
      </c>
      <c r="E157" s="96">
        <v>0</v>
      </c>
      <c r="F157" s="100"/>
      <c r="G157" s="100"/>
      <c r="H157" s="75"/>
      <c r="I157" s="97"/>
      <c r="J157" s="6"/>
      <c r="K157" s="6"/>
      <c r="L157" s="6"/>
    </row>
    <row r="158" spans="1:12" s="5" customFormat="1" ht="25.5" hidden="1">
      <c r="A158" s="348"/>
      <c r="B158" s="347"/>
      <c r="C158" s="98" t="s">
        <v>564</v>
      </c>
      <c r="D158" s="96">
        <v>0</v>
      </c>
      <c r="E158" s="96">
        <v>0</v>
      </c>
      <c r="F158" s="100"/>
      <c r="G158" s="100"/>
      <c r="H158" s="75"/>
      <c r="I158" s="97"/>
      <c r="J158" s="6"/>
      <c r="K158" s="6"/>
      <c r="L158" s="6"/>
    </row>
    <row r="159" spans="1:12" s="93" customFormat="1" ht="12.75" hidden="1" customHeight="1">
      <c r="A159" s="348"/>
      <c r="B159" s="347"/>
      <c r="C159" s="95" t="s">
        <v>83</v>
      </c>
      <c r="D159" s="96">
        <v>0</v>
      </c>
      <c r="E159" s="96">
        <v>0</v>
      </c>
      <c r="F159" s="96">
        <f t="shared" ref="F159" si="23">SUM(F160:F162)</f>
        <v>0</v>
      </c>
      <c r="G159" s="96">
        <f t="shared" ref="G159" si="24">SUM(G160:G162)</f>
        <v>0</v>
      </c>
      <c r="H159" s="207"/>
      <c r="I159" s="176"/>
      <c r="J159" s="6"/>
      <c r="K159" s="6"/>
      <c r="L159" s="6"/>
    </row>
    <row r="160" spans="1:12" s="5" customFormat="1" ht="25.5" hidden="1">
      <c r="A160" s="348"/>
      <c r="B160" s="347"/>
      <c r="C160" s="98" t="s">
        <v>436</v>
      </c>
      <c r="D160" s="96">
        <v>0</v>
      </c>
      <c r="E160" s="96">
        <v>0</v>
      </c>
      <c r="F160" s="99"/>
      <c r="G160" s="99"/>
      <c r="H160" s="75"/>
      <c r="I160" s="97"/>
      <c r="J160" s="6"/>
      <c r="K160" s="6"/>
      <c r="L160" s="6"/>
    </row>
    <row r="161" spans="1:12" s="5" customFormat="1" ht="12.75" hidden="1">
      <c r="A161" s="348"/>
      <c r="B161" s="347"/>
      <c r="C161" s="98" t="s">
        <v>437</v>
      </c>
      <c r="D161" s="96">
        <v>0</v>
      </c>
      <c r="E161" s="96">
        <v>0</v>
      </c>
      <c r="F161" s="99"/>
      <c r="G161" s="99"/>
      <c r="H161" s="75"/>
      <c r="I161" s="97"/>
      <c r="J161" s="6"/>
      <c r="K161" s="6"/>
      <c r="L161" s="6"/>
    </row>
    <row r="162" spans="1:12" s="5" customFormat="1" ht="12.75" hidden="1">
      <c r="A162" s="348"/>
      <c r="B162" s="347"/>
      <c r="C162" s="98" t="s">
        <v>438</v>
      </c>
      <c r="D162" s="96">
        <v>0</v>
      </c>
      <c r="E162" s="96">
        <v>0</v>
      </c>
      <c r="F162" s="99"/>
      <c r="G162" s="99"/>
      <c r="H162" s="75"/>
      <c r="I162" s="97"/>
      <c r="J162" s="6"/>
      <c r="K162" s="6"/>
      <c r="L162" s="6"/>
    </row>
    <row r="163" spans="1:12" s="93" customFormat="1" ht="12.75" hidden="1" customHeight="1">
      <c r="A163" s="348"/>
      <c r="B163" s="347"/>
      <c r="C163" s="95" t="s">
        <v>439</v>
      </c>
      <c r="D163" s="96">
        <v>0</v>
      </c>
      <c r="E163" s="96">
        <v>0</v>
      </c>
      <c r="F163" s="96">
        <f t="shared" ref="F163" si="25">SUM(F164:F165)</f>
        <v>0</v>
      </c>
      <c r="G163" s="96">
        <f t="shared" ref="G163" si="26">SUM(G164:G165)</f>
        <v>0</v>
      </c>
      <c r="H163" s="207"/>
      <c r="I163" s="176"/>
      <c r="J163" s="6"/>
      <c r="K163" s="6"/>
      <c r="L163" s="6"/>
    </row>
    <row r="164" spans="1:12" s="5" customFormat="1" ht="12.75" hidden="1">
      <c r="A164" s="348"/>
      <c r="B164" s="347"/>
      <c r="C164" s="98" t="s">
        <v>440</v>
      </c>
      <c r="D164" s="96"/>
      <c r="E164" s="96"/>
      <c r="F164" s="99"/>
      <c r="G164" s="99"/>
      <c r="H164" s="75"/>
      <c r="I164" s="97"/>
      <c r="J164" s="6"/>
      <c r="K164" s="6"/>
      <c r="L164" s="6"/>
    </row>
    <row r="165" spans="1:12" s="5" customFormat="1" ht="38.25" hidden="1">
      <c r="A165" s="348"/>
      <c r="B165" s="347"/>
      <c r="C165" s="98" t="s">
        <v>441</v>
      </c>
      <c r="D165" s="96"/>
      <c r="E165" s="96"/>
      <c r="F165" s="99"/>
      <c r="G165" s="99"/>
      <c r="H165" s="75"/>
      <c r="I165" s="97"/>
      <c r="J165" s="6"/>
      <c r="K165" s="6"/>
      <c r="L165" s="6"/>
    </row>
    <row r="166" spans="1:12" s="5" customFormat="1" ht="12.75" hidden="1">
      <c r="A166" s="348"/>
      <c r="B166" s="347"/>
      <c r="C166" s="98" t="s">
        <v>580</v>
      </c>
      <c r="D166" s="96">
        <v>0</v>
      </c>
      <c r="E166" s="96">
        <v>0</v>
      </c>
      <c r="F166" s="99"/>
      <c r="G166" s="99"/>
      <c r="H166" s="75"/>
      <c r="I166" s="97"/>
      <c r="J166" s="6"/>
      <c r="K166" s="6"/>
      <c r="L166" s="6"/>
    </row>
    <row r="167" spans="1:12" s="5" customFormat="1" ht="25.5" hidden="1">
      <c r="A167" s="348"/>
      <c r="B167" s="347"/>
      <c r="C167" s="98" t="s">
        <v>584</v>
      </c>
      <c r="D167" s="96">
        <v>0</v>
      </c>
      <c r="E167" s="96">
        <v>0</v>
      </c>
      <c r="F167" s="99"/>
      <c r="G167" s="99"/>
      <c r="H167" s="75"/>
      <c r="I167" s="97"/>
      <c r="J167" s="6"/>
      <c r="K167" s="6"/>
      <c r="L167" s="6"/>
    </row>
    <row r="168" spans="1:12" s="5" customFormat="1" ht="25.5" hidden="1">
      <c r="A168" s="348"/>
      <c r="B168" s="347"/>
      <c r="C168" s="98" t="s">
        <v>581</v>
      </c>
      <c r="D168" s="96">
        <v>0</v>
      </c>
      <c r="E168" s="96">
        <v>0</v>
      </c>
      <c r="F168" s="99"/>
      <c r="G168" s="99"/>
      <c r="H168" s="75"/>
      <c r="I168" s="97"/>
      <c r="J168" s="6"/>
      <c r="K168" s="6"/>
      <c r="L168" s="6"/>
    </row>
    <row r="169" spans="1:12" s="5" customFormat="1" ht="12.75" hidden="1">
      <c r="A169" s="348"/>
      <c r="B169" s="347"/>
      <c r="C169" s="98" t="s">
        <v>582</v>
      </c>
      <c r="D169" s="96">
        <v>0</v>
      </c>
      <c r="E169" s="96">
        <v>0</v>
      </c>
      <c r="F169" s="99"/>
      <c r="G169" s="99"/>
      <c r="H169" s="75"/>
      <c r="I169" s="97"/>
      <c r="J169" s="6"/>
      <c r="K169" s="6"/>
      <c r="L169" s="6"/>
    </row>
    <row r="170" spans="1:12" s="5" customFormat="1" ht="12.75" hidden="1">
      <c r="A170" s="348"/>
      <c r="B170" s="347"/>
      <c r="C170" s="98" t="s">
        <v>583</v>
      </c>
      <c r="D170" s="96">
        <v>0</v>
      </c>
      <c r="E170" s="96">
        <v>0</v>
      </c>
      <c r="F170" s="99"/>
      <c r="G170" s="99"/>
      <c r="H170" s="75"/>
      <c r="I170" s="97"/>
      <c r="J170" s="6"/>
      <c r="K170" s="6"/>
      <c r="L170" s="6"/>
    </row>
    <row r="171" spans="1:12" s="93" customFormat="1" ht="12.75" hidden="1" customHeight="1">
      <c r="A171" s="348"/>
      <c r="B171" s="347"/>
      <c r="C171" s="95" t="s">
        <v>66</v>
      </c>
      <c r="D171" s="96">
        <v>0</v>
      </c>
      <c r="E171" s="96">
        <v>0</v>
      </c>
      <c r="F171" s="96">
        <f t="shared" ref="F171" si="27">SUM(F172:F176)</f>
        <v>0</v>
      </c>
      <c r="G171" s="96">
        <f t="shared" ref="G171" si="28">SUM(G172:G176)</f>
        <v>0</v>
      </c>
      <c r="H171" s="207"/>
      <c r="I171" s="176"/>
      <c r="J171" s="6"/>
      <c r="K171" s="6"/>
      <c r="L171" s="6"/>
    </row>
    <row r="172" spans="1:12" s="5" customFormat="1" ht="25.5" hidden="1">
      <c r="A172" s="348"/>
      <c r="B172" s="347"/>
      <c r="C172" s="98" t="s">
        <v>443</v>
      </c>
      <c r="D172" s="96">
        <v>0</v>
      </c>
      <c r="E172" s="96">
        <v>0</v>
      </c>
      <c r="F172" s="99"/>
      <c r="G172" s="99"/>
      <c r="H172" s="75"/>
      <c r="I172" s="97"/>
      <c r="J172" s="6"/>
      <c r="K172" s="6"/>
      <c r="L172" s="6"/>
    </row>
    <row r="173" spans="1:12" s="5" customFormat="1" ht="25.5" hidden="1">
      <c r="A173" s="348"/>
      <c r="B173" s="347"/>
      <c r="C173" s="98" t="s">
        <v>448</v>
      </c>
      <c r="D173" s="96">
        <v>0</v>
      </c>
      <c r="E173" s="96">
        <v>0</v>
      </c>
      <c r="F173" s="99"/>
      <c r="G173" s="99"/>
      <c r="H173" s="75"/>
      <c r="I173" s="97"/>
      <c r="J173" s="6"/>
      <c r="K173" s="6"/>
      <c r="L173" s="6"/>
    </row>
    <row r="174" spans="1:12" s="5" customFormat="1" ht="12.75" hidden="1">
      <c r="A174" s="348"/>
      <c r="B174" s="347"/>
      <c r="C174" s="98" t="s">
        <v>449</v>
      </c>
      <c r="D174" s="96">
        <v>0</v>
      </c>
      <c r="E174" s="96">
        <v>0</v>
      </c>
      <c r="F174" s="99"/>
      <c r="G174" s="99"/>
      <c r="H174" s="75"/>
      <c r="I174" s="97"/>
      <c r="J174" s="6"/>
      <c r="K174" s="6"/>
      <c r="L174" s="6"/>
    </row>
    <row r="175" spans="1:12" s="5" customFormat="1" ht="25.5" hidden="1">
      <c r="A175" s="348"/>
      <c r="B175" s="347"/>
      <c r="C175" s="98" t="s">
        <v>445</v>
      </c>
      <c r="D175" s="96">
        <v>0</v>
      </c>
      <c r="E175" s="96">
        <v>0</v>
      </c>
      <c r="F175" s="99"/>
      <c r="G175" s="99"/>
      <c r="H175" s="75"/>
      <c r="I175" s="97"/>
      <c r="J175" s="6"/>
      <c r="K175" s="6"/>
      <c r="L175" s="6"/>
    </row>
    <row r="176" spans="1:12" s="5" customFormat="1" ht="25.5" hidden="1">
      <c r="A176" s="348"/>
      <c r="B176" s="347"/>
      <c r="C176" s="98" t="s">
        <v>446</v>
      </c>
      <c r="D176" s="96">
        <v>0</v>
      </c>
      <c r="E176" s="96">
        <v>0</v>
      </c>
      <c r="F176" s="99"/>
      <c r="G176" s="99"/>
      <c r="H176" s="75"/>
      <c r="I176" s="97"/>
      <c r="J176" s="6"/>
      <c r="K176" s="6"/>
      <c r="L176" s="6"/>
    </row>
    <row r="177" spans="1:12" s="93" customFormat="1" ht="12.75" hidden="1" customHeight="1">
      <c r="A177" s="348"/>
      <c r="B177" s="347"/>
      <c r="C177" s="95" t="s">
        <v>133</v>
      </c>
      <c r="D177" s="96">
        <v>0</v>
      </c>
      <c r="E177" s="96">
        <v>0</v>
      </c>
      <c r="F177" s="96">
        <f t="shared" ref="F177" si="29">SUM(F178:F182)</f>
        <v>0</v>
      </c>
      <c r="G177" s="96">
        <f t="shared" ref="G177" si="30">SUM(G178:G182)</f>
        <v>0</v>
      </c>
      <c r="H177" s="207"/>
      <c r="I177" s="176"/>
      <c r="J177" s="6"/>
      <c r="K177" s="6"/>
      <c r="L177" s="6"/>
    </row>
    <row r="178" spans="1:12" s="5" customFormat="1" ht="25.5" hidden="1">
      <c r="A178" s="348"/>
      <c r="B178" s="347"/>
      <c r="C178" s="98" t="s">
        <v>452</v>
      </c>
      <c r="D178" s="96">
        <v>0</v>
      </c>
      <c r="E178" s="96">
        <v>0</v>
      </c>
      <c r="F178" s="99"/>
      <c r="G178" s="99"/>
      <c r="H178" s="75"/>
      <c r="I178" s="97"/>
      <c r="J178" s="6"/>
      <c r="K178" s="6"/>
      <c r="L178" s="6"/>
    </row>
    <row r="179" spans="1:12" s="5" customFormat="1" ht="25.5" hidden="1">
      <c r="A179" s="348"/>
      <c r="B179" s="347"/>
      <c r="C179" s="98" t="s">
        <v>456</v>
      </c>
      <c r="D179" s="96">
        <v>0</v>
      </c>
      <c r="E179" s="96">
        <v>0</v>
      </c>
      <c r="F179" s="99"/>
      <c r="G179" s="99"/>
      <c r="H179" s="75"/>
      <c r="I179" s="97"/>
      <c r="J179" s="6"/>
      <c r="K179" s="6"/>
      <c r="L179" s="6"/>
    </row>
    <row r="180" spans="1:12" s="5" customFormat="1" ht="12.75" hidden="1">
      <c r="A180" s="348"/>
      <c r="B180" s="347"/>
      <c r="C180" s="98" t="s">
        <v>458</v>
      </c>
      <c r="D180" s="96">
        <v>0</v>
      </c>
      <c r="E180" s="96">
        <v>0</v>
      </c>
      <c r="F180" s="99"/>
      <c r="G180" s="99"/>
      <c r="H180" s="75"/>
      <c r="I180" s="97"/>
      <c r="J180" s="6"/>
      <c r="K180" s="6"/>
      <c r="L180" s="6"/>
    </row>
    <row r="181" spans="1:12" s="5" customFormat="1" ht="12.75" hidden="1">
      <c r="A181" s="348"/>
      <c r="B181" s="347"/>
      <c r="C181" s="98" t="s">
        <v>460</v>
      </c>
      <c r="D181" s="96">
        <v>0</v>
      </c>
      <c r="E181" s="96">
        <v>0</v>
      </c>
      <c r="F181" s="99"/>
      <c r="G181" s="99"/>
      <c r="H181" s="75"/>
      <c r="I181" s="97"/>
      <c r="J181" s="6"/>
      <c r="K181" s="6"/>
      <c r="L181" s="6"/>
    </row>
    <row r="182" spans="1:12" s="5" customFormat="1" ht="12.75" hidden="1">
      <c r="A182" s="348"/>
      <c r="B182" s="347"/>
      <c r="C182" s="98" t="s">
        <v>461</v>
      </c>
      <c r="D182" s="96">
        <v>0</v>
      </c>
      <c r="E182" s="96">
        <v>0</v>
      </c>
      <c r="F182" s="99"/>
      <c r="G182" s="99"/>
      <c r="H182" s="75"/>
      <c r="I182" s="97"/>
      <c r="J182" s="6"/>
      <c r="K182" s="6"/>
      <c r="L182" s="6"/>
    </row>
    <row r="183" spans="1:12" s="93" customFormat="1" ht="12.75" hidden="1" customHeight="1">
      <c r="A183" s="348"/>
      <c r="B183" s="347"/>
      <c r="C183" s="95" t="s">
        <v>135</v>
      </c>
      <c r="D183" s="96">
        <f>SUM(D184:D186)</f>
        <v>174000</v>
      </c>
      <c r="E183" s="96"/>
      <c r="F183" s="96">
        <f t="shared" ref="F183" si="31">SUM(F184:F186)</f>
        <v>0</v>
      </c>
      <c r="G183" s="96">
        <f t="shared" ref="G183" si="32">SUM(G184:G186)</f>
        <v>0</v>
      </c>
      <c r="H183" s="207"/>
      <c r="I183" s="176"/>
      <c r="J183" s="6"/>
      <c r="K183" s="6"/>
      <c r="L183" s="6"/>
    </row>
    <row r="184" spans="1:12" s="5" customFormat="1" ht="12.75" hidden="1" customHeight="1">
      <c r="A184" s="348"/>
      <c r="B184" s="347"/>
      <c r="C184" s="98" t="s">
        <v>73</v>
      </c>
      <c r="D184" s="99"/>
      <c r="E184" s="99"/>
      <c r="F184" s="99"/>
      <c r="G184" s="99"/>
      <c r="H184" s="75"/>
      <c r="I184" s="97"/>
      <c r="J184" s="6"/>
      <c r="K184" s="6"/>
      <c r="L184" s="6"/>
    </row>
    <row r="185" spans="1:12" s="5" customFormat="1" ht="27" hidden="1" customHeight="1">
      <c r="A185" s="348"/>
      <c r="B185" s="347"/>
      <c r="C185" s="98" t="s">
        <v>615</v>
      </c>
      <c r="D185" s="99">
        <v>174000</v>
      </c>
      <c r="E185" s="99"/>
      <c r="F185" s="99"/>
      <c r="G185" s="99"/>
      <c r="H185" s="75"/>
      <c r="I185" s="97"/>
      <c r="J185" s="6"/>
      <c r="K185" s="6"/>
      <c r="L185" s="6"/>
    </row>
    <row r="186" spans="1:12" s="5" customFormat="1" ht="12.75" hidden="1">
      <c r="A186" s="348"/>
      <c r="B186" s="347"/>
      <c r="C186" s="98" t="s">
        <v>450</v>
      </c>
      <c r="D186" s="96">
        <v>0</v>
      </c>
      <c r="E186" s="96">
        <v>0</v>
      </c>
      <c r="F186" s="100"/>
      <c r="G186" s="100"/>
      <c r="H186" s="75"/>
      <c r="I186" s="97"/>
      <c r="J186" s="6"/>
      <c r="K186" s="6"/>
      <c r="L186" s="6"/>
    </row>
    <row r="187" spans="1:12" s="5" customFormat="1" ht="12.75" hidden="1">
      <c r="A187" s="348"/>
      <c r="B187" s="347"/>
      <c r="C187" s="95" t="s">
        <v>221</v>
      </c>
      <c r="D187" s="96">
        <v>0</v>
      </c>
      <c r="E187" s="96">
        <v>0</v>
      </c>
      <c r="F187" s="96">
        <f t="shared" ref="F187" si="33">SUM(F188:F191)</f>
        <v>0</v>
      </c>
      <c r="G187" s="96">
        <f t="shared" ref="G187" si="34">SUM(G188:G191)</f>
        <v>0</v>
      </c>
      <c r="H187" s="75"/>
      <c r="I187" s="97"/>
      <c r="J187" s="6"/>
      <c r="K187" s="6"/>
      <c r="L187" s="6"/>
    </row>
    <row r="188" spans="1:12" s="5" customFormat="1" ht="25.5" hidden="1">
      <c r="A188" s="348"/>
      <c r="B188" s="347"/>
      <c r="C188" s="98" t="s">
        <v>462</v>
      </c>
      <c r="D188" s="96">
        <v>0</v>
      </c>
      <c r="E188" s="96">
        <v>0</v>
      </c>
      <c r="F188" s="100"/>
      <c r="G188" s="100"/>
      <c r="H188" s="75"/>
      <c r="I188" s="97"/>
      <c r="J188" s="6"/>
      <c r="K188" s="6"/>
      <c r="L188" s="6"/>
    </row>
    <row r="189" spans="1:12" s="5" customFormat="1" ht="25.5" hidden="1">
      <c r="A189" s="348"/>
      <c r="B189" s="347"/>
      <c r="C189" s="98" t="s">
        <v>463</v>
      </c>
      <c r="D189" s="96">
        <v>0</v>
      </c>
      <c r="E189" s="96">
        <v>0</v>
      </c>
      <c r="F189" s="100"/>
      <c r="G189" s="100"/>
      <c r="H189" s="75"/>
      <c r="I189" s="97"/>
      <c r="J189" s="6"/>
      <c r="K189" s="6"/>
      <c r="L189" s="6"/>
    </row>
    <row r="190" spans="1:12" s="5" customFormat="1" ht="12.75" hidden="1" customHeight="1">
      <c r="A190" s="348"/>
      <c r="B190" s="347"/>
      <c r="C190" s="98" t="s">
        <v>464</v>
      </c>
      <c r="D190" s="96">
        <v>0</v>
      </c>
      <c r="E190" s="96">
        <v>0</v>
      </c>
      <c r="F190" s="99"/>
      <c r="G190" s="99"/>
      <c r="H190" s="75"/>
      <c r="I190" s="97"/>
      <c r="J190" s="6"/>
      <c r="K190" s="6"/>
      <c r="L190" s="6"/>
    </row>
    <row r="191" spans="1:12" s="5" customFormat="1" ht="25.5" hidden="1">
      <c r="A191" s="348"/>
      <c r="B191" s="347"/>
      <c r="C191" s="98" t="s">
        <v>465</v>
      </c>
      <c r="D191" s="96">
        <v>0</v>
      </c>
      <c r="E191" s="96">
        <v>0</v>
      </c>
      <c r="F191" s="100"/>
      <c r="G191" s="100"/>
      <c r="H191" s="75"/>
      <c r="I191" s="97"/>
      <c r="J191" s="6"/>
      <c r="K191" s="6"/>
      <c r="L191" s="6"/>
    </row>
    <row r="192" spans="1:12" s="5" customFormat="1" ht="12.75" hidden="1" customHeight="1">
      <c r="A192" s="348"/>
      <c r="B192" s="347"/>
      <c r="C192" s="95" t="s">
        <v>67</v>
      </c>
      <c r="D192" s="96">
        <f t="shared" ref="D192:F192" si="35">SUM(D193:D200)</f>
        <v>1959439</v>
      </c>
      <c r="E192" s="96">
        <f t="shared" si="35"/>
        <v>1959439</v>
      </c>
      <c r="F192" s="96">
        <f t="shared" si="35"/>
        <v>0</v>
      </c>
      <c r="G192" s="96">
        <f t="shared" ref="G192" si="36">SUM(G193:G200)</f>
        <v>0</v>
      </c>
      <c r="H192" s="75"/>
      <c r="I192" s="97"/>
      <c r="J192" s="6"/>
      <c r="K192" s="6"/>
      <c r="L192" s="6"/>
    </row>
    <row r="193" spans="1:12" s="5" customFormat="1" ht="38.25" hidden="1">
      <c r="A193" s="348"/>
      <c r="B193" s="347"/>
      <c r="C193" s="98" t="s">
        <v>488</v>
      </c>
      <c r="D193" s="96">
        <v>0</v>
      </c>
      <c r="E193" s="96">
        <v>0</v>
      </c>
      <c r="F193" s="100"/>
      <c r="G193" s="100"/>
      <c r="H193" s="75"/>
      <c r="I193" s="97"/>
      <c r="J193" s="6"/>
      <c r="K193" s="6"/>
      <c r="L193" s="6"/>
    </row>
    <row r="194" spans="1:12" s="5" customFormat="1" ht="25.5" hidden="1">
      <c r="A194" s="348"/>
      <c r="B194" s="347"/>
      <c r="C194" s="98" t="s">
        <v>565</v>
      </c>
      <c r="D194" s="96">
        <v>0</v>
      </c>
      <c r="E194" s="96">
        <v>0</v>
      </c>
      <c r="F194" s="100"/>
      <c r="G194" s="100"/>
      <c r="H194" s="75"/>
      <c r="I194" s="97"/>
      <c r="J194" s="6"/>
      <c r="K194" s="6"/>
      <c r="L194" s="6"/>
    </row>
    <row r="195" spans="1:12" s="5" customFormat="1" ht="38.25" hidden="1">
      <c r="A195" s="348"/>
      <c r="B195" s="347"/>
      <c r="C195" s="98" t="s">
        <v>566</v>
      </c>
      <c r="D195" s="96">
        <v>0</v>
      </c>
      <c r="E195" s="96">
        <v>0</v>
      </c>
      <c r="F195" s="100"/>
      <c r="G195" s="100"/>
      <c r="H195" s="75"/>
      <c r="I195" s="97"/>
      <c r="J195" s="6"/>
      <c r="K195" s="6"/>
      <c r="L195" s="6"/>
    </row>
    <row r="196" spans="1:12" s="5" customFormat="1" ht="25.5" hidden="1">
      <c r="A196" s="348"/>
      <c r="B196" s="347"/>
      <c r="C196" s="98" t="s">
        <v>78</v>
      </c>
      <c r="D196" s="96">
        <v>0</v>
      </c>
      <c r="E196" s="96">
        <v>0</v>
      </c>
      <c r="F196" s="100"/>
      <c r="G196" s="100"/>
      <c r="H196" s="75"/>
      <c r="I196" s="97"/>
      <c r="J196" s="6"/>
      <c r="K196" s="6"/>
      <c r="L196" s="6"/>
    </row>
    <row r="197" spans="1:12" s="5" customFormat="1" ht="12.75" hidden="1">
      <c r="A197" s="348"/>
      <c r="B197" s="347"/>
      <c r="C197" s="98" t="s">
        <v>567</v>
      </c>
      <c r="D197" s="96">
        <v>0</v>
      </c>
      <c r="E197" s="96">
        <v>0</v>
      </c>
      <c r="F197" s="100"/>
      <c r="G197" s="100"/>
      <c r="H197" s="75"/>
      <c r="I197" s="97"/>
      <c r="J197" s="6"/>
      <c r="K197" s="6"/>
      <c r="L197" s="6"/>
    </row>
    <row r="198" spans="1:12" s="5" customFormat="1" ht="38.25" hidden="1">
      <c r="A198" s="348"/>
      <c r="B198" s="347"/>
      <c r="C198" s="98" t="s">
        <v>568</v>
      </c>
      <c r="D198" s="96">
        <v>0</v>
      </c>
      <c r="E198" s="96">
        <v>0</v>
      </c>
      <c r="F198" s="100"/>
      <c r="G198" s="100"/>
      <c r="H198" s="75"/>
      <c r="I198" s="97"/>
      <c r="J198" s="6"/>
      <c r="K198" s="6"/>
      <c r="L198" s="6"/>
    </row>
    <row r="199" spans="1:12" s="5" customFormat="1" ht="12.75" hidden="1">
      <c r="A199" s="348"/>
      <c r="B199" s="347"/>
      <c r="C199" s="98" t="s">
        <v>616</v>
      </c>
      <c r="D199" s="99">
        <v>959439</v>
      </c>
      <c r="E199" s="99">
        <v>959439</v>
      </c>
      <c r="F199" s="100"/>
      <c r="G199" s="100"/>
      <c r="H199" s="75"/>
      <c r="I199" s="97"/>
      <c r="J199" s="6"/>
      <c r="K199" s="6"/>
      <c r="L199" s="6"/>
    </row>
    <row r="200" spans="1:12" s="5" customFormat="1" ht="12.75" hidden="1">
      <c r="A200" s="348"/>
      <c r="B200" s="347"/>
      <c r="C200" s="98" t="s">
        <v>617</v>
      </c>
      <c r="D200" s="99">
        <v>1000000</v>
      </c>
      <c r="E200" s="99">
        <v>1000000</v>
      </c>
      <c r="F200" s="100"/>
      <c r="G200" s="100"/>
      <c r="H200" s="75"/>
      <c r="I200" s="97"/>
      <c r="J200" s="6"/>
      <c r="K200" s="6"/>
      <c r="L200" s="6"/>
    </row>
    <row r="201" spans="1:12" s="5" customFormat="1" ht="12.75" hidden="1">
      <c r="A201" s="348"/>
      <c r="B201" s="347"/>
      <c r="C201" s="95" t="s">
        <v>68</v>
      </c>
      <c r="D201" s="96">
        <v>0</v>
      </c>
      <c r="E201" s="96">
        <v>0</v>
      </c>
      <c r="F201" s="119">
        <f t="shared" ref="F201" si="37">SUM(F202:F213)</f>
        <v>0</v>
      </c>
      <c r="G201" s="119">
        <f t="shared" ref="G201" si="38">SUM(G202:G213)</f>
        <v>0</v>
      </c>
      <c r="H201" s="75"/>
      <c r="I201" s="97"/>
      <c r="J201" s="6"/>
      <c r="K201" s="6"/>
      <c r="L201" s="6"/>
    </row>
    <row r="202" spans="1:12" s="5" customFormat="1" ht="12.75" hidden="1">
      <c r="A202" s="348"/>
      <c r="B202" s="347"/>
      <c r="C202" s="98" t="s">
        <v>466</v>
      </c>
      <c r="D202" s="96">
        <v>0</v>
      </c>
      <c r="E202" s="96">
        <v>0</v>
      </c>
      <c r="F202" s="100"/>
      <c r="G202" s="100"/>
      <c r="H202" s="75"/>
      <c r="I202" s="97"/>
      <c r="J202" s="6"/>
      <c r="K202" s="6"/>
      <c r="L202" s="6"/>
    </row>
    <row r="203" spans="1:12" s="5" customFormat="1" ht="12.75" hidden="1">
      <c r="A203" s="348"/>
      <c r="B203" s="347"/>
      <c r="C203" s="98" t="s">
        <v>467</v>
      </c>
      <c r="D203" s="96">
        <v>0</v>
      </c>
      <c r="E203" s="96">
        <v>0</v>
      </c>
      <c r="F203" s="100"/>
      <c r="G203" s="100"/>
      <c r="H203" s="75"/>
      <c r="I203" s="97"/>
      <c r="J203" s="6"/>
      <c r="K203" s="6"/>
      <c r="L203" s="6"/>
    </row>
    <row r="204" spans="1:12" s="5" customFormat="1" ht="12.75" hidden="1">
      <c r="A204" s="348"/>
      <c r="B204" s="347"/>
      <c r="C204" s="98" t="s">
        <v>468</v>
      </c>
      <c r="D204" s="96">
        <v>0</v>
      </c>
      <c r="E204" s="96">
        <v>0</v>
      </c>
      <c r="F204" s="100"/>
      <c r="G204" s="100"/>
      <c r="H204" s="75"/>
      <c r="I204" s="97"/>
      <c r="J204" s="6"/>
      <c r="K204" s="6"/>
      <c r="L204" s="6"/>
    </row>
    <row r="205" spans="1:12" s="5" customFormat="1" ht="25.5" hidden="1">
      <c r="A205" s="348"/>
      <c r="B205" s="347"/>
      <c r="C205" s="98" t="s">
        <v>469</v>
      </c>
      <c r="D205" s="96">
        <v>0</v>
      </c>
      <c r="E205" s="96">
        <v>0</v>
      </c>
      <c r="F205" s="100"/>
      <c r="G205" s="100"/>
      <c r="H205" s="75"/>
      <c r="I205" s="97"/>
      <c r="J205" s="6"/>
      <c r="K205" s="6"/>
      <c r="L205" s="6"/>
    </row>
    <row r="206" spans="1:12" s="5" customFormat="1" ht="25.5" hidden="1">
      <c r="A206" s="348"/>
      <c r="B206" s="347"/>
      <c r="C206" s="98" t="s">
        <v>470</v>
      </c>
      <c r="D206" s="96">
        <v>0</v>
      </c>
      <c r="E206" s="96">
        <v>0</v>
      </c>
      <c r="F206" s="100"/>
      <c r="G206" s="100"/>
      <c r="H206" s="75"/>
      <c r="I206" s="97"/>
      <c r="J206" s="6"/>
      <c r="K206" s="6"/>
      <c r="L206" s="6"/>
    </row>
    <row r="207" spans="1:12" s="5" customFormat="1" ht="12.75" hidden="1">
      <c r="A207" s="348"/>
      <c r="B207" s="347"/>
      <c r="C207" s="98" t="s">
        <v>471</v>
      </c>
      <c r="D207" s="96">
        <v>0</v>
      </c>
      <c r="E207" s="96">
        <v>0</v>
      </c>
      <c r="F207" s="100"/>
      <c r="G207" s="100"/>
      <c r="H207" s="75"/>
      <c r="I207" s="97"/>
      <c r="J207" s="6"/>
      <c r="K207" s="6"/>
      <c r="L207" s="6"/>
    </row>
    <row r="208" spans="1:12" s="5" customFormat="1" ht="12.75" hidden="1">
      <c r="A208" s="348"/>
      <c r="B208" s="347"/>
      <c r="C208" s="98" t="s">
        <v>472</v>
      </c>
      <c r="D208" s="96">
        <v>0</v>
      </c>
      <c r="E208" s="96">
        <v>0</v>
      </c>
      <c r="F208" s="100"/>
      <c r="G208" s="100"/>
      <c r="H208" s="75"/>
      <c r="I208" s="97"/>
      <c r="J208" s="6"/>
      <c r="K208" s="6"/>
      <c r="L208" s="6"/>
    </row>
    <row r="209" spans="1:12" s="5" customFormat="1" ht="12.75" hidden="1">
      <c r="A209" s="348"/>
      <c r="B209" s="347"/>
      <c r="C209" s="98" t="s">
        <v>473</v>
      </c>
      <c r="D209" s="96">
        <v>0</v>
      </c>
      <c r="E209" s="96">
        <v>0</v>
      </c>
      <c r="F209" s="100"/>
      <c r="G209" s="100"/>
      <c r="H209" s="75"/>
      <c r="I209" s="97"/>
      <c r="J209" s="6"/>
      <c r="K209" s="6"/>
      <c r="L209" s="6"/>
    </row>
    <row r="210" spans="1:12" s="5" customFormat="1" ht="12.75" hidden="1">
      <c r="A210" s="348"/>
      <c r="B210" s="347"/>
      <c r="C210" s="98" t="s">
        <v>474</v>
      </c>
      <c r="D210" s="96">
        <v>0</v>
      </c>
      <c r="E210" s="96">
        <v>0</v>
      </c>
      <c r="F210" s="100"/>
      <c r="G210" s="100"/>
      <c r="H210" s="75"/>
      <c r="I210" s="97"/>
      <c r="J210" s="6"/>
      <c r="K210" s="6"/>
      <c r="L210" s="6"/>
    </row>
    <row r="211" spans="1:12" s="5" customFormat="1" ht="12.75" hidden="1">
      <c r="A211" s="348"/>
      <c r="B211" s="347"/>
      <c r="C211" s="98" t="s">
        <v>475</v>
      </c>
      <c r="D211" s="96">
        <v>0</v>
      </c>
      <c r="E211" s="96">
        <v>0</v>
      </c>
      <c r="F211" s="100"/>
      <c r="G211" s="100"/>
      <c r="H211" s="75"/>
      <c r="I211" s="97"/>
      <c r="J211" s="6"/>
      <c r="K211" s="6"/>
      <c r="L211" s="6"/>
    </row>
    <row r="212" spans="1:12" s="5" customFormat="1" ht="12.75" hidden="1">
      <c r="A212" s="348"/>
      <c r="B212" s="347"/>
      <c r="C212" s="98" t="s">
        <v>476</v>
      </c>
      <c r="D212" s="96">
        <v>0</v>
      </c>
      <c r="E212" s="96">
        <v>0</v>
      </c>
      <c r="F212" s="100"/>
      <c r="G212" s="100"/>
      <c r="H212" s="75"/>
      <c r="I212" s="97"/>
      <c r="J212" s="6"/>
      <c r="K212" s="6"/>
      <c r="L212" s="6"/>
    </row>
    <row r="213" spans="1:12" s="5" customFormat="1" ht="12.75" hidden="1">
      <c r="A213" s="348"/>
      <c r="B213" s="347"/>
      <c r="C213" s="98" t="s">
        <v>477</v>
      </c>
      <c r="D213" s="96">
        <v>0</v>
      </c>
      <c r="E213" s="96">
        <v>0</v>
      </c>
      <c r="F213" s="100"/>
      <c r="G213" s="100"/>
      <c r="H213" s="75"/>
      <c r="I213" s="97"/>
      <c r="J213" s="6"/>
      <c r="K213" s="6"/>
      <c r="L213" s="6"/>
    </row>
    <row r="214" spans="1:12" s="5" customFormat="1" ht="12.75" hidden="1" customHeight="1">
      <c r="A214" s="348"/>
      <c r="B214" s="347"/>
      <c r="C214" s="95" t="s">
        <v>126</v>
      </c>
      <c r="D214" s="96">
        <v>0</v>
      </c>
      <c r="E214" s="96">
        <v>0</v>
      </c>
      <c r="F214" s="96">
        <f t="shared" ref="F214" si="39">SUM(F215:F228)</f>
        <v>0</v>
      </c>
      <c r="G214" s="96">
        <f t="shared" ref="G214" si="40">SUM(G215:G228)</f>
        <v>0</v>
      </c>
      <c r="H214" s="75"/>
      <c r="I214" s="97"/>
      <c r="J214" s="6"/>
      <c r="K214" s="6"/>
      <c r="L214" s="6"/>
    </row>
    <row r="215" spans="1:12" s="5" customFormat="1" ht="51" hidden="1">
      <c r="A215" s="348"/>
      <c r="B215" s="347"/>
      <c r="C215" s="98" t="s">
        <v>487</v>
      </c>
      <c r="D215" s="96">
        <v>0</v>
      </c>
      <c r="E215" s="96">
        <v>0</v>
      </c>
      <c r="F215" s="100"/>
      <c r="G215" s="100"/>
      <c r="H215" s="75"/>
      <c r="I215" s="97"/>
      <c r="J215" s="6"/>
      <c r="K215" s="6"/>
      <c r="L215" s="6"/>
    </row>
    <row r="216" spans="1:12" s="5" customFormat="1" ht="51" hidden="1">
      <c r="A216" s="348"/>
      <c r="B216" s="347"/>
      <c r="C216" s="98" t="s">
        <v>569</v>
      </c>
      <c r="D216" s="96">
        <v>0</v>
      </c>
      <c r="E216" s="96">
        <v>0</v>
      </c>
      <c r="F216" s="100"/>
      <c r="G216" s="100"/>
      <c r="H216" s="75"/>
      <c r="I216" s="97"/>
      <c r="J216" s="6"/>
      <c r="K216" s="6"/>
      <c r="L216" s="6"/>
    </row>
    <row r="217" spans="1:12" s="5" customFormat="1" ht="25.5" hidden="1">
      <c r="A217" s="348"/>
      <c r="B217" s="347"/>
      <c r="C217" s="98" t="s">
        <v>187</v>
      </c>
      <c r="D217" s="96">
        <v>0</v>
      </c>
      <c r="E217" s="96">
        <v>0</v>
      </c>
      <c r="F217" s="100"/>
      <c r="G217" s="100"/>
      <c r="H217" s="75"/>
      <c r="I217" s="97"/>
      <c r="J217" s="6"/>
      <c r="K217" s="6"/>
      <c r="L217" s="6"/>
    </row>
    <row r="218" spans="1:12" s="5" customFormat="1" ht="38.25" hidden="1">
      <c r="A218" s="348"/>
      <c r="B218" s="347"/>
      <c r="C218" s="98" t="s">
        <v>570</v>
      </c>
      <c r="D218" s="96">
        <v>0</v>
      </c>
      <c r="E218" s="96">
        <v>0</v>
      </c>
      <c r="F218" s="100"/>
      <c r="G218" s="100"/>
      <c r="H218" s="75"/>
      <c r="I218" s="97"/>
      <c r="J218" s="6"/>
      <c r="K218" s="6"/>
      <c r="L218" s="6"/>
    </row>
    <row r="219" spans="1:12" s="5" customFormat="1" ht="38.25" hidden="1">
      <c r="A219" s="348"/>
      <c r="B219" s="347"/>
      <c r="C219" s="98" t="s">
        <v>571</v>
      </c>
      <c r="D219" s="96">
        <v>0</v>
      </c>
      <c r="E219" s="96">
        <v>0</v>
      </c>
      <c r="F219" s="100"/>
      <c r="G219" s="100"/>
      <c r="H219" s="75"/>
      <c r="I219" s="97"/>
      <c r="J219" s="6"/>
      <c r="K219" s="6"/>
      <c r="L219" s="6"/>
    </row>
    <row r="220" spans="1:12" s="5" customFormat="1" ht="38.25" hidden="1">
      <c r="A220" s="348"/>
      <c r="B220" s="347"/>
      <c r="C220" s="98" t="s">
        <v>572</v>
      </c>
      <c r="D220" s="96">
        <v>0</v>
      </c>
      <c r="E220" s="96">
        <v>0</v>
      </c>
      <c r="F220" s="100"/>
      <c r="G220" s="100"/>
      <c r="H220" s="75"/>
      <c r="I220" s="97"/>
      <c r="J220" s="6"/>
      <c r="K220" s="6"/>
      <c r="L220" s="6"/>
    </row>
    <row r="221" spans="1:12" s="5" customFormat="1" ht="25.5" hidden="1">
      <c r="A221" s="348"/>
      <c r="B221" s="347"/>
      <c r="C221" s="98" t="s">
        <v>573</v>
      </c>
      <c r="D221" s="96">
        <v>0</v>
      </c>
      <c r="E221" s="96">
        <v>0</v>
      </c>
      <c r="F221" s="100"/>
      <c r="G221" s="100"/>
      <c r="H221" s="75"/>
      <c r="I221" s="97"/>
      <c r="J221" s="6"/>
      <c r="K221" s="6"/>
      <c r="L221" s="6"/>
    </row>
    <row r="222" spans="1:12" s="5" customFormat="1" ht="25.5" hidden="1">
      <c r="A222" s="348"/>
      <c r="B222" s="347"/>
      <c r="C222" s="98" t="s">
        <v>191</v>
      </c>
      <c r="D222" s="96">
        <v>0</v>
      </c>
      <c r="E222" s="96">
        <v>0</v>
      </c>
      <c r="F222" s="100"/>
      <c r="G222" s="100"/>
      <c r="H222" s="75"/>
      <c r="I222" s="97"/>
      <c r="J222" s="6"/>
      <c r="K222" s="6"/>
      <c r="L222" s="6"/>
    </row>
    <row r="223" spans="1:12" s="5" customFormat="1" ht="51" hidden="1">
      <c r="A223" s="348"/>
      <c r="B223" s="347"/>
      <c r="C223" s="98" t="s">
        <v>574</v>
      </c>
      <c r="D223" s="96">
        <v>0</v>
      </c>
      <c r="E223" s="96">
        <v>0</v>
      </c>
      <c r="F223" s="100"/>
      <c r="G223" s="100"/>
      <c r="H223" s="75"/>
      <c r="I223" s="97"/>
      <c r="J223" s="6"/>
      <c r="K223" s="6"/>
      <c r="L223" s="6"/>
    </row>
    <row r="224" spans="1:12" s="5" customFormat="1" ht="25.5" hidden="1">
      <c r="A224" s="348"/>
      <c r="B224" s="347"/>
      <c r="C224" s="98" t="s">
        <v>575</v>
      </c>
      <c r="D224" s="96">
        <v>0</v>
      </c>
      <c r="E224" s="96">
        <v>0</v>
      </c>
      <c r="F224" s="100"/>
      <c r="G224" s="100"/>
      <c r="H224" s="75"/>
      <c r="I224" s="97"/>
      <c r="J224" s="6"/>
      <c r="K224" s="6"/>
      <c r="L224" s="6"/>
    </row>
    <row r="225" spans="1:12" s="5" customFormat="1" ht="12.75" hidden="1">
      <c r="A225" s="348"/>
      <c r="B225" s="347"/>
      <c r="C225" s="98" t="s">
        <v>576</v>
      </c>
      <c r="D225" s="96">
        <v>0</v>
      </c>
      <c r="E225" s="96">
        <v>0</v>
      </c>
      <c r="F225" s="100"/>
      <c r="G225" s="100"/>
      <c r="H225" s="75"/>
      <c r="I225" s="97"/>
      <c r="J225" s="6"/>
      <c r="K225" s="6"/>
      <c r="L225" s="6"/>
    </row>
    <row r="226" spans="1:12" s="5" customFormat="1" ht="38.25" hidden="1">
      <c r="A226" s="348"/>
      <c r="B226" s="347"/>
      <c r="C226" s="98" t="s">
        <v>577</v>
      </c>
      <c r="D226" s="96">
        <v>0</v>
      </c>
      <c r="E226" s="96">
        <v>0</v>
      </c>
      <c r="F226" s="100"/>
      <c r="G226" s="100"/>
      <c r="H226" s="75"/>
      <c r="I226" s="97"/>
      <c r="J226" s="6"/>
      <c r="K226" s="6"/>
      <c r="L226" s="6"/>
    </row>
    <row r="227" spans="1:12" s="5" customFormat="1" ht="12.75" hidden="1">
      <c r="A227" s="348"/>
      <c r="B227" s="347"/>
      <c r="C227" s="98" t="s">
        <v>578</v>
      </c>
      <c r="D227" s="96">
        <v>0</v>
      </c>
      <c r="E227" s="96">
        <v>0</v>
      </c>
      <c r="F227" s="100"/>
      <c r="G227" s="100"/>
      <c r="H227" s="75"/>
      <c r="I227" s="97"/>
      <c r="J227" s="6"/>
      <c r="K227" s="6"/>
      <c r="L227" s="6"/>
    </row>
    <row r="228" spans="1:12" s="5" customFormat="1" ht="51" hidden="1">
      <c r="A228" s="348"/>
      <c r="B228" s="347"/>
      <c r="C228" s="98" t="s">
        <v>579</v>
      </c>
      <c r="D228" s="96">
        <v>0</v>
      </c>
      <c r="E228" s="96">
        <v>0</v>
      </c>
      <c r="F228" s="100"/>
      <c r="G228" s="100"/>
      <c r="H228" s="75"/>
      <c r="I228" s="97"/>
      <c r="J228" s="6"/>
      <c r="K228" s="6"/>
      <c r="L228" s="6"/>
    </row>
    <row r="229" spans="1:12" s="5" customFormat="1" ht="12.75" hidden="1">
      <c r="A229" s="348"/>
      <c r="B229" s="347"/>
      <c r="C229" s="98"/>
      <c r="D229" s="96">
        <v>0</v>
      </c>
      <c r="E229" s="96">
        <v>0</v>
      </c>
      <c r="F229" s="100"/>
      <c r="G229" s="100"/>
      <c r="H229" s="75"/>
      <c r="I229" s="97"/>
      <c r="J229" s="6"/>
      <c r="K229" s="6"/>
      <c r="L229" s="6"/>
    </row>
    <row r="230" spans="1:12" s="5" customFormat="1" ht="12.75" hidden="1">
      <c r="A230" s="348"/>
      <c r="B230" s="347"/>
      <c r="C230" s="98"/>
      <c r="D230" s="96">
        <v>0</v>
      </c>
      <c r="E230" s="96">
        <v>0</v>
      </c>
      <c r="F230" s="100"/>
      <c r="G230" s="100"/>
      <c r="H230" s="75"/>
      <c r="I230" s="97"/>
      <c r="J230" s="6"/>
      <c r="K230" s="6"/>
      <c r="L230" s="6"/>
    </row>
    <row r="231" spans="1:12" s="5" customFormat="1" ht="38.25" hidden="1">
      <c r="A231" s="348"/>
      <c r="B231" s="347" t="s">
        <v>44</v>
      </c>
      <c r="C231" s="98" t="s">
        <v>39</v>
      </c>
      <c r="D231" s="99">
        <f>D232+D234+D241+D247+D253+D258+D269+D272+D282+D290+D293+D296+D298+D303+D318+D326+D358+D372+D377</f>
        <v>78391667</v>
      </c>
      <c r="E231" s="99">
        <v>156302051</v>
      </c>
      <c r="F231" s="100">
        <v>44215599</v>
      </c>
      <c r="G231" s="100">
        <v>44215599</v>
      </c>
      <c r="H231" s="75"/>
      <c r="I231" s="97"/>
      <c r="J231" s="6"/>
      <c r="K231" s="6"/>
      <c r="L231" s="6"/>
    </row>
    <row r="232" spans="1:12" s="5" customFormat="1" ht="15" hidden="1" customHeight="1">
      <c r="A232" s="348"/>
      <c r="B232" s="347"/>
      <c r="C232" s="95" t="s">
        <v>56</v>
      </c>
      <c r="D232" s="99">
        <f>D233</f>
        <v>685132</v>
      </c>
      <c r="E232" s="99">
        <v>2499146</v>
      </c>
      <c r="F232" s="100"/>
      <c r="G232" s="100"/>
      <c r="H232" s="75"/>
      <c r="I232" s="97"/>
      <c r="J232" s="6"/>
      <c r="K232" s="6"/>
      <c r="L232" s="6"/>
    </row>
    <row r="233" spans="1:12" s="5" customFormat="1" ht="25.5" hidden="1">
      <c r="A233" s="348"/>
      <c r="B233" s="347"/>
      <c r="C233" s="98" t="s">
        <v>643</v>
      </c>
      <c r="D233" s="99">
        <v>685132</v>
      </c>
      <c r="E233" s="99">
        <v>1962326</v>
      </c>
      <c r="F233" s="100"/>
      <c r="G233" s="100"/>
      <c r="H233" s="75"/>
      <c r="I233" s="97"/>
      <c r="J233" s="6"/>
      <c r="K233" s="6"/>
      <c r="L233" s="6"/>
    </row>
    <row r="234" spans="1:12" s="5" customFormat="1" ht="15" hidden="1" customHeight="1">
      <c r="A234" s="348"/>
      <c r="B234" s="347"/>
      <c r="C234" s="95" t="s">
        <v>644</v>
      </c>
      <c r="D234" s="99"/>
      <c r="E234" s="99">
        <v>536820</v>
      </c>
      <c r="F234" s="100"/>
      <c r="G234" s="100"/>
      <c r="H234" s="75"/>
      <c r="I234" s="97"/>
      <c r="J234" s="6"/>
      <c r="K234" s="6"/>
      <c r="L234" s="6"/>
    </row>
    <row r="235" spans="1:12" s="5" customFormat="1" ht="12.75" hidden="1">
      <c r="A235" s="348"/>
      <c r="B235" s="347"/>
      <c r="C235" s="95" t="s">
        <v>57</v>
      </c>
      <c r="D235" s="96">
        <v>0</v>
      </c>
      <c r="E235" s="96">
        <v>0</v>
      </c>
      <c r="F235" s="100"/>
      <c r="G235" s="100"/>
      <c r="H235" s="75"/>
      <c r="I235" s="97"/>
      <c r="J235" s="6"/>
      <c r="K235" s="6"/>
      <c r="L235" s="6"/>
    </row>
    <row r="236" spans="1:12" s="5" customFormat="1" ht="12.75" hidden="1">
      <c r="A236" s="348"/>
      <c r="B236" s="347"/>
      <c r="C236" s="98" t="s">
        <v>515</v>
      </c>
      <c r="D236" s="96">
        <v>0</v>
      </c>
      <c r="E236" s="99">
        <v>1195108</v>
      </c>
      <c r="F236" s="100"/>
      <c r="G236" s="100"/>
      <c r="H236" s="75"/>
      <c r="I236" s="97"/>
      <c r="J236" s="6"/>
      <c r="K236" s="6"/>
      <c r="L236" s="6"/>
    </row>
    <row r="237" spans="1:12" s="5" customFormat="1" ht="12.75" hidden="1">
      <c r="A237" s="348"/>
      <c r="B237" s="347"/>
      <c r="C237" s="98" t="s">
        <v>516</v>
      </c>
      <c r="D237" s="96">
        <v>0</v>
      </c>
      <c r="E237" s="99">
        <v>787757</v>
      </c>
      <c r="F237" s="100"/>
      <c r="G237" s="100"/>
      <c r="H237" s="75"/>
      <c r="I237" s="97"/>
      <c r="J237" s="6"/>
      <c r="K237" s="6"/>
      <c r="L237" s="6"/>
    </row>
    <row r="238" spans="1:12" s="5" customFormat="1" ht="25.5" hidden="1">
      <c r="A238" s="348"/>
      <c r="B238" s="347"/>
      <c r="C238" s="98" t="s">
        <v>620</v>
      </c>
      <c r="D238" s="96">
        <v>0</v>
      </c>
      <c r="E238" s="99">
        <v>2200000</v>
      </c>
      <c r="F238" s="100"/>
      <c r="G238" s="100"/>
      <c r="H238" s="75"/>
      <c r="I238" s="97"/>
      <c r="J238" s="6"/>
      <c r="K238" s="6"/>
      <c r="L238" s="6"/>
    </row>
    <row r="239" spans="1:12" s="5" customFormat="1" ht="31.5" hidden="1" customHeight="1">
      <c r="A239" s="348"/>
      <c r="B239" s="347"/>
      <c r="C239" s="98" t="s">
        <v>645</v>
      </c>
      <c r="D239" s="99"/>
      <c r="E239" s="99">
        <v>4000000</v>
      </c>
      <c r="F239" s="100"/>
      <c r="G239" s="100"/>
      <c r="H239" s="75"/>
      <c r="I239" s="97"/>
      <c r="J239" s="6"/>
      <c r="K239" s="6"/>
      <c r="L239" s="6"/>
    </row>
    <row r="240" spans="1:12" s="5" customFormat="1" ht="12.75" hidden="1">
      <c r="A240" s="348"/>
      <c r="B240" s="347"/>
      <c r="C240" s="98"/>
      <c r="D240" s="96">
        <v>0</v>
      </c>
      <c r="E240" s="96">
        <v>0</v>
      </c>
      <c r="F240" s="100"/>
      <c r="G240" s="100"/>
      <c r="H240" s="75"/>
      <c r="I240" s="97"/>
      <c r="J240" s="6"/>
      <c r="K240" s="6"/>
      <c r="L240" s="6"/>
    </row>
    <row r="241" spans="1:12" s="5" customFormat="1" ht="15" hidden="1" customHeight="1">
      <c r="A241" s="348"/>
      <c r="B241" s="347"/>
      <c r="C241" s="95" t="s">
        <v>58</v>
      </c>
      <c r="D241" s="99">
        <f>SUM(D242:D246)</f>
        <v>2600000</v>
      </c>
      <c r="E241" s="99">
        <f>SUM(E242:E246)</f>
        <v>10100000</v>
      </c>
      <c r="F241" s="99"/>
      <c r="G241" s="99"/>
      <c r="H241" s="75"/>
      <c r="I241" s="97"/>
      <c r="J241" s="6"/>
      <c r="K241" s="6"/>
      <c r="L241" s="6"/>
    </row>
    <row r="242" spans="1:12" s="5" customFormat="1" ht="12.75" hidden="1">
      <c r="A242" s="348"/>
      <c r="B242" s="347"/>
      <c r="C242" s="98" t="s">
        <v>144</v>
      </c>
      <c r="D242" s="96">
        <v>0</v>
      </c>
      <c r="E242" s="96">
        <v>0</v>
      </c>
      <c r="F242" s="100"/>
      <c r="G242" s="100"/>
      <c r="H242" s="75"/>
      <c r="I242" s="97"/>
      <c r="J242" s="6"/>
      <c r="K242" s="6"/>
      <c r="L242" s="6"/>
    </row>
    <row r="243" spans="1:12" s="5" customFormat="1" ht="25.5" hidden="1">
      <c r="A243" s="348"/>
      <c r="B243" s="347"/>
      <c r="C243" s="98" t="s">
        <v>145</v>
      </c>
      <c r="D243" s="96">
        <v>0</v>
      </c>
      <c r="E243" s="96">
        <v>0</v>
      </c>
      <c r="F243" s="100"/>
      <c r="G243" s="100"/>
      <c r="H243" s="75"/>
      <c r="I243" s="97"/>
      <c r="J243" s="6"/>
      <c r="K243" s="6"/>
      <c r="L243" s="6"/>
    </row>
    <row r="244" spans="1:12" s="5" customFormat="1" ht="25.5" hidden="1">
      <c r="A244" s="348"/>
      <c r="B244" s="347"/>
      <c r="C244" s="98" t="s">
        <v>518</v>
      </c>
      <c r="D244" s="99">
        <v>2600000</v>
      </c>
      <c r="E244" s="99">
        <v>6600000</v>
      </c>
      <c r="F244" s="100"/>
      <c r="G244" s="100"/>
      <c r="H244" s="75"/>
      <c r="I244" s="97"/>
      <c r="J244" s="6"/>
      <c r="K244" s="6"/>
      <c r="L244" s="6"/>
    </row>
    <row r="245" spans="1:12" s="5" customFormat="1" ht="25.5" hidden="1">
      <c r="A245" s="348"/>
      <c r="B245" s="347"/>
      <c r="C245" s="98" t="s">
        <v>147</v>
      </c>
      <c r="D245" s="99"/>
      <c r="E245" s="99"/>
      <c r="F245" s="100"/>
      <c r="G245" s="100"/>
      <c r="H245" s="75"/>
      <c r="I245" s="97"/>
      <c r="J245" s="6"/>
      <c r="K245" s="6"/>
      <c r="L245" s="6"/>
    </row>
    <row r="246" spans="1:12" s="5" customFormat="1" ht="25.5" hidden="1">
      <c r="A246" s="348"/>
      <c r="B246" s="347"/>
      <c r="C246" s="98" t="s">
        <v>646</v>
      </c>
      <c r="D246" s="99">
        <v>0</v>
      </c>
      <c r="E246" s="99">
        <v>3500000</v>
      </c>
      <c r="F246" s="100"/>
      <c r="G246" s="100"/>
      <c r="H246" s="75"/>
      <c r="I246" s="97"/>
      <c r="J246" s="6"/>
      <c r="K246" s="6"/>
      <c r="L246" s="6"/>
    </row>
    <row r="247" spans="1:12" s="5" customFormat="1" ht="15" hidden="1" customHeight="1">
      <c r="A247" s="348"/>
      <c r="B247" s="347"/>
      <c r="C247" s="95" t="s">
        <v>61</v>
      </c>
      <c r="D247" s="99">
        <f>SUM(D248:D249)</f>
        <v>0</v>
      </c>
      <c r="E247" s="99">
        <f>SUM(E248:E249)</f>
        <v>0</v>
      </c>
      <c r="F247" s="99"/>
      <c r="G247" s="99"/>
      <c r="H247" s="75"/>
      <c r="I247" s="97"/>
      <c r="J247" s="6"/>
      <c r="K247" s="6"/>
      <c r="L247" s="6"/>
    </row>
    <row r="248" spans="1:12" s="5" customFormat="1" ht="25.5" hidden="1">
      <c r="A248" s="348"/>
      <c r="B248" s="347"/>
      <c r="C248" s="98" t="s">
        <v>148</v>
      </c>
      <c r="D248" s="99">
        <v>0</v>
      </c>
      <c r="E248" s="99">
        <v>0</v>
      </c>
      <c r="F248" s="100"/>
      <c r="G248" s="100"/>
      <c r="H248" s="75"/>
      <c r="I248" s="97"/>
      <c r="J248" s="6"/>
      <c r="K248" s="6"/>
      <c r="L248" s="6"/>
    </row>
    <row r="249" spans="1:12" s="5" customFormat="1" ht="25.5" hidden="1">
      <c r="A249" s="348"/>
      <c r="B249" s="347"/>
      <c r="C249" s="98" t="s">
        <v>149</v>
      </c>
      <c r="D249" s="99">
        <v>0</v>
      </c>
      <c r="E249" s="99">
        <v>0</v>
      </c>
      <c r="F249" s="100"/>
      <c r="G249" s="100"/>
      <c r="H249" s="75"/>
      <c r="I249" s="97"/>
      <c r="J249" s="6"/>
      <c r="K249" s="6"/>
      <c r="L249" s="6"/>
    </row>
    <row r="250" spans="1:12" s="5" customFormat="1" ht="12.75" hidden="1" customHeight="1">
      <c r="A250" s="348"/>
      <c r="B250" s="347"/>
      <c r="C250" s="98" t="s">
        <v>72</v>
      </c>
      <c r="D250" s="99">
        <v>0</v>
      </c>
      <c r="E250" s="99">
        <v>0</v>
      </c>
      <c r="F250" s="99"/>
      <c r="G250" s="99"/>
      <c r="H250" s="75"/>
      <c r="I250" s="97"/>
      <c r="J250" s="6"/>
      <c r="K250" s="6"/>
      <c r="L250" s="6"/>
    </row>
    <row r="251" spans="1:12" s="5" customFormat="1" ht="25.5" hidden="1">
      <c r="A251" s="348"/>
      <c r="B251" s="347"/>
      <c r="C251" s="98" t="s">
        <v>150</v>
      </c>
      <c r="D251" s="99">
        <v>0</v>
      </c>
      <c r="E251" s="99">
        <v>0</v>
      </c>
      <c r="F251" s="100"/>
      <c r="G251" s="100"/>
      <c r="H251" s="75"/>
      <c r="I251" s="97"/>
      <c r="J251" s="6"/>
      <c r="K251" s="6"/>
      <c r="L251" s="6"/>
    </row>
    <row r="252" spans="1:12" s="5" customFormat="1" ht="25.5" hidden="1">
      <c r="A252" s="348"/>
      <c r="B252" s="347"/>
      <c r="C252" s="98" t="s">
        <v>128</v>
      </c>
      <c r="D252" s="99">
        <v>0</v>
      </c>
      <c r="E252" s="99">
        <v>0</v>
      </c>
      <c r="F252" s="100"/>
      <c r="G252" s="100"/>
      <c r="H252" s="75"/>
      <c r="I252" s="97"/>
      <c r="J252" s="6"/>
      <c r="K252" s="6"/>
      <c r="L252" s="6"/>
    </row>
    <row r="253" spans="1:12" s="5" customFormat="1" ht="15" hidden="1" customHeight="1">
      <c r="A253" s="348"/>
      <c r="B253" s="347"/>
      <c r="C253" s="95" t="s">
        <v>61</v>
      </c>
      <c r="D253" s="99">
        <f>SUM(D254:D257)</f>
        <v>11848993</v>
      </c>
      <c r="E253" s="99">
        <f>SUM(E254:E257)</f>
        <v>4745740</v>
      </c>
      <c r="F253" s="99"/>
      <c r="G253" s="99"/>
      <c r="H253" s="75"/>
      <c r="I253" s="97"/>
      <c r="J253" s="6"/>
      <c r="K253" s="6"/>
      <c r="L253" s="6"/>
    </row>
    <row r="254" spans="1:12" s="5" customFormat="1" ht="12.75" hidden="1">
      <c r="A254" s="348"/>
      <c r="B254" s="347"/>
      <c r="C254" s="98" t="s">
        <v>151</v>
      </c>
      <c r="D254" s="99">
        <v>3921530</v>
      </c>
      <c r="E254" s="99">
        <v>2000000</v>
      </c>
      <c r="F254" s="100"/>
      <c r="G254" s="100"/>
      <c r="H254" s="75"/>
      <c r="I254" s="97"/>
      <c r="J254" s="6"/>
      <c r="K254" s="6"/>
      <c r="L254" s="6"/>
    </row>
    <row r="255" spans="1:12" s="5" customFormat="1" ht="38.25" hidden="1">
      <c r="A255" s="348"/>
      <c r="B255" s="347"/>
      <c r="C255" s="98" t="s">
        <v>647</v>
      </c>
      <c r="D255" s="99"/>
      <c r="E255" s="99">
        <v>600000</v>
      </c>
      <c r="F255" s="100"/>
      <c r="G255" s="100"/>
      <c r="H255" s="75"/>
      <c r="I255" s="97"/>
      <c r="J255" s="6"/>
      <c r="K255" s="6"/>
      <c r="L255" s="6"/>
    </row>
    <row r="256" spans="1:12" s="5" customFormat="1" ht="38.25" hidden="1">
      <c r="A256" s="348"/>
      <c r="B256" s="347"/>
      <c r="C256" s="98" t="s">
        <v>648</v>
      </c>
      <c r="D256" s="99"/>
      <c r="E256" s="99">
        <v>630000</v>
      </c>
      <c r="F256" s="100"/>
      <c r="G256" s="100"/>
      <c r="H256" s="75"/>
      <c r="I256" s="97"/>
      <c r="J256" s="6"/>
      <c r="K256" s="6"/>
      <c r="L256" s="6"/>
    </row>
    <row r="257" spans="1:12" s="5" customFormat="1" ht="12.75" hidden="1">
      <c r="A257" s="348"/>
      <c r="B257" s="347"/>
      <c r="C257" s="98" t="s">
        <v>152</v>
      </c>
      <c r="D257" s="99">
        <v>7927463</v>
      </c>
      <c r="E257" s="99">
        <v>1515740</v>
      </c>
      <c r="F257" s="100"/>
      <c r="G257" s="100"/>
      <c r="H257" s="75"/>
      <c r="I257" s="97"/>
      <c r="J257" s="6"/>
      <c r="K257" s="6"/>
      <c r="L257" s="6"/>
    </row>
    <row r="258" spans="1:12" s="5" customFormat="1" ht="15" hidden="1" customHeight="1">
      <c r="A258" s="348"/>
      <c r="B258" s="347"/>
      <c r="C258" s="95" t="s">
        <v>62</v>
      </c>
      <c r="D258" s="99">
        <f>SUM(D259:D268)</f>
        <v>1293954</v>
      </c>
      <c r="E258" s="99">
        <f>SUM(E259:E268)</f>
        <v>2775800</v>
      </c>
      <c r="F258" s="99"/>
      <c r="G258" s="99"/>
      <c r="H258" s="75"/>
      <c r="I258" s="97"/>
      <c r="J258" s="6"/>
      <c r="K258" s="6"/>
      <c r="L258" s="6"/>
    </row>
    <row r="259" spans="1:12" s="5" customFormat="1" ht="15" hidden="1" customHeight="1">
      <c r="A259" s="348"/>
      <c r="B259" s="347"/>
      <c r="C259" s="98" t="s">
        <v>650</v>
      </c>
      <c r="D259" s="99">
        <v>1293954</v>
      </c>
      <c r="E259" s="99">
        <v>1200000</v>
      </c>
      <c r="F259" s="99"/>
      <c r="G259" s="99"/>
      <c r="H259" s="75"/>
      <c r="I259" s="97"/>
      <c r="J259" s="6"/>
      <c r="K259" s="6"/>
      <c r="L259" s="6"/>
    </row>
    <row r="260" spans="1:12" s="5" customFormat="1" ht="12.75" hidden="1" customHeight="1">
      <c r="A260" s="348"/>
      <c r="B260" s="347"/>
      <c r="C260" s="98" t="s">
        <v>649</v>
      </c>
      <c r="D260" s="99"/>
      <c r="E260" s="99">
        <v>1575800</v>
      </c>
      <c r="F260" s="99"/>
      <c r="G260" s="99"/>
      <c r="H260" s="75"/>
      <c r="I260" s="97"/>
      <c r="J260" s="6"/>
      <c r="K260" s="6"/>
      <c r="L260" s="6"/>
    </row>
    <row r="261" spans="1:12" s="5" customFormat="1" ht="25.5" hidden="1">
      <c r="A261" s="348"/>
      <c r="B261" s="347"/>
      <c r="C261" s="98" t="s">
        <v>153</v>
      </c>
      <c r="D261" s="99">
        <v>0</v>
      </c>
      <c r="E261" s="99">
        <v>0</v>
      </c>
      <c r="F261" s="100"/>
      <c r="G261" s="100"/>
      <c r="H261" s="75"/>
      <c r="I261" s="97"/>
      <c r="J261" s="6"/>
      <c r="K261" s="6"/>
      <c r="L261" s="6"/>
    </row>
    <row r="262" spans="1:12" s="5" customFormat="1" ht="25.5" hidden="1">
      <c r="A262" s="348"/>
      <c r="B262" s="347"/>
      <c r="C262" s="98" t="s">
        <v>154</v>
      </c>
      <c r="D262" s="99">
        <v>0</v>
      </c>
      <c r="E262" s="99">
        <v>0</v>
      </c>
      <c r="F262" s="100"/>
      <c r="G262" s="100"/>
      <c r="H262" s="75"/>
      <c r="I262" s="97"/>
      <c r="J262" s="6"/>
      <c r="K262" s="6"/>
      <c r="L262" s="6"/>
    </row>
    <row r="263" spans="1:12" s="5" customFormat="1" ht="25.5" hidden="1">
      <c r="A263" s="348"/>
      <c r="B263" s="347"/>
      <c r="C263" s="98" t="s">
        <v>155</v>
      </c>
      <c r="D263" s="99">
        <v>0</v>
      </c>
      <c r="E263" s="99">
        <v>0</v>
      </c>
      <c r="F263" s="100"/>
      <c r="G263" s="100"/>
      <c r="H263" s="75"/>
      <c r="I263" s="97"/>
      <c r="J263" s="6"/>
      <c r="K263" s="6"/>
      <c r="L263" s="6"/>
    </row>
    <row r="264" spans="1:12" s="5" customFormat="1" ht="12.75" hidden="1">
      <c r="A264" s="348"/>
      <c r="B264" s="347"/>
      <c r="C264" s="98" t="s">
        <v>156</v>
      </c>
      <c r="D264" s="99">
        <v>0</v>
      </c>
      <c r="E264" s="99">
        <v>0</v>
      </c>
      <c r="F264" s="100"/>
      <c r="G264" s="100"/>
      <c r="H264" s="75"/>
      <c r="I264" s="97"/>
      <c r="J264" s="6"/>
      <c r="K264" s="6"/>
      <c r="L264" s="6"/>
    </row>
    <row r="265" spans="1:12" s="5" customFormat="1" ht="25.5" hidden="1">
      <c r="A265" s="348"/>
      <c r="B265" s="347"/>
      <c r="C265" s="98" t="s">
        <v>129</v>
      </c>
      <c r="D265" s="99">
        <v>0</v>
      </c>
      <c r="E265" s="99">
        <v>0</v>
      </c>
      <c r="F265" s="100"/>
      <c r="G265" s="100"/>
      <c r="H265" s="75"/>
      <c r="I265" s="97"/>
      <c r="J265" s="6"/>
      <c r="K265" s="6"/>
      <c r="L265" s="6"/>
    </row>
    <row r="266" spans="1:12" s="5" customFormat="1" ht="25.5" hidden="1">
      <c r="A266" s="348"/>
      <c r="B266" s="347"/>
      <c r="C266" s="98" t="s">
        <v>157</v>
      </c>
      <c r="D266" s="99">
        <v>0</v>
      </c>
      <c r="E266" s="99">
        <v>0</v>
      </c>
      <c r="F266" s="100"/>
      <c r="G266" s="100"/>
      <c r="H266" s="75"/>
      <c r="I266" s="97"/>
      <c r="J266" s="6"/>
      <c r="K266" s="6"/>
      <c r="L266" s="6"/>
    </row>
    <row r="267" spans="1:12" s="5" customFormat="1" ht="12.75" hidden="1">
      <c r="A267" s="348"/>
      <c r="B267" s="347"/>
      <c r="C267" s="98"/>
      <c r="D267" s="96">
        <v>0</v>
      </c>
      <c r="E267" s="96"/>
      <c r="F267" s="100"/>
      <c r="G267" s="100"/>
      <c r="H267" s="75"/>
      <c r="I267" s="97"/>
      <c r="J267" s="6"/>
      <c r="K267" s="6"/>
      <c r="L267" s="6"/>
    </row>
    <row r="268" spans="1:12" s="5" customFormat="1" ht="12.75" hidden="1">
      <c r="A268" s="348"/>
      <c r="B268" s="347"/>
      <c r="C268" s="98" t="s">
        <v>159</v>
      </c>
      <c r="D268" s="96">
        <v>0</v>
      </c>
      <c r="E268" s="96">
        <v>0</v>
      </c>
      <c r="F268" s="100"/>
      <c r="G268" s="100"/>
      <c r="H268" s="75"/>
      <c r="I268" s="97"/>
      <c r="J268" s="6"/>
      <c r="K268" s="6"/>
      <c r="L268" s="6"/>
    </row>
    <row r="269" spans="1:12" s="5" customFormat="1" ht="15" hidden="1" customHeight="1">
      <c r="A269" s="348"/>
      <c r="B269" s="347"/>
      <c r="C269" s="95" t="s">
        <v>74</v>
      </c>
      <c r="D269" s="99">
        <f>SUM(D270:D271)</f>
        <v>0</v>
      </c>
      <c r="E269" s="99">
        <f>SUM(E270:E271)</f>
        <v>0</v>
      </c>
      <c r="F269" s="99"/>
      <c r="G269" s="99"/>
      <c r="H269" s="75"/>
      <c r="I269" s="97"/>
      <c r="J269" s="6"/>
      <c r="K269" s="6"/>
      <c r="L269" s="6"/>
    </row>
    <row r="270" spans="1:12" s="5" customFormat="1" ht="25.5" hidden="1">
      <c r="A270" s="348"/>
      <c r="B270" s="347"/>
      <c r="C270" s="98" t="s">
        <v>160</v>
      </c>
      <c r="D270" s="96">
        <v>0</v>
      </c>
      <c r="E270" s="96">
        <v>0</v>
      </c>
      <c r="F270" s="100"/>
      <c r="G270" s="100"/>
      <c r="H270" s="75"/>
      <c r="I270" s="97"/>
      <c r="J270" s="6"/>
      <c r="K270" s="6"/>
      <c r="L270" s="6"/>
    </row>
    <row r="271" spans="1:12" s="5" customFormat="1" ht="25.5" hidden="1">
      <c r="A271" s="348"/>
      <c r="B271" s="347"/>
      <c r="C271" s="98" t="s">
        <v>630</v>
      </c>
      <c r="D271" s="96">
        <v>0</v>
      </c>
      <c r="E271" s="96">
        <v>0</v>
      </c>
      <c r="F271" s="100"/>
      <c r="G271" s="100"/>
      <c r="H271" s="75"/>
      <c r="I271" s="97"/>
      <c r="J271" s="6"/>
      <c r="K271" s="6"/>
      <c r="L271" s="6"/>
    </row>
    <row r="272" spans="1:12" s="5" customFormat="1" ht="15" hidden="1" customHeight="1">
      <c r="A272" s="348"/>
      <c r="B272" s="347"/>
      <c r="C272" s="95" t="s">
        <v>63</v>
      </c>
      <c r="D272" s="99">
        <f>SUM(D273:D281)</f>
        <v>2170961</v>
      </c>
      <c r="E272" s="99">
        <f>SUM(E273:E281)</f>
        <v>220270</v>
      </c>
      <c r="F272" s="99"/>
      <c r="G272" s="99"/>
      <c r="H272" s="75"/>
      <c r="I272" s="97"/>
      <c r="J272" s="6"/>
      <c r="K272" s="6"/>
      <c r="L272" s="6"/>
    </row>
    <row r="273" spans="1:12" s="5" customFormat="1" ht="25.5" hidden="1">
      <c r="A273" s="348"/>
      <c r="B273" s="347"/>
      <c r="C273" s="98" t="s">
        <v>429</v>
      </c>
      <c r="D273" s="99">
        <v>842306</v>
      </c>
      <c r="E273" s="99"/>
      <c r="F273" s="99"/>
      <c r="G273" s="99"/>
      <c r="H273" s="75"/>
      <c r="I273" s="97"/>
      <c r="J273" s="6"/>
      <c r="K273" s="6"/>
      <c r="L273" s="6"/>
    </row>
    <row r="274" spans="1:12" s="5" customFormat="1" ht="25.5" hidden="1">
      <c r="A274" s="348"/>
      <c r="B274" s="347"/>
      <c r="C274" s="98" t="s">
        <v>434</v>
      </c>
      <c r="D274" s="99">
        <v>570269</v>
      </c>
      <c r="E274" s="99">
        <v>220270</v>
      </c>
      <c r="F274" s="99"/>
      <c r="G274" s="99"/>
      <c r="H274" s="75"/>
      <c r="I274" s="97"/>
      <c r="J274" s="6"/>
      <c r="K274" s="6"/>
      <c r="L274" s="6"/>
    </row>
    <row r="275" spans="1:12" s="5" customFormat="1" ht="25.5" hidden="1">
      <c r="A275" s="348"/>
      <c r="B275" s="347"/>
      <c r="C275" s="98" t="s">
        <v>131</v>
      </c>
      <c r="D275" s="96">
        <v>0</v>
      </c>
      <c r="E275" s="96">
        <v>0</v>
      </c>
      <c r="F275" s="100"/>
      <c r="G275" s="100"/>
      <c r="H275" s="75"/>
      <c r="I275" s="97"/>
      <c r="J275" s="6"/>
      <c r="K275" s="6"/>
      <c r="L275" s="6"/>
    </row>
    <row r="276" spans="1:12" s="5" customFormat="1" ht="38.25" hidden="1">
      <c r="A276" s="348"/>
      <c r="B276" s="347"/>
      <c r="C276" s="98" t="s">
        <v>75</v>
      </c>
      <c r="D276" s="99">
        <v>758386</v>
      </c>
      <c r="E276" s="99"/>
      <c r="F276" s="100"/>
      <c r="G276" s="100"/>
      <c r="H276" s="75"/>
      <c r="I276" s="97"/>
      <c r="J276" s="6"/>
      <c r="K276" s="6"/>
      <c r="L276" s="6"/>
    </row>
    <row r="277" spans="1:12" s="5" customFormat="1" ht="23.25" hidden="1" customHeight="1">
      <c r="A277" s="348"/>
      <c r="B277" s="347"/>
      <c r="C277" s="98" t="s">
        <v>631</v>
      </c>
      <c r="D277" s="96">
        <v>0</v>
      </c>
      <c r="E277" s="96">
        <v>0</v>
      </c>
      <c r="F277" s="100"/>
      <c r="G277" s="100"/>
      <c r="H277" s="75"/>
      <c r="I277" s="97"/>
      <c r="J277" s="6"/>
      <c r="K277" s="6"/>
      <c r="L277" s="6"/>
    </row>
    <row r="278" spans="1:12" s="5" customFormat="1" ht="25.5" hidden="1">
      <c r="A278" s="348"/>
      <c r="B278" s="347"/>
      <c r="C278" s="98" t="s">
        <v>632</v>
      </c>
      <c r="D278" s="96">
        <v>0</v>
      </c>
      <c r="E278" s="96">
        <v>0</v>
      </c>
      <c r="F278" s="100"/>
      <c r="G278" s="100"/>
      <c r="H278" s="75"/>
      <c r="I278" s="97"/>
      <c r="J278" s="6"/>
      <c r="K278" s="6"/>
      <c r="L278" s="6"/>
    </row>
    <row r="279" spans="1:12" s="5" customFormat="1" ht="25.5" hidden="1">
      <c r="A279" s="348"/>
      <c r="B279" s="347"/>
      <c r="C279" s="98" t="s">
        <v>633</v>
      </c>
      <c r="D279" s="96"/>
      <c r="E279" s="96"/>
      <c r="F279" s="100"/>
      <c r="G279" s="100"/>
      <c r="H279" s="75"/>
      <c r="I279" s="97"/>
      <c r="J279" s="6"/>
      <c r="K279" s="6"/>
      <c r="L279" s="6"/>
    </row>
    <row r="280" spans="1:12" s="5" customFormat="1" ht="25.5" hidden="1">
      <c r="A280" s="348"/>
      <c r="B280" s="347"/>
      <c r="C280" s="98" t="s">
        <v>634</v>
      </c>
      <c r="D280" s="96"/>
      <c r="E280" s="96"/>
      <c r="F280" s="100"/>
      <c r="G280" s="100"/>
      <c r="H280" s="75"/>
      <c r="I280" s="97"/>
      <c r="J280" s="6"/>
      <c r="K280" s="6"/>
      <c r="L280" s="6"/>
    </row>
    <row r="281" spans="1:12" s="5" customFormat="1" ht="25.5" hidden="1">
      <c r="A281" s="348"/>
      <c r="B281" s="347"/>
      <c r="C281" s="98" t="s">
        <v>130</v>
      </c>
      <c r="D281" s="96">
        <v>0</v>
      </c>
      <c r="E281" s="96">
        <v>0</v>
      </c>
      <c r="F281" s="100"/>
      <c r="G281" s="100"/>
      <c r="H281" s="75"/>
      <c r="I281" s="97"/>
      <c r="J281" s="6"/>
      <c r="K281" s="6"/>
      <c r="L281" s="6"/>
    </row>
    <row r="282" spans="1:12" s="5" customFormat="1" ht="15" hidden="1" customHeight="1">
      <c r="A282" s="348"/>
      <c r="B282" s="347"/>
      <c r="C282" s="95" t="s">
        <v>64</v>
      </c>
      <c r="D282" s="99">
        <f>SUM(D283:D289)</f>
        <v>7100000</v>
      </c>
      <c r="E282" s="99">
        <f>SUM(E283:E289)</f>
        <v>21232924</v>
      </c>
      <c r="F282" s="99"/>
      <c r="G282" s="99"/>
      <c r="H282" s="75"/>
      <c r="I282" s="97"/>
      <c r="J282" s="6"/>
      <c r="K282" s="6"/>
      <c r="L282" s="6"/>
    </row>
    <row r="283" spans="1:12" s="5" customFormat="1" ht="29.25" hidden="1" customHeight="1">
      <c r="A283" s="348"/>
      <c r="B283" s="347"/>
      <c r="C283" s="98" t="s">
        <v>652</v>
      </c>
      <c r="D283" s="99"/>
      <c r="E283" s="99">
        <v>1636626</v>
      </c>
      <c r="F283" s="99"/>
      <c r="G283" s="99"/>
      <c r="H283" s="75"/>
      <c r="I283" s="97"/>
      <c r="J283" s="6"/>
      <c r="K283" s="6"/>
      <c r="L283" s="6"/>
    </row>
    <row r="284" spans="1:12" s="5" customFormat="1" ht="25.5" hidden="1">
      <c r="A284" s="348"/>
      <c r="B284" s="347"/>
      <c r="C284" s="98" t="s">
        <v>629</v>
      </c>
      <c r="D284" s="99">
        <v>7100000</v>
      </c>
      <c r="E284" s="99">
        <v>9714627</v>
      </c>
      <c r="F284" s="100"/>
      <c r="G284" s="100"/>
      <c r="H284" s="75"/>
      <c r="I284" s="97"/>
      <c r="J284" s="6"/>
      <c r="K284" s="6"/>
      <c r="L284" s="6"/>
    </row>
    <row r="285" spans="1:12" s="5" customFormat="1" ht="12.75" hidden="1">
      <c r="A285" s="348"/>
      <c r="B285" s="347"/>
      <c r="C285" s="98"/>
      <c r="D285" s="99">
        <v>0</v>
      </c>
      <c r="E285" s="99">
        <v>0</v>
      </c>
      <c r="F285" s="100"/>
      <c r="G285" s="100"/>
      <c r="H285" s="75"/>
      <c r="I285" s="97"/>
      <c r="J285" s="6"/>
      <c r="K285" s="6"/>
      <c r="L285" s="6"/>
    </row>
    <row r="286" spans="1:12" s="5" customFormat="1" ht="25.5" hidden="1">
      <c r="A286" s="348"/>
      <c r="B286" s="347"/>
      <c r="C286" s="98" t="s">
        <v>519</v>
      </c>
      <c r="D286" s="99">
        <v>0</v>
      </c>
      <c r="E286" s="99">
        <v>2781671</v>
      </c>
      <c r="F286" s="100"/>
      <c r="G286" s="100"/>
      <c r="H286" s="75"/>
      <c r="I286" s="97"/>
      <c r="J286" s="6"/>
      <c r="K286" s="6"/>
      <c r="L286" s="6"/>
    </row>
    <row r="287" spans="1:12" s="5" customFormat="1" ht="42" hidden="1" customHeight="1">
      <c r="A287" s="348"/>
      <c r="B287" s="347"/>
      <c r="C287" s="98" t="s">
        <v>520</v>
      </c>
      <c r="D287" s="99">
        <v>0</v>
      </c>
      <c r="E287" s="99">
        <v>6000000</v>
      </c>
      <c r="F287" s="100"/>
      <c r="G287" s="100"/>
      <c r="H287" s="75"/>
      <c r="I287" s="97"/>
      <c r="J287" s="6"/>
      <c r="K287" s="6"/>
      <c r="L287" s="6"/>
    </row>
    <row r="288" spans="1:12" s="5" customFormat="1" ht="12.75" hidden="1">
      <c r="A288" s="348"/>
      <c r="B288" s="347"/>
      <c r="C288" s="98" t="s">
        <v>521</v>
      </c>
      <c r="D288" s="99">
        <v>0</v>
      </c>
      <c r="E288" s="99">
        <v>0</v>
      </c>
      <c r="F288" s="100"/>
      <c r="G288" s="100"/>
      <c r="H288" s="75"/>
      <c r="I288" s="97"/>
      <c r="J288" s="6"/>
      <c r="K288" s="6"/>
      <c r="L288" s="6"/>
    </row>
    <row r="289" spans="1:12" s="5" customFormat="1" ht="17.25" hidden="1" customHeight="1">
      <c r="A289" s="348"/>
      <c r="B289" s="347"/>
      <c r="C289" s="98" t="s">
        <v>651</v>
      </c>
      <c r="D289" s="99"/>
      <c r="E289" s="99">
        <v>1100000</v>
      </c>
      <c r="F289" s="100"/>
      <c r="G289" s="100"/>
      <c r="H289" s="75"/>
      <c r="I289" s="97"/>
      <c r="J289" s="6"/>
      <c r="K289" s="6"/>
      <c r="L289" s="6"/>
    </row>
    <row r="290" spans="1:12" s="5" customFormat="1" ht="12.75" hidden="1">
      <c r="A290" s="348"/>
      <c r="B290" s="347"/>
      <c r="C290" s="95" t="s">
        <v>83</v>
      </c>
      <c r="D290" s="99">
        <f>SUM(D291:D292)</f>
        <v>1651692</v>
      </c>
      <c r="E290" s="99">
        <f>SUM(E291:E292)</f>
        <v>2575000</v>
      </c>
      <c r="F290" s="100"/>
      <c r="G290" s="100"/>
      <c r="H290" s="75"/>
      <c r="I290" s="97"/>
      <c r="J290" s="6"/>
      <c r="K290" s="6"/>
      <c r="L290" s="6"/>
    </row>
    <row r="291" spans="1:12" s="5" customFormat="1" ht="12.75" hidden="1">
      <c r="A291" s="348"/>
      <c r="B291" s="347"/>
      <c r="C291" s="98" t="s">
        <v>522</v>
      </c>
      <c r="D291" s="99">
        <v>1651692</v>
      </c>
      <c r="E291" s="99"/>
      <c r="F291" s="100"/>
      <c r="G291" s="100"/>
      <c r="H291" s="75"/>
      <c r="I291" s="97"/>
      <c r="J291" s="6"/>
      <c r="K291" s="6"/>
      <c r="L291" s="6"/>
    </row>
    <row r="292" spans="1:12" s="5" customFormat="1" ht="12.75" hidden="1" customHeight="1">
      <c r="A292" s="348"/>
      <c r="B292" s="347"/>
      <c r="C292" s="98" t="s">
        <v>653</v>
      </c>
      <c r="D292" s="96">
        <v>0</v>
      </c>
      <c r="E292" s="99">
        <v>2575000</v>
      </c>
      <c r="F292" s="100"/>
      <c r="G292" s="100"/>
      <c r="H292" s="75"/>
      <c r="I292" s="97"/>
      <c r="J292" s="6"/>
      <c r="K292" s="6"/>
      <c r="L292" s="6"/>
    </row>
    <row r="293" spans="1:12" s="5" customFormat="1" ht="12.75" hidden="1">
      <c r="A293" s="348"/>
      <c r="B293" s="347"/>
      <c r="C293" s="98" t="s">
        <v>437</v>
      </c>
      <c r="D293" s="99">
        <f>SUM(D294:D295)</f>
        <v>0</v>
      </c>
      <c r="E293" s="99">
        <v>1329715</v>
      </c>
      <c r="F293" s="100"/>
      <c r="G293" s="100"/>
      <c r="H293" s="75"/>
      <c r="I293" s="97"/>
      <c r="J293" s="6"/>
      <c r="K293" s="6"/>
      <c r="L293" s="6"/>
    </row>
    <row r="294" spans="1:12" s="5" customFormat="1" ht="17.25" hidden="1" customHeight="1">
      <c r="A294" s="348"/>
      <c r="B294" s="347"/>
      <c r="C294" s="95" t="s">
        <v>60</v>
      </c>
      <c r="D294" s="96">
        <v>0</v>
      </c>
      <c r="E294" s="96">
        <v>0</v>
      </c>
      <c r="F294" s="100"/>
      <c r="G294" s="100"/>
      <c r="H294" s="75"/>
      <c r="I294" s="97"/>
      <c r="J294" s="6"/>
      <c r="K294" s="6"/>
      <c r="L294" s="6"/>
    </row>
    <row r="295" spans="1:12" s="5" customFormat="1" ht="25.5" hidden="1" customHeight="1">
      <c r="A295" s="348"/>
      <c r="B295" s="347"/>
      <c r="C295" s="98" t="s">
        <v>627</v>
      </c>
      <c r="D295" s="99"/>
      <c r="E295" s="99"/>
      <c r="F295" s="100"/>
      <c r="G295" s="100"/>
      <c r="H295" s="75"/>
      <c r="I295" s="97"/>
      <c r="J295" s="6"/>
      <c r="K295" s="6"/>
      <c r="L295" s="6"/>
    </row>
    <row r="296" spans="1:12" s="5" customFormat="1" ht="25.5" hidden="1">
      <c r="A296" s="348"/>
      <c r="B296" s="347"/>
      <c r="C296" s="98" t="s">
        <v>407</v>
      </c>
      <c r="D296" s="96">
        <v>0</v>
      </c>
      <c r="E296" s="99">
        <v>325959</v>
      </c>
      <c r="F296" s="99"/>
      <c r="G296" s="99"/>
      <c r="H296" s="75"/>
      <c r="I296" s="97"/>
      <c r="J296" s="6"/>
      <c r="K296" s="6"/>
      <c r="L296" s="6"/>
    </row>
    <row r="297" spans="1:12" s="5" customFormat="1" ht="15" hidden="1" customHeight="1">
      <c r="A297" s="348"/>
      <c r="B297" s="347"/>
      <c r="C297" s="98" t="s">
        <v>408</v>
      </c>
      <c r="D297" s="96">
        <v>0</v>
      </c>
      <c r="E297" s="99">
        <v>1500000</v>
      </c>
      <c r="F297" s="100"/>
      <c r="G297" s="100"/>
      <c r="H297" s="75"/>
      <c r="I297" s="97"/>
      <c r="J297" s="6"/>
      <c r="K297" s="6"/>
      <c r="L297" s="6"/>
    </row>
    <row r="298" spans="1:12" s="5" customFormat="1" ht="15" hidden="1" customHeight="1">
      <c r="A298" s="348"/>
      <c r="B298" s="347"/>
      <c r="C298" s="98" t="s">
        <v>627</v>
      </c>
      <c r="D298" s="99">
        <f>SUM(D299:D302)</f>
        <v>2734075</v>
      </c>
      <c r="E298" s="99">
        <v>3500000</v>
      </c>
      <c r="F298" s="99"/>
      <c r="G298" s="99"/>
      <c r="H298" s="75"/>
      <c r="I298" s="97"/>
      <c r="J298" s="6"/>
      <c r="K298" s="6"/>
      <c r="L298" s="6"/>
    </row>
    <row r="299" spans="1:12" s="5" customFormat="1" ht="12.75" hidden="1">
      <c r="A299" s="348"/>
      <c r="B299" s="347"/>
      <c r="C299" s="95" t="s">
        <v>76</v>
      </c>
      <c r="D299" s="99"/>
      <c r="E299" s="96">
        <v>14000000</v>
      </c>
      <c r="F299" s="119">
        <v>14110975</v>
      </c>
      <c r="G299" s="119">
        <v>14110975</v>
      </c>
      <c r="H299" s="75"/>
      <c r="I299" s="97"/>
      <c r="J299" s="6"/>
      <c r="K299" s="6"/>
      <c r="L299" s="6"/>
    </row>
    <row r="300" spans="1:12" s="5" customFormat="1" ht="12.75" hidden="1">
      <c r="A300" s="348"/>
      <c r="B300" s="347"/>
      <c r="C300" s="98" t="s">
        <v>618</v>
      </c>
      <c r="D300" s="99">
        <v>50000</v>
      </c>
      <c r="E300" s="99">
        <v>8000000</v>
      </c>
      <c r="F300" s="100">
        <v>5241523</v>
      </c>
      <c r="G300" s="100">
        <v>5241523</v>
      </c>
      <c r="H300" s="75"/>
      <c r="I300" s="97"/>
      <c r="J300" s="6"/>
      <c r="K300" s="6"/>
      <c r="L300" s="6"/>
    </row>
    <row r="301" spans="1:12" s="5" customFormat="1" ht="28.5" hidden="1">
      <c r="A301" s="348"/>
      <c r="B301" s="347"/>
      <c r="C301" s="302" t="s">
        <v>654</v>
      </c>
      <c r="D301" s="99">
        <v>1100000</v>
      </c>
      <c r="E301" s="99">
        <v>3000000</v>
      </c>
      <c r="F301" s="270">
        <v>2951877</v>
      </c>
      <c r="G301" s="270">
        <v>2951877</v>
      </c>
      <c r="H301" s="75"/>
      <c r="I301" s="97"/>
      <c r="J301" s="6"/>
      <c r="K301" s="6"/>
      <c r="L301" s="6"/>
    </row>
    <row r="302" spans="1:12" s="5" customFormat="1" ht="18" hidden="1" customHeight="1">
      <c r="A302" s="348"/>
      <c r="B302" s="347"/>
      <c r="C302" s="302" t="s">
        <v>655</v>
      </c>
      <c r="D302" s="99">
        <v>1584075</v>
      </c>
      <c r="E302" s="99">
        <v>3000000</v>
      </c>
      <c r="F302" s="100">
        <v>5917575</v>
      </c>
      <c r="G302" s="100">
        <v>5917575</v>
      </c>
      <c r="H302" s="75"/>
      <c r="I302" s="97"/>
      <c r="J302" s="6"/>
      <c r="K302" s="6"/>
      <c r="L302" s="6"/>
    </row>
    <row r="303" spans="1:12" s="5" customFormat="1" ht="15" hidden="1" customHeight="1">
      <c r="A303" s="348"/>
      <c r="B303" s="347"/>
      <c r="C303" s="95" t="s">
        <v>67</v>
      </c>
      <c r="D303" s="99">
        <f>SUM(D304:D317)</f>
        <v>7735315</v>
      </c>
      <c r="E303" s="99">
        <f>SUM(E304:E317)</f>
        <v>6900000</v>
      </c>
      <c r="F303" s="99"/>
      <c r="G303" s="99"/>
      <c r="H303" s="75"/>
      <c r="I303" s="97"/>
      <c r="J303" s="6"/>
      <c r="K303" s="6"/>
      <c r="L303" s="6"/>
    </row>
    <row r="304" spans="1:12" s="5" customFormat="1" ht="38.25" hidden="1">
      <c r="A304" s="348"/>
      <c r="B304" s="347"/>
      <c r="C304" s="98" t="s">
        <v>168</v>
      </c>
      <c r="D304" s="99">
        <v>2000000</v>
      </c>
      <c r="E304" s="99">
        <v>1000000</v>
      </c>
      <c r="F304" s="100"/>
      <c r="G304" s="100"/>
      <c r="H304" s="75"/>
      <c r="I304" s="97"/>
      <c r="J304" s="6"/>
      <c r="K304" s="6"/>
      <c r="L304" s="6"/>
    </row>
    <row r="305" spans="1:12" s="5" customFormat="1" ht="51" hidden="1" customHeight="1">
      <c r="A305" s="348"/>
      <c r="B305" s="347"/>
      <c r="C305" s="109" t="s">
        <v>656</v>
      </c>
      <c r="D305" s="99">
        <v>0</v>
      </c>
      <c r="E305" s="99">
        <v>3400000</v>
      </c>
      <c r="F305" s="100"/>
      <c r="G305" s="100"/>
      <c r="H305" s="75"/>
      <c r="I305" s="97"/>
      <c r="J305" s="6"/>
      <c r="K305" s="6"/>
      <c r="L305" s="6"/>
    </row>
    <row r="306" spans="1:12" s="5" customFormat="1" ht="25.5" hidden="1" customHeight="1">
      <c r="A306" s="348"/>
      <c r="B306" s="347"/>
      <c r="C306" s="109" t="s">
        <v>657</v>
      </c>
      <c r="D306" s="99">
        <v>0</v>
      </c>
      <c r="E306" s="99">
        <v>2000000</v>
      </c>
      <c r="F306" s="100"/>
      <c r="G306" s="100"/>
      <c r="H306" s="75"/>
      <c r="I306" s="97"/>
      <c r="J306" s="6"/>
      <c r="K306" s="6"/>
      <c r="L306" s="6"/>
    </row>
    <row r="307" spans="1:12" s="5" customFormat="1" ht="25.5" hidden="1">
      <c r="A307" s="348"/>
      <c r="B307" s="347"/>
      <c r="C307" s="98" t="s">
        <v>171</v>
      </c>
      <c r="D307" s="99">
        <v>0</v>
      </c>
      <c r="E307" s="99">
        <v>0</v>
      </c>
      <c r="F307" s="100"/>
      <c r="G307" s="100"/>
      <c r="H307" s="75"/>
      <c r="I307" s="97"/>
      <c r="J307" s="6"/>
      <c r="K307" s="6"/>
      <c r="L307" s="6"/>
    </row>
    <row r="308" spans="1:12" s="5" customFormat="1" ht="25.5" hidden="1">
      <c r="A308" s="348"/>
      <c r="B308" s="347"/>
      <c r="C308" s="98" t="s">
        <v>172</v>
      </c>
      <c r="D308" s="99">
        <v>0</v>
      </c>
      <c r="E308" s="99">
        <v>0</v>
      </c>
      <c r="F308" s="100"/>
      <c r="G308" s="100"/>
      <c r="H308" s="75"/>
      <c r="I308" s="97"/>
      <c r="J308" s="6"/>
      <c r="K308" s="6"/>
      <c r="L308" s="6"/>
    </row>
    <row r="309" spans="1:12" s="5" customFormat="1" ht="39" hidden="1" customHeight="1">
      <c r="A309" s="348"/>
      <c r="B309" s="347"/>
      <c r="C309" s="109" t="s">
        <v>658</v>
      </c>
      <c r="D309" s="99">
        <v>639059</v>
      </c>
      <c r="E309" s="99">
        <v>500000</v>
      </c>
      <c r="F309" s="100"/>
      <c r="G309" s="100"/>
      <c r="H309" s="75"/>
      <c r="I309" s="97"/>
      <c r="J309" s="6"/>
      <c r="K309" s="6"/>
      <c r="L309" s="6"/>
    </row>
    <row r="310" spans="1:12" s="5" customFormat="1" ht="39" hidden="1" customHeight="1">
      <c r="A310" s="348"/>
      <c r="B310" s="347"/>
      <c r="C310" s="98" t="s">
        <v>637</v>
      </c>
      <c r="D310" s="99">
        <v>0</v>
      </c>
      <c r="E310" s="99">
        <v>0</v>
      </c>
      <c r="F310" s="100"/>
      <c r="G310" s="100"/>
      <c r="H310" s="75"/>
      <c r="I310" s="97"/>
      <c r="J310" s="6"/>
      <c r="K310" s="6"/>
      <c r="L310" s="6"/>
    </row>
    <row r="311" spans="1:12" s="5" customFormat="1" ht="39" hidden="1" customHeight="1">
      <c r="A311" s="348"/>
      <c r="B311" s="347"/>
      <c r="C311" s="98" t="s">
        <v>173</v>
      </c>
      <c r="D311" s="99">
        <v>0</v>
      </c>
      <c r="E311" s="99">
        <v>0</v>
      </c>
      <c r="F311" s="100"/>
      <c r="G311" s="100"/>
      <c r="H311" s="75"/>
      <c r="I311" s="97"/>
      <c r="J311" s="6"/>
      <c r="K311" s="6"/>
      <c r="L311" s="6"/>
    </row>
    <row r="312" spans="1:12" s="5" customFormat="1" ht="39" hidden="1" customHeight="1">
      <c r="A312" s="348"/>
      <c r="B312" s="347"/>
      <c r="C312" s="98" t="s">
        <v>77</v>
      </c>
      <c r="D312" s="99">
        <v>0</v>
      </c>
      <c r="E312" s="99">
        <v>0</v>
      </c>
      <c r="F312" s="100"/>
      <c r="G312" s="100"/>
      <c r="H312" s="75"/>
      <c r="I312" s="97"/>
      <c r="J312" s="6"/>
      <c r="K312" s="6"/>
      <c r="L312" s="6"/>
    </row>
    <row r="313" spans="1:12" s="5" customFormat="1" ht="39" hidden="1" customHeight="1">
      <c r="A313" s="348"/>
      <c r="B313" s="347"/>
      <c r="C313" s="98" t="s">
        <v>597</v>
      </c>
      <c r="D313" s="99">
        <v>400000</v>
      </c>
      <c r="E313" s="99"/>
      <c r="F313" s="100"/>
      <c r="G313" s="100"/>
      <c r="H313" s="75"/>
      <c r="I313" s="97"/>
      <c r="J313" s="6"/>
      <c r="K313" s="6"/>
      <c r="L313" s="6"/>
    </row>
    <row r="314" spans="1:12" s="5" customFormat="1" ht="39" hidden="1" customHeight="1">
      <c r="A314" s="348"/>
      <c r="B314" s="347"/>
      <c r="C314" s="98" t="s">
        <v>604</v>
      </c>
      <c r="D314" s="99">
        <v>2011146</v>
      </c>
      <c r="E314" s="99"/>
      <c r="F314" s="100"/>
      <c r="G314" s="100"/>
      <c r="H314" s="75"/>
      <c r="I314" s="97"/>
      <c r="J314" s="6"/>
      <c r="K314" s="6"/>
      <c r="L314" s="6"/>
    </row>
    <row r="315" spans="1:12" s="5" customFormat="1" ht="39" hidden="1" customHeight="1">
      <c r="A315" s="348"/>
      <c r="B315" s="347"/>
      <c r="C315" s="98" t="s">
        <v>598</v>
      </c>
      <c r="D315" s="99">
        <v>626110</v>
      </c>
      <c r="E315" s="99"/>
      <c r="F315" s="100"/>
      <c r="G315" s="100"/>
      <c r="H315" s="75"/>
      <c r="I315" s="97"/>
      <c r="J315" s="6"/>
      <c r="K315" s="6"/>
      <c r="L315" s="6"/>
    </row>
    <row r="316" spans="1:12" s="5" customFormat="1" ht="39" hidden="1" customHeight="1">
      <c r="A316" s="348"/>
      <c r="B316" s="347"/>
      <c r="C316" s="98" t="s">
        <v>568</v>
      </c>
      <c r="D316" s="99">
        <v>2000000</v>
      </c>
      <c r="E316" s="99"/>
      <c r="F316" s="100"/>
      <c r="G316" s="100"/>
      <c r="H316" s="75"/>
      <c r="I316" s="97"/>
      <c r="J316" s="6"/>
      <c r="K316" s="6"/>
      <c r="L316" s="6"/>
    </row>
    <row r="317" spans="1:12" s="5" customFormat="1" ht="39" hidden="1" customHeight="1">
      <c r="A317" s="348"/>
      <c r="B317" s="347"/>
      <c r="C317" s="98" t="s">
        <v>78</v>
      </c>
      <c r="D317" s="99">
        <v>59000</v>
      </c>
      <c r="E317" s="99"/>
      <c r="F317" s="100"/>
      <c r="G317" s="100"/>
      <c r="H317" s="75"/>
      <c r="I317" s="97"/>
      <c r="J317" s="6"/>
      <c r="K317" s="6"/>
      <c r="L317" s="6"/>
    </row>
    <row r="318" spans="1:12" s="5" customFormat="1" ht="23.25" hidden="1" customHeight="1">
      <c r="A318" s="348"/>
      <c r="B318" s="347"/>
      <c r="C318" s="95" t="s">
        <v>68</v>
      </c>
      <c r="D318" s="99">
        <f>SUM(D319:D325)</f>
        <v>9821281</v>
      </c>
      <c r="E318" s="96">
        <v>17616553</v>
      </c>
      <c r="F318" s="99"/>
      <c r="G318" s="99"/>
      <c r="H318" s="75"/>
      <c r="I318" s="97"/>
      <c r="J318" s="6"/>
      <c r="K318" s="6"/>
      <c r="L318" s="6"/>
    </row>
    <row r="319" spans="1:12" s="5" customFormat="1" ht="23.25" hidden="1" customHeight="1">
      <c r="A319" s="348"/>
      <c r="B319" s="347"/>
      <c r="C319" s="109" t="s">
        <v>466</v>
      </c>
      <c r="D319" s="99">
        <v>1851016</v>
      </c>
      <c r="E319" s="99">
        <v>2179200</v>
      </c>
      <c r="F319" s="100"/>
      <c r="G319" s="100"/>
      <c r="H319" s="75"/>
      <c r="I319" s="97"/>
      <c r="J319" s="6"/>
      <c r="K319" s="6"/>
      <c r="L319" s="6"/>
    </row>
    <row r="320" spans="1:12" s="5" customFormat="1" ht="23.25" hidden="1" customHeight="1">
      <c r="A320" s="348"/>
      <c r="B320" s="347"/>
      <c r="C320" s="302" t="s">
        <v>467</v>
      </c>
      <c r="D320" s="96">
        <v>0</v>
      </c>
      <c r="E320" s="99">
        <v>837353</v>
      </c>
      <c r="F320" s="100"/>
      <c r="G320" s="100"/>
      <c r="H320" s="75"/>
      <c r="I320" s="97"/>
      <c r="J320" s="6"/>
      <c r="K320" s="6"/>
      <c r="L320" s="6"/>
    </row>
    <row r="321" spans="1:12" s="5" customFormat="1" ht="28.5" hidden="1">
      <c r="A321" s="348"/>
      <c r="B321" s="347"/>
      <c r="C321" s="302" t="s">
        <v>469</v>
      </c>
      <c r="D321" s="99">
        <v>3919950</v>
      </c>
      <c r="E321" s="99">
        <v>2000000</v>
      </c>
      <c r="F321" s="100"/>
      <c r="G321" s="100"/>
      <c r="H321" s="75"/>
      <c r="I321" s="97"/>
      <c r="J321" s="6"/>
      <c r="K321" s="6"/>
      <c r="L321" s="6"/>
    </row>
    <row r="322" spans="1:12" s="5" customFormat="1" ht="25.5" hidden="1">
      <c r="A322" s="348"/>
      <c r="B322" s="347"/>
      <c r="C322" s="98" t="s">
        <v>624</v>
      </c>
      <c r="D322" s="99"/>
      <c r="E322" s="99"/>
      <c r="F322" s="100"/>
      <c r="G322" s="100"/>
      <c r="H322" s="75"/>
      <c r="I322" s="97"/>
      <c r="J322" s="6"/>
      <c r="K322" s="6"/>
      <c r="L322" s="6"/>
    </row>
    <row r="323" spans="1:12" s="5" customFormat="1" ht="25.5" hidden="1">
      <c r="A323" s="348"/>
      <c r="B323" s="347"/>
      <c r="C323" s="98" t="s">
        <v>625</v>
      </c>
      <c r="D323" s="99"/>
      <c r="E323" s="99"/>
      <c r="F323" s="100"/>
      <c r="G323" s="100"/>
      <c r="H323" s="75"/>
      <c r="I323" s="97"/>
      <c r="J323" s="6"/>
      <c r="K323" s="6"/>
      <c r="L323" s="6"/>
    </row>
    <row r="324" spans="1:12" s="5" customFormat="1" ht="24" hidden="1" customHeight="1">
      <c r="A324" s="348"/>
      <c r="B324" s="347"/>
      <c r="C324" s="109" t="s">
        <v>470</v>
      </c>
      <c r="D324" s="99"/>
      <c r="E324" s="99" t="s">
        <v>660</v>
      </c>
      <c r="F324" s="100"/>
      <c r="G324" s="100"/>
      <c r="H324" s="75"/>
      <c r="I324" s="97"/>
      <c r="J324" s="6"/>
      <c r="K324" s="6"/>
      <c r="L324" s="6"/>
    </row>
    <row r="325" spans="1:12" s="5" customFormat="1" ht="22.5" hidden="1" customHeight="1">
      <c r="A325" s="348"/>
      <c r="B325" s="347"/>
      <c r="C325" s="302" t="s">
        <v>471</v>
      </c>
      <c r="D325" s="99">
        <v>4050315</v>
      </c>
      <c r="E325" s="99">
        <v>1850000</v>
      </c>
      <c r="F325" s="100"/>
      <c r="G325" s="100"/>
      <c r="H325" s="75"/>
      <c r="I325" s="97"/>
      <c r="J325" s="6"/>
      <c r="K325" s="6"/>
      <c r="L325" s="6"/>
    </row>
    <row r="326" spans="1:12" s="5" customFormat="1" ht="17.25" hidden="1" customHeight="1">
      <c r="A326" s="348"/>
      <c r="B326" s="347"/>
      <c r="C326" s="302" t="s">
        <v>472</v>
      </c>
      <c r="D326" s="99">
        <f>SUM(D327:D357)</f>
        <v>13974449</v>
      </c>
      <c r="E326" s="99">
        <v>1500000</v>
      </c>
      <c r="F326" s="99"/>
      <c r="G326" s="99"/>
      <c r="H326" s="75"/>
      <c r="I326" s="97"/>
      <c r="J326" s="6"/>
      <c r="K326" s="6"/>
      <c r="L326" s="6"/>
    </row>
    <row r="327" spans="1:12" s="5" customFormat="1" ht="33" hidden="1" customHeight="1">
      <c r="A327" s="348"/>
      <c r="B327" s="347"/>
      <c r="C327" s="302" t="s">
        <v>473</v>
      </c>
      <c r="D327" s="99">
        <v>2000000</v>
      </c>
      <c r="E327" s="99">
        <v>500000</v>
      </c>
      <c r="F327" s="99"/>
      <c r="G327" s="99"/>
      <c r="H327" s="75"/>
      <c r="I327" s="97"/>
      <c r="J327" s="6"/>
      <c r="K327" s="6"/>
      <c r="L327" s="6"/>
    </row>
    <row r="328" spans="1:12" s="5" customFormat="1" ht="24" hidden="1" customHeight="1">
      <c r="A328" s="348"/>
      <c r="B328" s="347"/>
      <c r="C328" s="303" t="s">
        <v>468</v>
      </c>
      <c r="D328" s="99">
        <v>1000000</v>
      </c>
      <c r="E328" s="99">
        <v>2750000</v>
      </c>
      <c r="F328" s="99"/>
      <c r="G328" s="99"/>
      <c r="H328" s="75"/>
      <c r="I328" s="97"/>
      <c r="J328" s="6"/>
      <c r="K328" s="6"/>
      <c r="L328" s="6"/>
    </row>
    <row r="329" spans="1:12" s="5" customFormat="1" ht="28.5" hidden="1">
      <c r="A329" s="348"/>
      <c r="B329" s="347"/>
      <c r="C329" s="302" t="s">
        <v>659</v>
      </c>
      <c r="D329" s="99">
        <v>1132832</v>
      </c>
      <c r="E329" s="99">
        <v>3000000</v>
      </c>
      <c r="F329" s="99"/>
      <c r="G329" s="99"/>
      <c r="H329" s="75"/>
      <c r="I329" s="97"/>
      <c r="J329" s="6"/>
      <c r="K329" s="6"/>
      <c r="L329" s="6"/>
    </row>
    <row r="330" spans="1:12" s="5" customFormat="1" ht="12.75" hidden="1">
      <c r="A330" s="348"/>
      <c r="B330" s="347"/>
      <c r="C330" s="95" t="s">
        <v>126</v>
      </c>
      <c r="D330" s="96">
        <v>0</v>
      </c>
      <c r="E330" s="96">
        <v>38984836</v>
      </c>
      <c r="F330" s="119">
        <v>30104624</v>
      </c>
      <c r="G330" s="119">
        <v>30104624</v>
      </c>
      <c r="H330" s="75"/>
      <c r="I330" s="97"/>
      <c r="J330" s="6"/>
      <c r="K330" s="6"/>
      <c r="L330" s="6"/>
    </row>
    <row r="331" spans="1:12" s="5" customFormat="1" ht="45" hidden="1">
      <c r="A331" s="348"/>
      <c r="B331" s="347"/>
      <c r="C331" s="304" t="s">
        <v>661</v>
      </c>
      <c r="D331" s="99">
        <v>167865</v>
      </c>
      <c r="E331" s="99">
        <v>2984836</v>
      </c>
      <c r="F331" s="100">
        <v>1712420</v>
      </c>
      <c r="G331" s="100">
        <v>1712420</v>
      </c>
      <c r="H331" s="75"/>
      <c r="I331" s="97"/>
      <c r="J331" s="6"/>
      <c r="K331" s="6"/>
      <c r="L331" s="6"/>
    </row>
    <row r="332" spans="1:12" s="5" customFormat="1" ht="25.5" hidden="1">
      <c r="A332" s="348"/>
      <c r="B332" s="347"/>
      <c r="C332" s="98" t="s">
        <v>138</v>
      </c>
      <c r="D332" s="96">
        <v>0</v>
      </c>
      <c r="E332" s="96">
        <v>0</v>
      </c>
      <c r="F332" s="100"/>
      <c r="G332" s="100"/>
      <c r="H332" s="75"/>
      <c r="I332" s="97"/>
      <c r="J332" s="6"/>
      <c r="K332" s="6"/>
      <c r="L332" s="6"/>
    </row>
    <row r="333" spans="1:12" s="5" customFormat="1" ht="12.75" hidden="1">
      <c r="A333" s="348"/>
      <c r="B333" s="347"/>
      <c r="C333" s="98" t="s">
        <v>178</v>
      </c>
      <c r="D333" s="96">
        <v>0</v>
      </c>
      <c r="E333" s="96">
        <v>0</v>
      </c>
      <c r="F333" s="100"/>
      <c r="G333" s="100"/>
      <c r="H333" s="75"/>
      <c r="I333" s="97"/>
      <c r="J333" s="6"/>
      <c r="K333" s="6"/>
      <c r="L333" s="6"/>
    </row>
    <row r="334" spans="1:12" s="5" customFormat="1" ht="25.5" hidden="1">
      <c r="A334" s="348"/>
      <c r="B334" s="347"/>
      <c r="C334" s="98" t="s">
        <v>179</v>
      </c>
      <c r="D334" s="96">
        <v>0</v>
      </c>
      <c r="E334" s="96">
        <v>0</v>
      </c>
      <c r="F334" s="100"/>
      <c r="G334" s="100"/>
      <c r="H334" s="75"/>
      <c r="I334" s="97"/>
      <c r="J334" s="6"/>
      <c r="K334" s="6"/>
      <c r="L334" s="6"/>
    </row>
    <row r="335" spans="1:12" s="5" customFormat="1" ht="25.5" hidden="1">
      <c r="A335" s="348"/>
      <c r="B335" s="347"/>
      <c r="C335" s="98" t="s">
        <v>180</v>
      </c>
      <c r="D335" s="96">
        <v>0</v>
      </c>
      <c r="E335" s="96">
        <v>0</v>
      </c>
      <c r="F335" s="100"/>
      <c r="G335" s="100"/>
      <c r="H335" s="75"/>
      <c r="I335" s="97"/>
      <c r="J335" s="6"/>
      <c r="K335" s="6"/>
      <c r="L335" s="6"/>
    </row>
    <row r="336" spans="1:12" s="5" customFormat="1" ht="25.5" hidden="1">
      <c r="A336" s="348"/>
      <c r="B336" s="347"/>
      <c r="C336" s="98" t="s">
        <v>181</v>
      </c>
      <c r="D336" s="96">
        <v>0</v>
      </c>
      <c r="E336" s="96">
        <v>0</v>
      </c>
      <c r="F336" s="100"/>
      <c r="G336" s="100"/>
      <c r="H336" s="75"/>
      <c r="I336" s="97"/>
      <c r="J336" s="6"/>
      <c r="K336" s="6"/>
      <c r="L336" s="6"/>
    </row>
    <row r="337" spans="1:12" s="5" customFormat="1" ht="76.5" hidden="1" customHeight="1">
      <c r="A337" s="348"/>
      <c r="B337" s="347"/>
      <c r="C337" s="98" t="s">
        <v>139</v>
      </c>
      <c r="D337" s="99"/>
      <c r="E337" s="99"/>
      <c r="F337" s="100"/>
      <c r="G337" s="100"/>
      <c r="H337" s="75"/>
      <c r="I337" s="97"/>
      <c r="J337" s="6"/>
      <c r="K337" s="6"/>
      <c r="L337" s="6"/>
    </row>
    <row r="338" spans="1:12" s="5" customFormat="1" ht="25.5" hidden="1">
      <c r="A338" s="348"/>
      <c r="B338" s="347"/>
      <c r="C338" s="98" t="s">
        <v>182</v>
      </c>
      <c r="D338" s="96">
        <v>0</v>
      </c>
      <c r="E338" s="96">
        <v>0</v>
      </c>
      <c r="F338" s="100"/>
      <c r="G338" s="100"/>
      <c r="H338" s="75"/>
      <c r="I338" s="97"/>
      <c r="J338" s="6"/>
      <c r="K338" s="6"/>
      <c r="L338" s="6"/>
    </row>
    <row r="339" spans="1:12" s="5" customFormat="1" ht="12.75" hidden="1">
      <c r="A339" s="348"/>
      <c r="B339" s="347"/>
      <c r="C339" s="98" t="s">
        <v>79</v>
      </c>
      <c r="D339" s="96">
        <v>0</v>
      </c>
      <c r="E339" s="96">
        <v>0</v>
      </c>
      <c r="F339" s="100"/>
      <c r="G339" s="100"/>
      <c r="H339" s="75"/>
      <c r="I339" s="97"/>
      <c r="J339" s="6"/>
      <c r="K339" s="6"/>
      <c r="L339" s="6"/>
    </row>
    <row r="340" spans="1:12" s="5" customFormat="1" ht="25.5" hidden="1">
      <c r="A340" s="348"/>
      <c r="B340" s="347"/>
      <c r="C340" s="109" t="s">
        <v>662</v>
      </c>
      <c r="D340" s="99">
        <f>4436269</f>
        <v>4436269</v>
      </c>
      <c r="E340" s="99">
        <v>18000000</v>
      </c>
      <c r="F340" s="100">
        <v>9917677</v>
      </c>
      <c r="G340" s="100">
        <v>9917677</v>
      </c>
      <c r="H340" s="75"/>
      <c r="I340" s="97"/>
      <c r="J340" s="6"/>
      <c r="K340" s="6"/>
      <c r="L340" s="6"/>
    </row>
    <row r="341" spans="1:12" s="5" customFormat="1" ht="12.75" hidden="1">
      <c r="A341" s="348"/>
      <c r="B341" s="347"/>
      <c r="C341" s="98" t="s">
        <v>183</v>
      </c>
      <c r="D341" s="96">
        <v>0</v>
      </c>
      <c r="E341" s="96">
        <v>0</v>
      </c>
      <c r="F341" s="100"/>
      <c r="G341" s="100"/>
      <c r="H341" s="75"/>
      <c r="I341" s="97"/>
      <c r="J341" s="6"/>
      <c r="K341" s="6"/>
      <c r="L341" s="6"/>
    </row>
    <row r="342" spans="1:12" s="5" customFormat="1" ht="45" hidden="1">
      <c r="A342" s="348"/>
      <c r="B342" s="347"/>
      <c r="C342" s="304" t="s">
        <v>663</v>
      </c>
      <c r="D342" s="96">
        <v>0</v>
      </c>
      <c r="E342" s="99">
        <v>5000000</v>
      </c>
      <c r="F342" s="100">
        <v>4034629</v>
      </c>
      <c r="G342" s="100">
        <v>4034629</v>
      </c>
      <c r="H342" s="75"/>
      <c r="I342" s="97"/>
      <c r="J342" s="6"/>
      <c r="K342" s="6"/>
      <c r="L342" s="6"/>
    </row>
    <row r="343" spans="1:12" s="5" customFormat="1" ht="25.5" hidden="1">
      <c r="A343" s="348"/>
      <c r="B343" s="347"/>
      <c r="C343" s="98" t="s">
        <v>80</v>
      </c>
      <c r="D343" s="96">
        <v>0</v>
      </c>
      <c r="E343" s="96">
        <v>0</v>
      </c>
      <c r="F343" s="100"/>
      <c r="G343" s="100"/>
      <c r="H343" s="75"/>
      <c r="I343" s="97"/>
      <c r="J343" s="6"/>
      <c r="K343" s="6"/>
      <c r="L343" s="6"/>
    </row>
    <row r="344" spans="1:12" s="5" customFormat="1" ht="25.5" hidden="1">
      <c r="A344" s="348"/>
      <c r="B344" s="347"/>
      <c r="C344" s="109" t="s">
        <v>664</v>
      </c>
      <c r="D344" s="96">
        <v>0</v>
      </c>
      <c r="E344" s="99">
        <v>5000000</v>
      </c>
      <c r="F344" s="100">
        <v>5100940</v>
      </c>
      <c r="G344" s="100">
        <v>5100940</v>
      </c>
      <c r="H344" s="75"/>
      <c r="I344" s="97"/>
      <c r="J344" s="6"/>
      <c r="K344" s="6"/>
      <c r="L344" s="6"/>
    </row>
    <row r="345" spans="1:12" s="5" customFormat="1" ht="33.75" hidden="1">
      <c r="A345" s="348"/>
      <c r="B345" s="347"/>
      <c r="C345" s="304" t="s">
        <v>579</v>
      </c>
      <c r="D345" s="99">
        <v>1200000</v>
      </c>
      <c r="E345" s="99">
        <v>8000000</v>
      </c>
      <c r="F345" s="100">
        <v>9338958</v>
      </c>
      <c r="G345" s="100">
        <v>9338958</v>
      </c>
      <c r="H345" s="75"/>
      <c r="I345" s="97"/>
      <c r="J345" s="6"/>
      <c r="K345" s="6"/>
      <c r="L345" s="6"/>
    </row>
    <row r="346" spans="1:12" s="5" customFormat="1" ht="12.75" hidden="1">
      <c r="A346" s="348"/>
      <c r="B346" s="347"/>
      <c r="C346" s="98" t="s">
        <v>186</v>
      </c>
      <c r="D346" s="96"/>
      <c r="E346" s="96"/>
      <c r="F346" s="100"/>
      <c r="G346" s="100"/>
      <c r="H346" s="75"/>
      <c r="I346" s="97"/>
      <c r="J346" s="6"/>
      <c r="K346" s="6"/>
      <c r="L346" s="6"/>
    </row>
    <row r="347" spans="1:12" s="5" customFormat="1" ht="2.25" hidden="1" customHeight="1">
      <c r="A347" s="348"/>
      <c r="B347" s="347"/>
      <c r="C347" s="98"/>
      <c r="D347" s="99">
        <v>1100000</v>
      </c>
      <c r="E347" s="99">
        <v>1100000</v>
      </c>
      <c r="F347" s="100"/>
      <c r="G347" s="100"/>
      <c r="H347" s="75"/>
      <c r="I347" s="97"/>
      <c r="J347" s="6"/>
      <c r="K347" s="6"/>
      <c r="L347" s="6"/>
    </row>
    <row r="348" spans="1:12" s="5" customFormat="1" ht="12.75" hidden="1">
      <c r="A348" s="348"/>
      <c r="B348" s="347"/>
      <c r="C348" s="98" t="s">
        <v>188</v>
      </c>
      <c r="D348" s="96">
        <v>0</v>
      </c>
      <c r="E348" s="96">
        <v>0</v>
      </c>
      <c r="F348" s="100"/>
      <c r="G348" s="100"/>
      <c r="H348" s="75"/>
      <c r="I348" s="97"/>
      <c r="J348" s="6"/>
      <c r="K348" s="6"/>
      <c r="L348" s="6"/>
    </row>
    <row r="349" spans="1:12" s="5" customFormat="1" ht="12.75" hidden="1">
      <c r="A349" s="348"/>
      <c r="B349" s="347"/>
      <c r="C349" s="98" t="s">
        <v>189</v>
      </c>
      <c r="D349" s="96">
        <v>0</v>
      </c>
      <c r="E349" s="96">
        <v>0</v>
      </c>
      <c r="F349" s="100"/>
      <c r="G349" s="100"/>
      <c r="H349" s="75"/>
      <c r="I349" s="97"/>
      <c r="J349" s="6"/>
      <c r="K349" s="6"/>
      <c r="L349" s="6"/>
    </row>
    <row r="350" spans="1:12" s="5" customFormat="1" ht="12.75" hidden="1">
      <c r="A350" s="348"/>
      <c r="B350" s="347"/>
      <c r="C350" s="98" t="s">
        <v>190</v>
      </c>
      <c r="D350" s="96">
        <v>0</v>
      </c>
      <c r="E350" s="96">
        <v>0</v>
      </c>
      <c r="F350" s="100"/>
      <c r="G350" s="100"/>
      <c r="H350" s="75"/>
      <c r="I350" s="97"/>
      <c r="J350" s="6"/>
      <c r="K350" s="6"/>
      <c r="L350" s="6"/>
    </row>
    <row r="351" spans="1:12" s="5" customFormat="1" ht="34.5" hidden="1" customHeight="1">
      <c r="A351" s="348"/>
      <c r="B351" s="347"/>
      <c r="C351" s="98"/>
      <c r="D351" s="99">
        <v>1000000</v>
      </c>
      <c r="E351" s="99">
        <v>1000000</v>
      </c>
      <c r="F351" s="100"/>
      <c r="G351" s="100"/>
      <c r="H351" s="75"/>
      <c r="I351" s="97"/>
      <c r="J351" s="6"/>
      <c r="K351" s="6"/>
      <c r="L351" s="6"/>
    </row>
    <row r="352" spans="1:12" s="5" customFormat="1" ht="25.5" hidden="1">
      <c r="A352" s="348"/>
      <c r="B352" s="347"/>
      <c r="C352" s="98" t="s">
        <v>192</v>
      </c>
      <c r="D352" s="96">
        <v>0</v>
      </c>
      <c r="E352" s="96">
        <v>0</v>
      </c>
      <c r="F352" s="100"/>
      <c r="G352" s="100"/>
      <c r="H352" s="75"/>
      <c r="I352" s="97"/>
      <c r="J352" s="6"/>
      <c r="K352" s="6"/>
      <c r="L352" s="6"/>
    </row>
    <row r="353" spans="1:12" s="5" customFormat="1" ht="38.25" hidden="1">
      <c r="A353" s="348"/>
      <c r="B353" s="347"/>
      <c r="C353" s="98" t="s">
        <v>193</v>
      </c>
      <c r="D353" s="96">
        <v>0</v>
      </c>
      <c r="E353" s="96">
        <v>0</v>
      </c>
      <c r="F353" s="100"/>
      <c r="G353" s="100"/>
      <c r="H353" s="75"/>
      <c r="I353" s="97"/>
      <c r="J353" s="6"/>
      <c r="K353" s="6"/>
      <c r="L353" s="6"/>
    </row>
    <row r="354" spans="1:12" s="5" customFormat="1" ht="38.25" hidden="1">
      <c r="A354" s="348"/>
      <c r="B354" s="347"/>
      <c r="C354" s="98" t="s">
        <v>622</v>
      </c>
      <c r="D354" s="99"/>
      <c r="E354" s="99"/>
      <c r="F354" s="100"/>
      <c r="G354" s="100"/>
      <c r="H354" s="75"/>
      <c r="I354" s="97"/>
      <c r="J354" s="6"/>
      <c r="K354" s="6"/>
      <c r="L354" s="6"/>
    </row>
    <row r="355" spans="1:12" s="5" customFormat="1" ht="38.25" hidden="1">
      <c r="A355" s="348"/>
      <c r="B355" s="347"/>
      <c r="C355" s="98" t="s">
        <v>623</v>
      </c>
      <c r="D355" s="99"/>
      <c r="E355" s="99"/>
      <c r="F355" s="100"/>
      <c r="G355" s="100"/>
      <c r="H355" s="75"/>
      <c r="I355" s="97"/>
      <c r="J355" s="6"/>
      <c r="K355" s="6"/>
      <c r="L355" s="6"/>
    </row>
    <row r="356" spans="1:12" s="5" customFormat="1" ht="12.75" hidden="1">
      <c r="A356" s="348"/>
      <c r="B356" s="347"/>
      <c r="C356" s="98"/>
      <c r="D356" s="99">
        <v>1937483</v>
      </c>
      <c r="E356" s="99">
        <v>1937483</v>
      </c>
      <c r="F356" s="100"/>
      <c r="G356" s="100"/>
      <c r="H356" s="75"/>
      <c r="I356" s="97"/>
      <c r="J356" s="6"/>
      <c r="K356" s="6"/>
      <c r="L356" s="6"/>
    </row>
    <row r="357" spans="1:12" s="5" customFormat="1" ht="25.5" hidden="1">
      <c r="A357" s="348"/>
      <c r="B357" s="347"/>
      <c r="C357" s="98" t="s">
        <v>195</v>
      </c>
      <c r="D357" s="96">
        <v>0</v>
      </c>
      <c r="E357" s="96">
        <v>0</v>
      </c>
      <c r="F357" s="100"/>
      <c r="G357" s="100"/>
      <c r="H357" s="75"/>
      <c r="I357" s="97"/>
      <c r="J357" s="6"/>
      <c r="K357" s="6"/>
      <c r="L357" s="6"/>
    </row>
    <row r="358" spans="1:12" s="5" customFormat="1" ht="12" hidden="1" customHeight="1">
      <c r="A358" s="348"/>
      <c r="B358" s="347"/>
      <c r="C358" s="95" t="s">
        <v>133</v>
      </c>
      <c r="D358" s="99">
        <f>SUM(D359:D370)</f>
        <v>7313612</v>
      </c>
      <c r="E358" s="99">
        <v>14832111</v>
      </c>
      <c r="F358" s="99"/>
      <c r="G358" s="99"/>
      <c r="H358" s="75"/>
      <c r="I358" s="97"/>
      <c r="J358" s="6"/>
      <c r="K358" s="6"/>
      <c r="L358" s="6"/>
    </row>
    <row r="359" spans="1:12" s="5" customFormat="1" ht="38.25" hidden="1">
      <c r="A359" s="348"/>
      <c r="B359" s="347"/>
      <c r="C359" s="98" t="s">
        <v>134</v>
      </c>
      <c r="D359" s="96">
        <v>0</v>
      </c>
      <c r="E359" s="96">
        <v>0</v>
      </c>
      <c r="F359" s="100"/>
      <c r="G359" s="100"/>
      <c r="H359" s="75"/>
      <c r="I359" s="97"/>
      <c r="J359" s="6"/>
      <c r="K359" s="6"/>
      <c r="L359" s="6"/>
    </row>
    <row r="360" spans="1:12" s="5" customFormat="1" ht="25.5" hidden="1">
      <c r="A360" s="348"/>
      <c r="B360" s="347"/>
      <c r="C360" s="98" t="s">
        <v>452</v>
      </c>
      <c r="D360" s="99">
        <v>1541051</v>
      </c>
      <c r="E360" s="99">
        <v>1541051</v>
      </c>
      <c r="F360" s="100"/>
      <c r="G360" s="100"/>
      <c r="H360" s="75"/>
      <c r="I360" s="97"/>
      <c r="J360" s="6"/>
      <c r="K360" s="6"/>
      <c r="L360" s="6"/>
    </row>
    <row r="361" spans="1:12" s="5" customFormat="1" ht="25.5" hidden="1">
      <c r="A361" s="348"/>
      <c r="B361" s="347"/>
      <c r="C361" s="98" t="s">
        <v>595</v>
      </c>
      <c r="D361" s="99">
        <v>1181237</v>
      </c>
      <c r="E361" s="99">
        <v>1181237</v>
      </c>
      <c r="F361" s="100"/>
      <c r="G361" s="100"/>
      <c r="H361" s="75"/>
      <c r="I361" s="97"/>
      <c r="J361" s="6"/>
      <c r="K361" s="6"/>
      <c r="L361" s="6"/>
    </row>
    <row r="362" spans="1:12" s="5" customFormat="1" ht="12.75" hidden="1">
      <c r="A362" s="348"/>
      <c r="B362" s="347"/>
      <c r="C362" s="98" t="s">
        <v>458</v>
      </c>
      <c r="D362" s="99">
        <v>402143</v>
      </c>
      <c r="E362" s="99">
        <v>402143</v>
      </c>
      <c r="F362" s="100"/>
      <c r="G362" s="100"/>
      <c r="H362" s="75"/>
      <c r="I362" s="97"/>
      <c r="J362" s="6"/>
      <c r="K362" s="6"/>
      <c r="L362" s="6"/>
    </row>
    <row r="363" spans="1:12" s="5" customFormat="1" ht="12.75" hidden="1">
      <c r="A363" s="348"/>
      <c r="B363" s="347"/>
      <c r="C363" s="98" t="s">
        <v>460</v>
      </c>
      <c r="D363" s="99">
        <v>468965</v>
      </c>
      <c r="E363" s="99">
        <v>468965</v>
      </c>
      <c r="F363" s="100"/>
      <c r="G363" s="100"/>
      <c r="H363" s="75"/>
      <c r="I363" s="97"/>
      <c r="J363" s="6"/>
      <c r="K363" s="6"/>
      <c r="L363" s="6"/>
    </row>
    <row r="364" spans="1:12" s="5" customFormat="1" ht="19.5" hidden="1" customHeight="1">
      <c r="A364" s="348"/>
      <c r="B364" s="347"/>
      <c r="C364" s="98" t="s">
        <v>665</v>
      </c>
      <c r="D364" s="99">
        <v>450466</v>
      </c>
      <c r="E364" s="99">
        <v>3021109</v>
      </c>
      <c r="F364" s="100"/>
      <c r="G364" s="100"/>
      <c r="H364" s="75"/>
      <c r="I364" s="97"/>
      <c r="J364" s="6"/>
      <c r="K364" s="6"/>
      <c r="L364" s="6"/>
    </row>
    <row r="365" spans="1:12" s="5" customFormat="1" ht="45.75" hidden="1" customHeight="1">
      <c r="A365" s="348"/>
      <c r="B365" s="347"/>
      <c r="C365" s="98" t="s">
        <v>596</v>
      </c>
      <c r="D365" s="99">
        <v>3269750</v>
      </c>
      <c r="E365" s="99">
        <v>6100000</v>
      </c>
      <c r="F365" s="100"/>
      <c r="G365" s="100"/>
      <c r="H365" s="75"/>
      <c r="I365" s="97"/>
      <c r="J365" s="6"/>
      <c r="K365" s="6"/>
      <c r="L365" s="6"/>
    </row>
    <row r="366" spans="1:12" s="5" customFormat="1" ht="38.25" hidden="1">
      <c r="A366" s="348"/>
      <c r="B366" s="347"/>
      <c r="C366" s="98" t="s">
        <v>605</v>
      </c>
      <c r="D366" s="99"/>
      <c r="E366" s="99">
        <v>2005227</v>
      </c>
      <c r="F366" s="100"/>
      <c r="G366" s="100"/>
      <c r="H366" s="75"/>
      <c r="I366" s="97"/>
      <c r="J366" s="6"/>
      <c r="K366" s="6"/>
      <c r="L366" s="6"/>
    </row>
    <row r="367" spans="1:12" s="5" customFormat="1" ht="38.25" hidden="1">
      <c r="A367" s="348"/>
      <c r="B367" s="347"/>
      <c r="C367" s="98" t="s">
        <v>606</v>
      </c>
      <c r="D367" s="99"/>
      <c r="E367" s="99">
        <v>2296394</v>
      </c>
      <c r="F367" s="100"/>
      <c r="G367" s="100"/>
      <c r="H367" s="75"/>
      <c r="I367" s="97"/>
      <c r="J367" s="6"/>
      <c r="K367" s="6"/>
      <c r="L367" s="6"/>
    </row>
    <row r="368" spans="1:12" s="5" customFormat="1" ht="38.25" hidden="1">
      <c r="A368" s="348"/>
      <c r="B368" s="347"/>
      <c r="C368" s="98" t="s">
        <v>607</v>
      </c>
      <c r="D368" s="99"/>
      <c r="E368" s="99">
        <v>649084</v>
      </c>
      <c r="F368" s="100"/>
      <c r="G368" s="100"/>
      <c r="H368" s="75"/>
      <c r="I368" s="97"/>
      <c r="J368" s="6"/>
      <c r="K368" s="6"/>
      <c r="L368" s="6"/>
    </row>
    <row r="369" spans="1:12" s="5" customFormat="1" ht="38.25" hidden="1">
      <c r="A369" s="348"/>
      <c r="B369" s="347"/>
      <c r="C369" s="98" t="s">
        <v>608</v>
      </c>
      <c r="D369" s="99"/>
      <c r="E369" s="99">
        <v>559482</v>
      </c>
      <c r="F369" s="100"/>
      <c r="G369" s="100"/>
      <c r="H369" s="75"/>
      <c r="I369" s="97"/>
      <c r="J369" s="6"/>
      <c r="K369" s="6"/>
      <c r="L369" s="6"/>
    </row>
    <row r="370" spans="1:12" s="5" customFormat="1" ht="38.25" hidden="1">
      <c r="A370" s="348"/>
      <c r="B370" s="347"/>
      <c r="C370" s="98" t="s">
        <v>609</v>
      </c>
      <c r="D370" s="99"/>
      <c r="E370" s="99">
        <v>200815</v>
      </c>
      <c r="F370" s="100"/>
      <c r="G370" s="100"/>
      <c r="H370" s="75"/>
      <c r="I370" s="97"/>
      <c r="J370" s="6"/>
      <c r="K370" s="6"/>
      <c r="L370" s="6"/>
    </row>
    <row r="371" spans="1:12" s="5" customFormat="1" ht="12.75" hidden="1">
      <c r="A371" s="348"/>
      <c r="B371" s="347"/>
      <c r="C371" s="98" t="s">
        <v>196</v>
      </c>
      <c r="D371" s="96">
        <v>0</v>
      </c>
      <c r="E371" s="96">
        <v>0</v>
      </c>
      <c r="F371" s="100"/>
      <c r="G371" s="100"/>
      <c r="H371" s="75"/>
      <c r="I371" s="97"/>
      <c r="J371" s="6"/>
      <c r="K371" s="6"/>
      <c r="L371" s="6"/>
    </row>
    <row r="372" spans="1:12" s="5" customFormat="1" ht="15" hidden="1" customHeight="1">
      <c r="A372" s="348"/>
      <c r="B372" s="347"/>
      <c r="C372" s="95" t="s">
        <v>135</v>
      </c>
      <c r="D372" s="99">
        <f>D376+D373</f>
        <v>9462203</v>
      </c>
      <c r="E372" s="96">
        <v>1126339</v>
      </c>
      <c r="F372" s="99"/>
      <c r="G372" s="99"/>
      <c r="H372" s="75"/>
      <c r="I372" s="97"/>
      <c r="J372" s="6"/>
      <c r="K372" s="6"/>
      <c r="L372" s="6"/>
    </row>
    <row r="373" spans="1:12" s="5" customFormat="1" ht="27" hidden="1" customHeight="1">
      <c r="A373" s="348"/>
      <c r="B373" s="347"/>
      <c r="C373" s="302" t="s">
        <v>73</v>
      </c>
      <c r="D373" s="96">
        <v>0</v>
      </c>
      <c r="E373" s="99">
        <v>1126339</v>
      </c>
      <c r="F373" s="99"/>
      <c r="G373" s="99"/>
      <c r="H373" s="75"/>
      <c r="I373" s="97"/>
      <c r="J373" s="6"/>
      <c r="K373" s="6"/>
      <c r="L373" s="6"/>
    </row>
    <row r="374" spans="1:12" s="5" customFormat="1" ht="27" hidden="1" customHeight="1">
      <c r="A374" s="348"/>
      <c r="B374" s="347"/>
      <c r="C374" s="98"/>
      <c r="D374" s="96"/>
      <c r="E374" s="96"/>
      <c r="F374" s="99"/>
      <c r="G374" s="99"/>
      <c r="H374" s="75"/>
      <c r="I374" s="97"/>
      <c r="J374" s="6"/>
      <c r="K374" s="6"/>
      <c r="L374" s="6"/>
    </row>
    <row r="375" spans="1:12" s="5" customFormat="1" ht="27" hidden="1" customHeight="1">
      <c r="A375" s="348"/>
      <c r="B375" s="347"/>
      <c r="C375" s="98" t="s">
        <v>601</v>
      </c>
      <c r="D375" s="96"/>
      <c r="E375" s="96"/>
      <c r="F375" s="99"/>
      <c r="G375" s="99"/>
      <c r="H375" s="75"/>
      <c r="I375" s="97"/>
      <c r="J375" s="6"/>
      <c r="K375" s="6"/>
      <c r="L375" s="6"/>
    </row>
    <row r="376" spans="1:12" s="5" customFormat="1" ht="12.75" hidden="1">
      <c r="A376" s="348"/>
      <c r="B376" s="347"/>
      <c r="C376" s="98" t="s">
        <v>73</v>
      </c>
      <c r="D376" s="99">
        <f>8588542+400000+473661</f>
        <v>9462203</v>
      </c>
      <c r="E376" s="99">
        <f>8588542+400000+473661</f>
        <v>9462203</v>
      </c>
      <c r="F376" s="100"/>
      <c r="G376" s="100"/>
      <c r="H376" s="75"/>
      <c r="I376" s="97"/>
      <c r="J376" s="6"/>
      <c r="K376" s="6"/>
      <c r="L376" s="6"/>
    </row>
    <row r="377" spans="1:12" s="5" customFormat="1" ht="15" hidden="1" customHeight="1">
      <c r="A377" s="348"/>
      <c r="B377" s="347"/>
      <c r="C377" s="95" t="s">
        <v>197</v>
      </c>
      <c r="D377" s="96">
        <v>0</v>
      </c>
      <c r="E377" s="96">
        <v>1795629</v>
      </c>
      <c r="F377" s="99"/>
      <c r="G377" s="99"/>
      <c r="H377" s="75"/>
      <c r="I377" s="97"/>
      <c r="J377" s="6"/>
      <c r="K377" s="6"/>
      <c r="L377" s="6"/>
    </row>
    <row r="378" spans="1:12" s="5" customFormat="1" ht="25.5" hidden="1">
      <c r="A378" s="348"/>
      <c r="B378" s="347"/>
      <c r="C378" s="98" t="s">
        <v>198</v>
      </c>
      <c r="D378" s="96">
        <v>0</v>
      </c>
      <c r="E378" s="96">
        <v>0</v>
      </c>
      <c r="F378" s="100"/>
      <c r="G378" s="100"/>
      <c r="H378" s="75"/>
      <c r="I378" s="97"/>
      <c r="J378" s="6"/>
      <c r="K378" s="6"/>
      <c r="L378" s="6"/>
    </row>
    <row r="379" spans="1:12" s="5" customFormat="1" ht="25.5" hidden="1">
      <c r="A379" s="348"/>
      <c r="B379" s="347"/>
      <c r="C379" s="98" t="s">
        <v>635</v>
      </c>
      <c r="D379" s="96"/>
      <c r="E379" s="99">
        <v>100000</v>
      </c>
      <c r="F379" s="100"/>
      <c r="G379" s="100"/>
      <c r="H379" s="75"/>
      <c r="I379" s="97"/>
      <c r="J379" s="6"/>
      <c r="K379" s="6"/>
      <c r="L379" s="6"/>
    </row>
    <row r="380" spans="1:12" s="5" customFormat="1" ht="25.5" hidden="1">
      <c r="A380" s="348"/>
      <c r="B380" s="347"/>
      <c r="C380" s="98" t="s">
        <v>636</v>
      </c>
      <c r="D380" s="96"/>
      <c r="E380" s="99">
        <v>1695629</v>
      </c>
      <c r="F380" s="100"/>
      <c r="G380" s="100"/>
      <c r="H380" s="75"/>
      <c r="I380" s="97"/>
      <c r="J380" s="6"/>
      <c r="K380" s="6"/>
      <c r="L380" s="6"/>
    </row>
    <row r="381" spans="1:12" s="5" customFormat="1" ht="12.75" hidden="1">
      <c r="A381" s="348"/>
      <c r="B381" s="347"/>
      <c r="C381" s="98" t="s">
        <v>199</v>
      </c>
      <c r="D381" s="96">
        <v>0</v>
      </c>
      <c r="E381" s="96">
        <v>0</v>
      </c>
      <c r="F381" s="100"/>
      <c r="G381" s="100"/>
      <c r="H381" s="75"/>
      <c r="I381" s="97"/>
      <c r="J381" s="6"/>
      <c r="K381" s="6"/>
      <c r="L381" s="6"/>
    </row>
    <row r="382" spans="1:12" s="5" customFormat="1" ht="25.5" hidden="1">
      <c r="A382" s="348"/>
      <c r="B382" s="299" t="s">
        <v>110</v>
      </c>
      <c r="C382" s="98" t="s">
        <v>102</v>
      </c>
      <c r="D382" s="96">
        <v>0</v>
      </c>
      <c r="E382" s="96">
        <v>12480000</v>
      </c>
      <c r="F382" s="100"/>
      <c r="G382" s="100"/>
      <c r="H382" s="75"/>
      <c r="I382" s="97"/>
      <c r="J382" s="6"/>
      <c r="K382" s="6"/>
      <c r="L382" s="6"/>
    </row>
    <row r="383" spans="1:12" s="5" customFormat="1" ht="27" hidden="1" customHeight="1">
      <c r="A383" s="294" t="s">
        <v>111</v>
      </c>
      <c r="B383" s="299" t="s">
        <v>47</v>
      </c>
      <c r="C383" s="95" t="s">
        <v>103</v>
      </c>
      <c r="D383" s="96">
        <v>38053400</v>
      </c>
      <c r="E383" s="96">
        <v>55000000</v>
      </c>
      <c r="F383" s="119">
        <v>55000000</v>
      </c>
      <c r="G383" s="119">
        <v>55000000</v>
      </c>
      <c r="H383" s="75"/>
      <c r="I383" s="97"/>
      <c r="J383" s="6"/>
      <c r="K383" s="6"/>
      <c r="L383" s="6"/>
    </row>
    <row r="384" spans="1:12" s="5" customFormat="1" ht="12.75" hidden="1">
      <c r="A384" s="391" t="s">
        <v>112</v>
      </c>
      <c r="B384" s="171" t="s">
        <v>47</v>
      </c>
      <c r="C384" s="95" t="s">
        <v>104</v>
      </c>
      <c r="D384" s="96">
        <f>D385+D443</f>
        <v>4000000</v>
      </c>
      <c r="E384" s="96">
        <f>E385+E443</f>
        <v>31678227</v>
      </c>
      <c r="F384" s="96">
        <f>F385+F443</f>
        <v>48000000</v>
      </c>
      <c r="G384" s="96">
        <f>G385+G443</f>
        <v>48000000</v>
      </c>
      <c r="H384" s="75"/>
      <c r="I384" s="97"/>
      <c r="J384" s="6"/>
      <c r="K384" s="6"/>
      <c r="L384" s="6"/>
    </row>
    <row r="385" spans="1:12" s="5" customFormat="1" ht="12.75" hidden="1">
      <c r="A385" s="392"/>
      <c r="B385" s="349" t="s">
        <v>46</v>
      </c>
      <c r="C385" s="95" t="s">
        <v>619</v>
      </c>
      <c r="D385" s="96">
        <f>D386+D391+D406+D415+D421+D427</f>
        <v>4000000</v>
      </c>
      <c r="E385" s="96">
        <v>31678227</v>
      </c>
      <c r="F385" s="96">
        <f>F386+F391+F406+F415+F421+F427</f>
        <v>48000000</v>
      </c>
      <c r="G385" s="96">
        <f>G386+G391+G406+G415+G421+G427</f>
        <v>48000000</v>
      </c>
      <c r="H385" s="75"/>
      <c r="I385" s="97"/>
      <c r="J385" s="6"/>
      <c r="K385" s="6"/>
      <c r="L385" s="6"/>
    </row>
    <row r="386" spans="1:12" s="5" customFormat="1" ht="12.75" hidden="1" customHeight="1">
      <c r="A386" s="392"/>
      <c r="B386" s="349"/>
      <c r="C386" s="95" t="s">
        <v>57</v>
      </c>
      <c r="D386" s="99">
        <f t="shared" ref="D386" si="41">SUM(D387:D390)</f>
        <v>297609</v>
      </c>
      <c r="E386" s="99">
        <f t="shared" ref="E386:F386" si="42">SUM(E387:E390)</f>
        <v>2400000</v>
      </c>
      <c r="F386" s="99">
        <f t="shared" si="42"/>
        <v>4800000</v>
      </c>
      <c r="G386" s="99">
        <f t="shared" ref="G386" si="43">SUM(G387:G390)</f>
        <v>4800000</v>
      </c>
      <c r="H386" s="75"/>
      <c r="I386" s="97"/>
      <c r="J386" s="6"/>
      <c r="K386" s="6"/>
      <c r="L386" s="6"/>
    </row>
    <row r="387" spans="1:12" s="5" customFormat="1" ht="12.75" hidden="1">
      <c r="A387" s="392"/>
      <c r="B387" s="349"/>
      <c r="C387" s="98" t="s">
        <v>200</v>
      </c>
      <c r="D387" s="99">
        <v>130513</v>
      </c>
      <c r="E387" s="99"/>
      <c r="F387" s="119"/>
      <c r="G387" s="119"/>
      <c r="H387" s="75"/>
      <c r="I387" s="97"/>
      <c r="J387" s="6"/>
      <c r="K387" s="6"/>
      <c r="L387" s="6"/>
    </row>
    <row r="388" spans="1:12" s="5" customFormat="1" ht="15" hidden="1" customHeight="1">
      <c r="A388" s="392"/>
      <c r="B388" s="349"/>
      <c r="C388" s="98" t="s">
        <v>201</v>
      </c>
      <c r="D388" s="99">
        <v>130938</v>
      </c>
      <c r="E388" s="99"/>
      <c r="F388" s="119"/>
      <c r="G388" s="119"/>
      <c r="H388" s="75"/>
      <c r="I388" s="97"/>
      <c r="J388" s="6"/>
      <c r="K388" s="6"/>
      <c r="L388" s="6"/>
    </row>
    <row r="389" spans="1:12" s="5" customFormat="1" ht="12.75" hidden="1">
      <c r="A389" s="392"/>
      <c r="B389" s="349"/>
      <c r="C389" s="98" t="s">
        <v>282</v>
      </c>
      <c r="D389" s="99">
        <v>18079</v>
      </c>
      <c r="E389" s="99">
        <v>1200000</v>
      </c>
      <c r="F389" s="100">
        <v>2400000</v>
      </c>
      <c r="G389" s="100">
        <v>2400000</v>
      </c>
      <c r="H389" s="75"/>
      <c r="I389" s="97"/>
      <c r="J389" s="6"/>
      <c r="K389" s="6"/>
      <c r="L389" s="6"/>
    </row>
    <row r="390" spans="1:12" s="5" customFormat="1" ht="12.75" hidden="1">
      <c r="A390" s="392"/>
      <c r="B390" s="349"/>
      <c r="C390" s="98" t="s">
        <v>283</v>
      </c>
      <c r="D390" s="99">
        <v>18079</v>
      </c>
      <c r="E390" s="99">
        <v>1200000</v>
      </c>
      <c r="F390" s="100">
        <v>2400000</v>
      </c>
      <c r="G390" s="100">
        <v>2400000</v>
      </c>
      <c r="H390" s="75"/>
      <c r="I390" s="97"/>
      <c r="J390" s="6"/>
      <c r="K390" s="6"/>
      <c r="L390" s="6"/>
    </row>
    <row r="391" spans="1:12" s="5" customFormat="1" ht="12.75" hidden="1">
      <c r="A391" s="392"/>
      <c r="B391" s="349"/>
      <c r="C391" s="95" t="s">
        <v>72</v>
      </c>
      <c r="D391" s="99">
        <f t="shared" ref="D391:F391" si="44">SUM(D392:D394)</f>
        <v>54238</v>
      </c>
      <c r="E391" s="99">
        <f t="shared" si="44"/>
        <v>3600000</v>
      </c>
      <c r="F391" s="99">
        <f t="shared" si="44"/>
        <v>7200000</v>
      </c>
      <c r="G391" s="99">
        <f t="shared" ref="G391" si="45">SUM(G392:G394)</f>
        <v>7200000</v>
      </c>
      <c r="H391" s="75"/>
      <c r="I391" s="97"/>
      <c r="J391" s="6"/>
      <c r="K391" s="6"/>
      <c r="L391" s="6"/>
    </row>
    <row r="392" spans="1:12" s="5" customFormat="1" ht="12.75" hidden="1">
      <c r="A392" s="392"/>
      <c r="B392" s="349"/>
      <c r="C392" s="98" t="s">
        <v>299</v>
      </c>
      <c r="D392" s="99">
        <v>18080</v>
      </c>
      <c r="E392" s="99">
        <v>1200000</v>
      </c>
      <c r="F392" s="100">
        <v>2400000</v>
      </c>
      <c r="G392" s="100">
        <v>2400000</v>
      </c>
      <c r="H392" s="75"/>
      <c r="I392" s="97"/>
      <c r="J392" s="6"/>
      <c r="K392" s="6"/>
      <c r="L392" s="6"/>
    </row>
    <row r="393" spans="1:12" s="5" customFormat="1" ht="12.75" hidden="1">
      <c r="A393" s="392"/>
      <c r="B393" s="349"/>
      <c r="C393" s="98" t="s">
        <v>300</v>
      </c>
      <c r="D393" s="99">
        <v>18079</v>
      </c>
      <c r="E393" s="99">
        <v>1200000</v>
      </c>
      <c r="F393" s="100">
        <v>2400000</v>
      </c>
      <c r="G393" s="100">
        <v>2400000</v>
      </c>
      <c r="H393" s="75"/>
      <c r="I393" s="97"/>
      <c r="J393" s="6"/>
      <c r="K393" s="6"/>
      <c r="L393" s="6"/>
    </row>
    <row r="394" spans="1:12" s="5" customFormat="1" ht="12.75" hidden="1">
      <c r="A394" s="392"/>
      <c r="B394" s="349"/>
      <c r="C394" s="98" t="s">
        <v>301</v>
      </c>
      <c r="D394" s="99">
        <v>18079</v>
      </c>
      <c r="E394" s="99">
        <v>1200000</v>
      </c>
      <c r="F394" s="100">
        <v>2400000</v>
      </c>
      <c r="G394" s="100">
        <v>2400000</v>
      </c>
      <c r="H394" s="75"/>
      <c r="I394" s="97"/>
      <c r="J394" s="6"/>
      <c r="K394" s="6"/>
      <c r="L394" s="6"/>
    </row>
    <row r="395" spans="1:12" s="5" customFormat="1" ht="12.75" hidden="1">
      <c r="A395" s="392"/>
      <c r="B395" s="349"/>
      <c r="C395" s="95" t="s">
        <v>61</v>
      </c>
      <c r="D395" s="99">
        <f>SUM(D396:D405)</f>
        <v>0</v>
      </c>
      <c r="E395" s="99"/>
      <c r="F395" s="99">
        <f>SUM(F396:F405)</f>
        <v>0</v>
      </c>
      <c r="G395" s="99">
        <f>SUM(G396:G405)</f>
        <v>0</v>
      </c>
      <c r="H395" s="75"/>
      <c r="I395" s="97"/>
      <c r="J395" s="6"/>
      <c r="K395" s="6"/>
      <c r="L395" s="6"/>
    </row>
    <row r="396" spans="1:12" s="5" customFormat="1" ht="12.75" hidden="1">
      <c r="A396" s="392"/>
      <c r="B396" s="349"/>
      <c r="C396" s="98" t="s">
        <v>284</v>
      </c>
      <c r="D396" s="99">
        <v>0</v>
      </c>
      <c r="E396" s="99">
        <v>0</v>
      </c>
      <c r="F396" s="100"/>
      <c r="G396" s="100"/>
      <c r="H396" s="75"/>
      <c r="I396" s="97"/>
      <c r="J396" s="6"/>
      <c r="K396" s="6"/>
      <c r="L396" s="6"/>
    </row>
    <row r="397" spans="1:12" s="5" customFormat="1" ht="12.75" hidden="1">
      <c r="A397" s="392"/>
      <c r="B397" s="349"/>
      <c r="C397" s="98" t="s">
        <v>285</v>
      </c>
      <c r="D397" s="99">
        <v>0</v>
      </c>
      <c r="E397" s="99">
        <v>0</v>
      </c>
      <c r="F397" s="100"/>
      <c r="G397" s="100"/>
      <c r="H397" s="75"/>
      <c r="I397" s="97"/>
      <c r="J397" s="6"/>
      <c r="K397" s="6"/>
      <c r="L397" s="6"/>
    </row>
    <row r="398" spans="1:12" s="5" customFormat="1" ht="12.75" hidden="1">
      <c r="A398" s="392"/>
      <c r="B398" s="349"/>
      <c r="C398" s="98" t="s">
        <v>286</v>
      </c>
      <c r="D398" s="99">
        <v>0</v>
      </c>
      <c r="E398" s="99">
        <v>0</v>
      </c>
      <c r="F398" s="100"/>
      <c r="G398" s="100"/>
      <c r="H398" s="75"/>
      <c r="I398" s="97"/>
      <c r="J398" s="6"/>
      <c r="K398" s="6"/>
      <c r="L398" s="6"/>
    </row>
    <row r="399" spans="1:12" s="5" customFormat="1" ht="12.75" hidden="1">
      <c r="A399" s="392"/>
      <c r="B399" s="349"/>
      <c r="C399" s="98" t="s">
        <v>287</v>
      </c>
      <c r="D399" s="99">
        <v>0</v>
      </c>
      <c r="E399" s="99">
        <v>0</v>
      </c>
      <c r="F399" s="100"/>
      <c r="G399" s="100"/>
      <c r="H399" s="75"/>
      <c r="I399" s="97"/>
      <c r="J399" s="6"/>
      <c r="K399" s="6"/>
      <c r="L399" s="6"/>
    </row>
    <row r="400" spans="1:12" s="5" customFormat="1" ht="12.75" hidden="1">
      <c r="A400" s="392"/>
      <c r="B400" s="349"/>
      <c r="C400" s="98" t="s">
        <v>288</v>
      </c>
      <c r="D400" s="99">
        <v>0</v>
      </c>
      <c r="E400" s="99">
        <v>0</v>
      </c>
      <c r="F400" s="100"/>
      <c r="G400" s="100"/>
      <c r="H400" s="75"/>
      <c r="I400" s="97"/>
      <c r="J400" s="6"/>
      <c r="K400" s="6"/>
      <c r="L400" s="6"/>
    </row>
    <row r="401" spans="1:12" s="5" customFormat="1" ht="12.75" hidden="1">
      <c r="A401" s="392"/>
      <c r="B401" s="349"/>
      <c r="C401" s="98" t="s">
        <v>289</v>
      </c>
      <c r="D401" s="99">
        <v>0</v>
      </c>
      <c r="E401" s="99">
        <v>0</v>
      </c>
      <c r="F401" s="100"/>
      <c r="G401" s="100"/>
      <c r="H401" s="75"/>
      <c r="I401" s="97"/>
      <c r="J401" s="6"/>
      <c r="K401" s="6"/>
      <c r="L401" s="6"/>
    </row>
    <row r="402" spans="1:12" s="5" customFormat="1" ht="12.75" hidden="1">
      <c r="A402" s="392"/>
      <c r="B402" s="349"/>
      <c r="C402" s="98" t="s">
        <v>290</v>
      </c>
      <c r="D402" s="99">
        <v>0</v>
      </c>
      <c r="E402" s="99">
        <v>0</v>
      </c>
      <c r="F402" s="100"/>
      <c r="G402" s="100"/>
      <c r="H402" s="75"/>
      <c r="I402" s="97"/>
      <c r="J402" s="6"/>
      <c r="K402" s="6"/>
      <c r="L402" s="6"/>
    </row>
    <row r="403" spans="1:12" s="5" customFormat="1" ht="12.75" hidden="1">
      <c r="A403" s="392"/>
      <c r="B403" s="349"/>
      <c r="C403" s="98" t="s">
        <v>291</v>
      </c>
      <c r="D403" s="99">
        <v>0</v>
      </c>
      <c r="E403" s="99">
        <v>0</v>
      </c>
      <c r="F403" s="100"/>
      <c r="G403" s="100"/>
      <c r="H403" s="75"/>
      <c r="I403" s="97"/>
      <c r="J403" s="6"/>
      <c r="K403" s="6"/>
      <c r="L403" s="6"/>
    </row>
    <row r="404" spans="1:12" s="5" customFormat="1" ht="12.75" hidden="1">
      <c r="A404" s="392"/>
      <c r="B404" s="349"/>
      <c r="C404" s="98" t="s">
        <v>292</v>
      </c>
      <c r="D404" s="99">
        <v>0</v>
      </c>
      <c r="E404" s="99">
        <v>0</v>
      </c>
      <c r="F404" s="100"/>
      <c r="G404" s="100"/>
      <c r="H404" s="75"/>
      <c r="I404" s="97"/>
      <c r="J404" s="6"/>
      <c r="K404" s="6"/>
      <c r="L404" s="6"/>
    </row>
    <row r="405" spans="1:12" s="5" customFormat="1" ht="12.75" hidden="1">
      <c r="A405" s="392"/>
      <c r="B405" s="349"/>
      <c r="C405" s="98" t="s">
        <v>293</v>
      </c>
      <c r="D405" s="99">
        <v>0</v>
      </c>
      <c r="E405" s="99">
        <v>0</v>
      </c>
      <c r="F405" s="100"/>
      <c r="G405" s="100"/>
      <c r="H405" s="75"/>
      <c r="I405" s="97"/>
      <c r="J405" s="6"/>
      <c r="K405" s="6"/>
      <c r="L405" s="6"/>
    </row>
    <row r="406" spans="1:12" s="5" customFormat="1" ht="12.75" hidden="1" customHeight="1">
      <c r="A406" s="392"/>
      <c r="B406" s="349"/>
      <c r="C406" s="95" t="s">
        <v>74</v>
      </c>
      <c r="D406" s="99">
        <f t="shared" ref="D406:F406" si="46">SUM(D407:D414)</f>
        <v>820986</v>
      </c>
      <c r="E406" s="99">
        <f t="shared" si="46"/>
        <v>5548669</v>
      </c>
      <c r="F406" s="99">
        <f t="shared" si="46"/>
        <v>9600000</v>
      </c>
      <c r="G406" s="99">
        <f t="shared" ref="G406" si="47">SUM(G407:G414)</f>
        <v>9600000</v>
      </c>
      <c r="H406" s="75"/>
      <c r="I406" s="97"/>
      <c r="J406" s="6"/>
      <c r="K406" s="6"/>
      <c r="L406" s="6"/>
    </row>
    <row r="407" spans="1:12" s="5" customFormat="1" ht="12.75" hidden="1">
      <c r="A407" s="392"/>
      <c r="B407" s="349"/>
      <c r="C407" s="98" t="s">
        <v>202</v>
      </c>
      <c r="D407" s="99">
        <v>296060</v>
      </c>
      <c r="E407" s="99">
        <v>296060</v>
      </c>
      <c r="F407" s="119"/>
      <c r="G407" s="119"/>
      <c r="H407" s="75"/>
      <c r="I407" s="97"/>
      <c r="J407" s="6"/>
      <c r="K407" s="6"/>
      <c r="L407" s="6"/>
    </row>
    <row r="408" spans="1:12" s="5" customFormat="1" ht="12.75" hidden="1">
      <c r="A408" s="392"/>
      <c r="B408" s="349"/>
      <c r="C408" s="98" t="s">
        <v>203</v>
      </c>
      <c r="D408" s="99">
        <v>130327</v>
      </c>
      <c r="E408" s="99">
        <v>130327</v>
      </c>
      <c r="F408" s="119"/>
      <c r="G408" s="119"/>
      <c r="H408" s="75"/>
      <c r="I408" s="97"/>
      <c r="J408" s="6"/>
      <c r="K408" s="6"/>
      <c r="L408" s="6"/>
    </row>
    <row r="409" spans="1:12" s="5" customFormat="1" ht="12.75" hidden="1">
      <c r="A409" s="392"/>
      <c r="B409" s="349"/>
      <c r="C409" s="98" t="s">
        <v>204</v>
      </c>
      <c r="D409" s="99">
        <v>179994</v>
      </c>
      <c r="E409" s="99">
        <v>179994</v>
      </c>
      <c r="F409" s="119"/>
      <c r="G409" s="119"/>
      <c r="H409" s="75"/>
      <c r="I409" s="97"/>
      <c r="J409" s="6"/>
      <c r="K409" s="6"/>
      <c r="L409" s="6"/>
    </row>
    <row r="410" spans="1:12" s="5" customFormat="1" ht="12.75" hidden="1">
      <c r="A410" s="392"/>
      <c r="B410" s="349"/>
      <c r="C410" s="98" t="s">
        <v>205</v>
      </c>
      <c r="D410" s="99">
        <v>142288</v>
      </c>
      <c r="E410" s="99">
        <v>142288</v>
      </c>
      <c r="F410" s="119"/>
      <c r="G410" s="119"/>
      <c r="H410" s="75"/>
      <c r="I410" s="97"/>
      <c r="J410" s="6"/>
      <c r="K410" s="6"/>
      <c r="L410" s="6"/>
    </row>
    <row r="411" spans="1:12" s="5" customFormat="1" ht="12.75" hidden="1">
      <c r="A411" s="392"/>
      <c r="B411" s="349"/>
      <c r="C411" s="98" t="s">
        <v>302</v>
      </c>
      <c r="D411" s="99">
        <v>18080</v>
      </c>
      <c r="E411" s="99">
        <v>1200000</v>
      </c>
      <c r="F411" s="100">
        <v>2400000</v>
      </c>
      <c r="G411" s="100">
        <v>2400000</v>
      </c>
      <c r="H411" s="75"/>
      <c r="I411" s="97"/>
      <c r="J411" s="6"/>
      <c r="K411" s="6"/>
      <c r="L411" s="6"/>
    </row>
    <row r="412" spans="1:12" s="5" customFormat="1" ht="12.75" hidden="1">
      <c r="A412" s="392"/>
      <c r="B412" s="349"/>
      <c r="C412" s="98" t="s">
        <v>303</v>
      </c>
      <c r="D412" s="99">
        <v>18079</v>
      </c>
      <c r="E412" s="99">
        <v>1200000</v>
      </c>
      <c r="F412" s="100">
        <v>2400000</v>
      </c>
      <c r="G412" s="100">
        <v>2400000</v>
      </c>
      <c r="H412" s="75"/>
      <c r="I412" s="97"/>
      <c r="J412" s="6"/>
      <c r="K412" s="6"/>
      <c r="L412" s="6"/>
    </row>
    <row r="413" spans="1:12" s="5" customFormat="1" ht="12.75" hidden="1">
      <c r="A413" s="392"/>
      <c r="B413" s="349"/>
      <c r="C413" s="98" t="s">
        <v>304</v>
      </c>
      <c r="D413" s="99">
        <v>18079</v>
      </c>
      <c r="E413" s="99">
        <v>1200000</v>
      </c>
      <c r="F413" s="100">
        <v>2400000</v>
      </c>
      <c r="G413" s="100">
        <v>2400000</v>
      </c>
      <c r="H413" s="75"/>
      <c r="I413" s="97"/>
      <c r="J413" s="6"/>
      <c r="K413" s="6"/>
      <c r="L413" s="6"/>
    </row>
    <row r="414" spans="1:12" s="5" customFormat="1" ht="12.75" hidden="1">
      <c r="A414" s="392"/>
      <c r="B414" s="349"/>
      <c r="C414" s="98" t="s">
        <v>305</v>
      </c>
      <c r="D414" s="99">
        <v>18079</v>
      </c>
      <c r="E414" s="99">
        <v>1200000</v>
      </c>
      <c r="F414" s="100">
        <v>2400000</v>
      </c>
      <c r="G414" s="100">
        <v>2400000</v>
      </c>
      <c r="H414" s="75"/>
      <c r="I414" s="97"/>
      <c r="J414" s="6"/>
      <c r="K414" s="6"/>
      <c r="L414" s="6"/>
    </row>
    <row r="415" spans="1:12" s="5" customFormat="1" ht="12.75" hidden="1">
      <c r="A415" s="392"/>
      <c r="B415" s="349"/>
      <c r="C415" s="95" t="s">
        <v>135</v>
      </c>
      <c r="D415" s="99">
        <f t="shared" ref="D415:F415" si="48">SUM(D416:D420)</f>
        <v>90396</v>
      </c>
      <c r="E415" s="99">
        <f t="shared" si="48"/>
        <v>6000000</v>
      </c>
      <c r="F415" s="99">
        <f t="shared" si="48"/>
        <v>12000000</v>
      </c>
      <c r="G415" s="99">
        <f t="shared" ref="G415" si="49">SUM(G416:G420)</f>
        <v>12000000</v>
      </c>
      <c r="H415" s="75"/>
      <c r="I415" s="97"/>
      <c r="J415" s="6"/>
      <c r="K415" s="6"/>
      <c r="L415" s="6"/>
    </row>
    <row r="416" spans="1:12" s="5" customFormat="1" ht="12.75" hidden="1">
      <c r="A416" s="392"/>
      <c r="B416" s="349"/>
      <c r="C416" s="98" t="s">
        <v>294</v>
      </c>
      <c r="D416" s="99">
        <v>18080</v>
      </c>
      <c r="E416" s="99">
        <v>1200000</v>
      </c>
      <c r="F416" s="100">
        <v>2400000</v>
      </c>
      <c r="G416" s="100">
        <v>2400000</v>
      </c>
      <c r="H416" s="75"/>
      <c r="I416" s="97"/>
      <c r="J416" s="6"/>
      <c r="K416" s="6"/>
      <c r="L416" s="6"/>
    </row>
    <row r="417" spans="1:12" s="5" customFormat="1" ht="12.75" hidden="1">
      <c r="A417" s="392"/>
      <c r="B417" s="349"/>
      <c r="C417" s="98" t="s">
        <v>295</v>
      </c>
      <c r="D417" s="99">
        <v>18079</v>
      </c>
      <c r="E417" s="99">
        <v>1200000</v>
      </c>
      <c r="F417" s="100">
        <v>2400000</v>
      </c>
      <c r="G417" s="100">
        <v>2400000</v>
      </c>
      <c r="H417" s="75"/>
      <c r="I417" s="97"/>
      <c r="J417" s="6"/>
      <c r="K417" s="6"/>
      <c r="L417" s="6"/>
    </row>
    <row r="418" spans="1:12" s="5" customFormat="1" ht="12.75" hidden="1">
      <c r="A418" s="392"/>
      <c r="B418" s="349"/>
      <c r="C418" s="98" t="s">
        <v>296</v>
      </c>
      <c r="D418" s="99">
        <v>18079</v>
      </c>
      <c r="E418" s="99">
        <v>1200000</v>
      </c>
      <c r="F418" s="100">
        <v>2400000</v>
      </c>
      <c r="G418" s="100">
        <v>2400000</v>
      </c>
      <c r="H418" s="75"/>
      <c r="I418" s="97"/>
      <c r="J418" s="6"/>
      <c r="K418" s="6"/>
      <c r="L418" s="6"/>
    </row>
    <row r="419" spans="1:12" s="5" customFormat="1" ht="12.75" hidden="1">
      <c r="A419" s="392"/>
      <c r="B419" s="349"/>
      <c r="C419" s="98" t="s">
        <v>297</v>
      </c>
      <c r="D419" s="99">
        <v>18079</v>
      </c>
      <c r="E419" s="99">
        <v>1200000</v>
      </c>
      <c r="F419" s="100">
        <v>2400000</v>
      </c>
      <c r="G419" s="100">
        <v>2400000</v>
      </c>
      <c r="H419" s="75"/>
      <c r="I419" s="97"/>
      <c r="J419" s="6"/>
      <c r="K419" s="6"/>
      <c r="L419" s="6"/>
    </row>
    <row r="420" spans="1:12" s="5" customFormat="1" ht="12.75" hidden="1">
      <c r="A420" s="392"/>
      <c r="B420" s="349"/>
      <c r="C420" s="98" t="s">
        <v>298</v>
      </c>
      <c r="D420" s="99">
        <v>18079</v>
      </c>
      <c r="E420" s="99">
        <v>1200000</v>
      </c>
      <c r="F420" s="100">
        <v>2400000</v>
      </c>
      <c r="G420" s="100">
        <v>2400000</v>
      </c>
      <c r="H420" s="75"/>
      <c r="I420" s="97"/>
      <c r="J420" s="6"/>
      <c r="K420" s="6"/>
      <c r="L420" s="6"/>
    </row>
    <row r="421" spans="1:12" s="5" customFormat="1" ht="12.75" hidden="1" customHeight="1">
      <c r="A421" s="392"/>
      <c r="B421" s="349"/>
      <c r="C421" s="95" t="s">
        <v>83</v>
      </c>
      <c r="D421" s="99">
        <f t="shared" ref="D421:F421" si="50">SUM(D422:D426)</f>
        <v>454869</v>
      </c>
      <c r="E421" s="99">
        <f t="shared" si="50"/>
        <v>4000633</v>
      </c>
      <c r="F421" s="99">
        <f t="shared" si="50"/>
        <v>7200000</v>
      </c>
      <c r="G421" s="99">
        <f t="shared" ref="G421" si="51">SUM(G422:G426)</f>
        <v>7200000</v>
      </c>
      <c r="H421" s="75"/>
      <c r="I421" s="97"/>
      <c r="J421" s="6"/>
      <c r="K421" s="6"/>
      <c r="L421" s="6"/>
    </row>
    <row r="422" spans="1:12" s="5" customFormat="1" ht="12.75" hidden="1">
      <c r="A422" s="392"/>
      <c r="B422" s="349"/>
      <c r="C422" s="98" t="s">
        <v>206</v>
      </c>
      <c r="D422" s="99">
        <v>200006</v>
      </c>
      <c r="E422" s="99">
        <v>200006</v>
      </c>
      <c r="F422" s="119"/>
      <c r="G422" s="119"/>
      <c r="H422" s="75"/>
      <c r="I422" s="97"/>
      <c r="J422" s="6"/>
      <c r="K422" s="6"/>
      <c r="L422" s="6"/>
    </row>
    <row r="423" spans="1:12" s="5" customFormat="1" ht="12.75" hidden="1">
      <c r="A423" s="392"/>
      <c r="B423" s="349"/>
      <c r="C423" s="98" t="s">
        <v>207</v>
      </c>
      <c r="D423" s="99">
        <v>200627</v>
      </c>
      <c r="E423" s="99">
        <v>200627</v>
      </c>
      <c r="F423" s="119"/>
      <c r="G423" s="119"/>
      <c r="H423" s="75"/>
      <c r="I423" s="97"/>
      <c r="J423" s="6"/>
      <c r="K423" s="6"/>
      <c r="L423" s="6"/>
    </row>
    <row r="424" spans="1:12" s="5" customFormat="1" ht="12.75" hidden="1">
      <c r="A424" s="392"/>
      <c r="B424" s="349"/>
      <c r="C424" s="98" t="s">
        <v>306</v>
      </c>
      <c r="D424" s="99">
        <v>18079</v>
      </c>
      <c r="E424" s="99">
        <v>1200000</v>
      </c>
      <c r="F424" s="100">
        <v>2400000</v>
      </c>
      <c r="G424" s="100">
        <v>2400000</v>
      </c>
      <c r="H424" s="75"/>
      <c r="I424" s="97"/>
      <c r="J424" s="6"/>
      <c r="K424" s="6"/>
      <c r="L424" s="6"/>
    </row>
    <row r="425" spans="1:12" s="5" customFormat="1" ht="12.75" hidden="1">
      <c r="A425" s="392"/>
      <c r="B425" s="349"/>
      <c r="C425" s="98" t="s">
        <v>307</v>
      </c>
      <c r="D425" s="99">
        <v>18079</v>
      </c>
      <c r="E425" s="99">
        <v>1200000</v>
      </c>
      <c r="F425" s="100">
        <v>2400000</v>
      </c>
      <c r="G425" s="100">
        <v>2400000</v>
      </c>
      <c r="H425" s="75"/>
      <c r="I425" s="97"/>
      <c r="J425" s="6"/>
      <c r="K425" s="6"/>
      <c r="L425" s="6"/>
    </row>
    <row r="426" spans="1:12" s="5" customFormat="1" ht="12.75" hidden="1">
      <c r="A426" s="392"/>
      <c r="B426" s="349"/>
      <c r="C426" s="98" t="s">
        <v>308</v>
      </c>
      <c r="D426" s="99">
        <v>18078</v>
      </c>
      <c r="E426" s="99">
        <v>1200000</v>
      </c>
      <c r="F426" s="100">
        <v>2400000</v>
      </c>
      <c r="G426" s="100">
        <v>2400000</v>
      </c>
      <c r="H426" s="75"/>
      <c r="I426" s="97"/>
      <c r="J426" s="6"/>
      <c r="K426" s="6"/>
      <c r="L426" s="6"/>
    </row>
    <row r="427" spans="1:12" s="5" customFormat="1" ht="12.75" hidden="1" customHeight="1">
      <c r="A427" s="392"/>
      <c r="B427" s="349"/>
      <c r="C427" s="95" t="s">
        <v>65</v>
      </c>
      <c r="D427" s="99">
        <f t="shared" ref="D427:F427" si="52">SUM(D428:D442)</f>
        <v>2281902</v>
      </c>
      <c r="E427" s="99">
        <f t="shared" si="52"/>
        <v>5827663</v>
      </c>
      <c r="F427" s="99">
        <f t="shared" si="52"/>
        <v>7200000</v>
      </c>
      <c r="G427" s="99">
        <f t="shared" ref="G427" si="53">SUM(G428:G442)</f>
        <v>7200000</v>
      </c>
      <c r="H427" s="75"/>
      <c r="I427" s="97"/>
      <c r="J427" s="6"/>
      <c r="K427" s="6"/>
      <c r="L427" s="6"/>
    </row>
    <row r="428" spans="1:12" s="5" customFormat="1" ht="12.75" hidden="1">
      <c r="A428" s="392"/>
      <c r="B428" s="349"/>
      <c r="C428" s="98" t="s">
        <v>208</v>
      </c>
      <c r="D428" s="99">
        <v>129306</v>
      </c>
      <c r="E428" s="99">
        <v>129306</v>
      </c>
      <c r="F428" s="119"/>
      <c r="G428" s="119"/>
      <c r="H428" s="75"/>
      <c r="I428" s="97"/>
      <c r="J428" s="6"/>
      <c r="K428" s="6"/>
      <c r="L428" s="6"/>
    </row>
    <row r="429" spans="1:12" s="5" customFormat="1" ht="12.75" hidden="1">
      <c r="A429" s="392"/>
      <c r="B429" s="349"/>
      <c r="C429" s="98" t="s">
        <v>209</v>
      </c>
      <c r="D429" s="99">
        <v>128928</v>
      </c>
      <c r="E429" s="99">
        <v>128928</v>
      </c>
      <c r="F429" s="119"/>
      <c r="G429" s="119"/>
      <c r="H429" s="75"/>
      <c r="I429" s="97"/>
      <c r="J429" s="6"/>
      <c r="K429" s="6"/>
      <c r="L429" s="6"/>
    </row>
    <row r="430" spans="1:12" s="5" customFormat="1" ht="12.75" hidden="1">
      <c r="A430" s="392"/>
      <c r="B430" s="349"/>
      <c r="C430" s="98" t="s">
        <v>210</v>
      </c>
      <c r="D430" s="99">
        <v>129224</v>
      </c>
      <c r="E430" s="99">
        <v>129224</v>
      </c>
      <c r="F430" s="119"/>
      <c r="G430" s="119"/>
      <c r="H430" s="75"/>
      <c r="I430" s="97"/>
      <c r="J430" s="6"/>
      <c r="K430" s="6"/>
      <c r="L430" s="6"/>
    </row>
    <row r="431" spans="1:12" s="5" customFormat="1" ht="12.75" hidden="1">
      <c r="A431" s="392"/>
      <c r="B431" s="349"/>
      <c r="C431" s="98" t="s">
        <v>211</v>
      </c>
      <c r="D431" s="99">
        <v>129078</v>
      </c>
      <c r="E431" s="99">
        <v>129078</v>
      </c>
      <c r="F431" s="119"/>
      <c r="G431" s="119"/>
      <c r="H431" s="75"/>
      <c r="I431" s="97"/>
      <c r="J431" s="6"/>
      <c r="K431" s="6"/>
      <c r="L431" s="6"/>
    </row>
    <row r="432" spans="1:12" s="5" customFormat="1" ht="12.75" hidden="1">
      <c r="A432" s="392"/>
      <c r="B432" s="349"/>
      <c r="C432" s="98" t="s">
        <v>212</v>
      </c>
      <c r="D432" s="99">
        <v>129267</v>
      </c>
      <c r="E432" s="99">
        <v>129267</v>
      </c>
      <c r="F432" s="119"/>
      <c r="G432" s="119"/>
      <c r="H432" s="75"/>
      <c r="I432" s="97"/>
      <c r="J432" s="6"/>
      <c r="K432" s="6"/>
      <c r="L432" s="6"/>
    </row>
    <row r="433" spans="1:12" s="5" customFormat="1" ht="12.75" hidden="1">
      <c r="A433" s="392"/>
      <c r="B433" s="349"/>
      <c r="C433" s="98" t="s">
        <v>213</v>
      </c>
      <c r="D433" s="99">
        <v>129035</v>
      </c>
      <c r="E433" s="99">
        <v>129035</v>
      </c>
      <c r="F433" s="119"/>
      <c r="G433" s="119"/>
      <c r="H433" s="75"/>
      <c r="I433" s="97"/>
      <c r="J433" s="6"/>
      <c r="K433" s="6"/>
      <c r="L433" s="6"/>
    </row>
    <row r="434" spans="1:12" s="5" customFormat="1" ht="12.75" hidden="1">
      <c r="A434" s="392"/>
      <c r="B434" s="349"/>
      <c r="C434" s="98" t="s">
        <v>214</v>
      </c>
      <c r="D434" s="99">
        <v>469413</v>
      </c>
      <c r="E434" s="99">
        <v>469413</v>
      </c>
      <c r="F434" s="119"/>
      <c r="G434" s="119"/>
      <c r="H434" s="75"/>
      <c r="I434" s="97"/>
      <c r="J434" s="6"/>
      <c r="K434" s="6"/>
      <c r="L434" s="6"/>
    </row>
    <row r="435" spans="1:12" s="5" customFormat="1" ht="12.75" hidden="1">
      <c r="A435" s="392"/>
      <c r="B435" s="349"/>
      <c r="C435" s="98" t="s">
        <v>215</v>
      </c>
      <c r="D435" s="99">
        <v>128952</v>
      </c>
      <c r="E435" s="99">
        <v>128952</v>
      </c>
      <c r="F435" s="119"/>
      <c r="G435" s="119"/>
      <c r="H435" s="75"/>
      <c r="I435" s="97"/>
      <c r="J435" s="6"/>
      <c r="K435" s="6"/>
      <c r="L435" s="6"/>
    </row>
    <row r="436" spans="1:12" s="5" customFormat="1" ht="12.75" hidden="1">
      <c r="A436" s="392"/>
      <c r="B436" s="349"/>
      <c r="C436" s="98" t="s">
        <v>216</v>
      </c>
      <c r="D436" s="99">
        <v>130982</v>
      </c>
      <c r="E436" s="99">
        <v>130982</v>
      </c>
      <c r="F436" s="119"/>
      <c r="G436" s="119"/>
      <c r="H436" s="75"/>
      <c r="I436" s="97"/>
      <c r="J436" s="6"/>
      <c r="K436" s="6"/>
      <c r="L436" s="6"/>
    </row>
    <row r="437" spans="1:12" s="5" customFormat="1" ht="12.75" hidden="1">
      <c r="A437" s="392"/>
      <c r="B437" s="349"/>
      <c r="C437" s="98" t="s">
        <v>217</v>
      </c>
      <c r="D437" s="99">
        <v>464425</v>
      </c>
      <c r="E437" s="99">
        <v>464425</v>
      </c>
      <c r="F437" s="119"/>
      <c r="G437" s="119"/>
      <c r="H437" s="75"/>
      <c r="I437" s="97"/>
      <c r="J437" s="6"/>
      <c r="K437" s="6"/>
      <c r="L437" s="6"/>
    </row>
    <row r="438" spans="1:12" s="5" customFormat="1" ht="12.75" hidden="1">
      <c r="A438" s="392"/>
      <c r="B438" s="349"/>
      <c r="C438" s="98" t="s">
        <v>218</v>
      </c>
      <c r="D438" s="99">
        <v>129887</v>
      </c>
      <c r="E438" s="99">
        <v>129887</v>
      </c>
      <c r="F438" s="119"/>
      <c r="G438" s="119"/>
      <c r="H438" s="75"/>
      <c r="I438" s="97"/>
      <c r="J438" s="6"/>
      <c r="K438" s="6"/>
      <c r="L438" s="6"/>
    </row>
    <row r="439" spans="1:12" s="5" customFormat="1" ht="12.75" hidden="1">
      <c r="A439" s="392"/>
      <c r="B439" s="349"/>
      <c r="C439" s="98" t="s">
        <v>219</v>
      </c>
      <c r="D439" s="99">
        <v>129166</v>
      </c>
      <c r="E439" s="99">
        <v>129166</v>
      </c>
      <c r="F439" s="119"/>
      <c r="G439" s="119"/>
      <c r="H439" s="75"/>
      <c r="I439" s="97"/>
      <c r="J439" s="6"/>
      <c r="K439" s="6"/>
      <c r="L439" s="6"/>
    </row>
    <row r="440" spans="1:12" s="5" customFormat="1" ht="12.75" hidden="1">
      <c r="A440" s="392"/>
      <c r="B440" s="349"/>
      <c r="C440" s="98" t="s">
        <v>279</v>
      </c>
      <c r="D440" s="99">
        <v>18080</v>
      </c>
      <c r="E440" s="99">
        <v>1200000</v>
      </c>
      <c r="F440" s="100">
        <v>2400000</v>
      </c>
      <c r="G440" s="100">
        <v>2400000</v>
      </c>
      <c r="H440" s="75"/>
      <c r="I440" s="97"/>
      <c r="J440" s="6"/>
      <c r="K440" s="6"/>
      <c r="L440" s="6"/>
    </row>
    <row r="441" spans="1:12" s="5" customFormat="1" ht="12.75" hidden="1">
      <c r="A441" s="392"/>
      <c r="B441" s="349"/>
      <c r="C441" s="98" t="s">
        <v>280</v>
      </c>
      <c r="D441" s="99">
        <v>18080</v>
      </c>
      <c r="E441" s="99">
        <v>1200000</v>
      </c>
      <c r="F441" s="100">
        <v>2400000</v>
      </c>
      <c r="G441" s="100">
        <v>2400000</v>
      </c>
      <c r="H441" s="75"/>
      <c r="I441" s="97"/>
      <c r="J441" s="6"/>
      <c r="K441" s="6"/>
      <c r="L441" s="6"/>
    </row>
    <row r="442" spans="1:12" s="5" customFormat="1" ht="12.75" hidden="1">
      <c r="A442" s="392"/>
      <c r="B442" s="349"/>
      <c r="C442" s="98" t="s">
        <v>281</v>
      </c>
      <c r="D442" s="99">
        <v>18079</v>
      </c>
      <c r="E442" s="99">
        <v>1200000</v>
      </c>
      <c r="F442" s="100">
        <v>2400000</v>
      </c>
      <c r="G442" s="100">
        <v>2400000</v>
      </c>
      <c r="H442" s="75"/>
      <c r="I442" s="97"/>
      <c r="J442" s="6"/>
      <c r="K442" s="6"/>
      <c r="L442" s="6"/>
    </row>
    <row r="443" spans="1:12" s="5" customFormat="1" ht="12.75" hidden="1">
      <c r="A443" s="392"/>
      <c r="B443" s="400" t="s">
        <v>34</v>
      </c>
      <c r="C443" s="95" t="s">
        <v>35</v>
      </c>
      <c r="D443" s="96">
        <f t="shared" ref="D443" si="54">D444+D447+D452+D455</f>
        <v>0</v>
      </c>
      <c r="E443" s="96"/>
      <c r="F443" s="96">
        <f t="shared" ref="F443" si="55">F444+F447+F452+F455</f>
        <v>0</v>
      </c>
      <c r="G443" s="96">
        <f t="shared" ref="G443" si="56">G444+G447+G452+G455</f>
        <v>0</v>
      </c>
      <c r="H443" s="75"/>
      <c r="I443" s="97"/>
      <c r="J443" s="6"/>
      <c r="K443" s="6"/>
      <c r="L443" s="6"/>
    </row>
    <row r="444" spans="1:12" s="5" customFormat="1" ht="12.75" hidden="1">
      <c r="A444" s="392"/>
      <c r="B444" s="401"/>
      <c r="C444" s="95" t="s">
        <v>57</v>
      </c>
      <c r="D444" s="172">
        <f t="shared" ref="D444:F444" si="57">D445+D446</f>
        <v>0</v>
      </c>
      <c r="E444" s="172">
        <f t="shared" si="57"/>
        <v>1371191</v>
      </c>
      <c r="F444" s="172">
        <f t="shared" si="57"/>
        <v>0</v>
      </c>
      <c r="G444" s="172">
        <f t="shared" ref="G444" si="58">G445+G446</f>
        <v>0</v>
      </c>
      <c r="H444" s="75"/>
      <c r="I444" s="97"/>
      <c r="J444" s="6"/>
      <c r="K444" s="6"/>
      <c r="L444" s="6"/>
    </row>
    <row r="445" spans="1:12" s="5" customFormat="1" ht="12.75" hidden="1">
      <c r="A445" s="392"/>
      <c r="B445" s="401"/>
      <c r="C445" s="98" t="s">
        <v>200</v>
      </c>
      <c r="D445" s="99"/>
      <c r="E445" s="99">
        <v>672245</v>
      </c>
      <c r="F445" s="100"/>
      <c r="G445" s="100"/>
      <c r="H445" s="75"/>
      <c r="I445" s="97"/>
      <c r="J445" s="6"/>
      <c r="K445" s="6"/>
      <c r="L445" s="6"/>
    </row>
    <row r="446" spans="1:12" s="5" customFormat="1" ht="12.75" hidden="1">
      <c r="A446" s="392"/>
      <c r="B446" s="401"/>
      <c r="C446" s="98" t="s">
        <v>201</v>
      </c>
      <c r="D446" s="99"/>
      <c r="E446" s="99">
        <v>698946</v>
      </c>
      <c r="F446" s="100"/>
      <c r="G446" s="100"/>
      <c r="H446" s="75"/>
      <c r="I446" s="97"/>
      <c r="J446" s="6"/>
      <c r="K446" s="6"/>
      <c r="L446" s="6"/>
    </row>
    <row r="447" spans="1:12" s="5" customFormat="1" ht="12.75" hidden="1">
      <c r="A447" s="392"/>
      <c r="B447" s="401"/>
      <c r="C447" s="95" t="s">
        <v>74</v>
      </c>
      <c r="D447" s="172">
        <f t="shared" ref="D447:F447" si="59">D448+D449+D450+D451</f>
        <v>0</v>
      </c>
      <c r="E447" s="172">
        <f t="shared" si="59"/>
        <v>2803161</v>
      </c>
      <c r="F447" s="172">
        <f t="shared" si="59"/>
        <v>0</v>
      </c>
      <c r="G447" s="172">
        <f t="shared" ref="G447" si="60">G448+G449+G450+G451</f>
        <v>0</v>
      </c>
      <c r="H447" s="75"/>
      <c r="I447" s="97"/>
      <c r="J447" s="6"/>
      <c r="K447" s="6"/>
      <c r="L447" s="6"/>
    </row>
    <row r="448" spans="1:12" s="5" customFormat="1" ht="12.75" hidden="1">
      <c r="A448" s="392"/>
      <c r="B448" s="401"/>
      <c r="C448" s="98" t="s">
        <v>202</v>
      </c>
      <c r="D448" s="99"/>
      <c r="E448" s="99">
        <v>435840</v>
      </c>
      <c r="F448" s="100"/>
      <c r="G448" s="100"/>
      <c r="H448" s="75"/>
      <c r="I448" s="97"/>
      <c r="J448" s="6"/>
      <c r="K448" s="6"/>
      <c r="L448" s="6"/>
    </row>
    <row r="449" spans="1:12" s="5" customFormat="1" ht="12.75" hidden="1">
      <c r="A449" s="392"/>
      <c r="B449" s="401"/>
      <c r="C449" s="98" t="s">
        <v>203</v>
      </c>
      <c r="D449" s="99"/>
      <c r="E449" s="99">
        <v>614758</v>
      </c>
      <c r="F449" s="100"/>
      <c r="G449" s="100"/>
      <c r="H449" s="75"/>
      <c r="I449" s="97"/>
      <c r="J449" s="6"/>
      <c r="K449" s="6"/>
      <c r="L449" s="6"/>
    </row>
    <row r="450" spans="1:12" s="5" customFormat="1" ht="12.75" hidden="1">
      <c r="A450" s="392"/>
      <c r="B450" s="401"/>
      <c r="C450" s="98" t="s">
        <v>204</v>
      </c>
      <c r="D450" s="99"/>
      <c r="E450" s="99">
        <v>729520</v>
      </c>
      <c r="F450" s="100"/>
      <c r="G450" s="100"/>
      <c r="H450" s="75"/>
      <c r="I450" s="97"/>
      <c r="J450" s="6"/>
      <c r="K450" s="6"/>
      <c r="L450" s="6"/>
    </row>
    <row r="451" spans="1:12" s="5" customFormat="1" ht="12.75" hidden="1">
      <c r="A451" s="392"/>
      <c r="B451" s="401"/>
      <c r="C451" s="98" t="s">
        <v>205</v>
      </c>
      <c r="D451" s="99"/>
      <c r="E451" s="99">
        <v>1023043</v>
      </c>
      <c r="F451" s="100"/>
      <c r="G451" s="100"/>
      <c r="H451" s="75"/>
      <c r="I451" s="97"/>
      <c r="J451" s="6"/>
      <c r="K451" s="6"/>
      <c r="L451" s="6"/>
    </row>
    <row r="452" spans="1:12" s="5" customFormat="1" ht="12.75" hidden="1">
      <c r="A452" s="392"/>
      <c r="B452" s="401"/>
      <c r="C452" s="95" t="s">
        <v>83</v>
      </c>
      <c r="D452" s="172">
        <f t="shared" ref="D452:F452" si="61">D453+D454</f>
        <v>0</v>
      </c>
      <c r="E452" s="172">
        <f t="shared" si="61"/>
        <v>1144256</v>
      </c>
      <c r="F452" s="172">
        <f t="shared" si="61"/>
        <v>0</v>
      </c>
      <c r="G452" s="172">
        <f t="shared" ref="G452" si="62">G453+G454</f>
        <v>0</v>
      </c>
      <c r="H452" s="75"/>
      <c r="I452" s="97"/>
      <c r="J452" s="6"/>
      <c r="K452" s="6"/>
      <c r="L452" s="6"/>
    </row>
    <row r="453" spans="1:12" s="5" customFormat="1" ht="12.75" hidden="1">
      <c r="A453" s="392"/>
      <c r="B453" s="401"/>
      <c r="C453" s="98" t="s">
        <v>206</v>
      </c>
      <c r="D453" s="99"/>
      <c r="E453" s="99">
        <v>573282</v>
      </c>
      <c r="F453" s="100"/>
      <c r="G453" s="100"/>
      <c r="H453" s="75"/>
      <c r="I453" s="97"/>
      <c r="J453" s="6"/>
      <c r="K453" s="6"/>
      <c r="L453" s="6"/>
    </row>
    <row r="454" spans="1:12" s="5" customFormat="1" ht="12.75" hidden="1">
      <c r="A454" s="392"/>
      <c r="B454" s="401"/>
      <c r="C454" s="98" t="s">
        <v>207</v>
      </c>
      <c r="D454" s="99"/>
      <c r="E454" s="99">
        <v>570974</v>
      </c>
      <c r="F454" s="100"/>
      <c r="G454" s="100"/>
      <c r="H454" s="75"/>
      <c r="I454" s="97"/>
      <c r="J454" s="6"/>
      <c r="K454" s="6"/>
      <c r="L454" s="6"/>
    </row>
    <row r="455" spans="1:12" s="5" customFormat="1" ht="12.75" hidden="1">
      <c r="A455" s="392"/>
      <c r="B455" s="401"/>
      <c r="C455" s="95" t="s">
        <v>65</v>
      </c>
      <c r="D455" s="172">
        <f t="shared" ref="D455" si="63">SUM(D456:D467)</f>
        <v>0</v>
      </c>
      <c r="E455" s="172">
        <f t="shared" ref="E455:F455" si="64">SUM(E456:E467)</f>
        <v>2359617</v>
      </c>
      <c r="F455" s="172">
        <f t="shared" si="64"/>
        <v>0</v>
      </c>
      <c r="G455" s="172">
        <f t="shared" ref="G455" si="65">SUM(G456:G467)</f>
        <v>0</v>
      </c>
      <c r="H455" s="75"/>
      <c r="I455" s="97"/>
      <c r="J455" s="6"/>
      <c r="K455" s="6"/>
      <c r="L455" s="6"/>
    </row>
    <row r="456" spans="1:12" s="5" customFormat="1" ht="12.75" hidden="1">
      <c r="A456" s="392"/>
      <c r="B456" s="401"/>
      <c r="C456" s="98" t="s">
        <v>208</v>
      </c>
      <c r="D456" s="99"/>
      <c r="E456" s="99">
        <v>309925</v>
      </c>
      <c r="F456" s="100"/>
      <c r="G456" s="100"/>
      <c r="H456" s="75"/>
      <c r="I456" s="97"/>
      <c r="J456" s="6"/>
      <c r="K456" s="6"/>
      <c r="L456" s="6"/>
    </row>
    <row r="457" spans="1:12" s="5" customFormat="1" ht="12.75" hidden="1">
      <c r="A457" s="392"/>
      <c r="B457" s="401"/>
      <c r="C457" s="98" t="s">
        <v>209</v>
      </c>
      <c r="D457" s="99"/>
      <c r="E457" s="99">
        <v>12999</v>
      </c>
      <c r="F457" s="100"/>
      <c r="G457" s="100"/>
      <c r="H457" s="75"/>
      <c r="I457" s="97"/>
      <c r="J457" s="6"/>
      <c r="K457" s="6"/>
      <c r="L457" s="6"/>
    </row>
    <row r="458" spans="1:12" s="5" customFormat="1" ht="12.75" hidden="1">
      <c r="A458" s="392"/>
      <c r="B458" s="401"/>
      <c r="C458" s="98" t="s">
        <v>210</v>
      </c>
      <c r="D458" s="99"/>
      <c r="E458" s="99">
        <v>110600</v>
      </c>
      <c r="F458" s="100"/>
      <c r="G458" s="100"/>
      <c r="H458" s="75"/>
      <c r="I458" s="97"/>
      <c r="J458" s="6"/>
      <c r="K458" s="6"/>
      <c r="L458" s="6"/>
    </row>
    <row r="459" spans="1:12" s="5" customFormat="1" ht="12.75" hidden="1">
      <c r="A459" s="392"/>
      <c r="B459" s="401"/>
      <c r="C459" s="98" t="s">
        <v>211</v>
      </c>
      <c r="D459" s="99"/>
      <c r="E459" s="99">
        <v>89905</v>
      </c>
      <c r="F459" s="100"/>
      <c r="G459" s="100"/>
      <c r="H459" s="75"/>
      <c r="I459" s="97"/>
      <c r="J459" s="6"/>
      <c r="K459" s="6"/>
      <c r="L459" s="6"/>
    </row>
    <row r="460" spans="1:12" s="5" customFormat="1" ht="12.75" hidden="1">
      <c r="A460" s="392"/>
      <c r="B460" s="401"/>
      <c r="C460" s="98" t="s">
        <v>212</v>
      </c>
      <c r="D460" s="99"/>
      <c r="E460" s="99">
        <v>318365</v>
      </c>
      <c r="F460" s="100"/>
      <c r="G460" s="100"/>
      <c r="H460" s="75"/>
      <c r="I460" s="97"/>
      <c r="J460" s="6"/>
      <c r="K460" s="6"/>
      <c r="L460" s="6"/>
    </row>
    <row r="461" spans="1:12" s="5" customFormat="1" ht="12.75" hidden="1">
      <c r="A461" s="392"/>
      <c r="B461" s="401"/>
      <c r="C461" s="98" t="s">
        <v>213</v>
      </c>
      <c r="D461" s="99"/>
      <c r="E461" s="99">
        <v>117952</v>
      </c>
      <c r="F461" s="100"/>
      <c r="G461" s="100"/>
      <c r="H461" s="75"/>
      <c r="I461" s="97"/>
      <c r="J461" s="6"/>
      <c r="K461" s="6"/>
      <c r="L461" s="6"/>
    </row>
    <row r="462" spans="1:12" s="5" customFormat="1" ht="12.75" hidden="1">
      <c r="A462" s="392"/>
      <c r="B462" s="401"/>
      <c r="C462" s="98" t="s">
        <v>214</v>
      </c>
      <c r="D462" s="99"/>
      <c r="E462" s="99">
        <v>483770</v>
      </c>
      <c r="F462" s="100"/>
      <c r="G462" s="100"/>
      <c r="H462" s="75"/>
      <c r="I462" s="97"/>
      <c r="J462" s="6"/>
      <c r="K462" s="6"/>
      <c r="L462" s="6"/>
    </row>
    <row r="463" spans="1:12" s="5" customFormat="1" ht="12.75" hidden="1">
      <c r="A463" s="392"/>
      <c r="B463" s="401"/>
      <c r="C463" s="98" t="s">
        <v>215</v>
      </c>
      <c r="D463" s="99"/>
      <c r="E463" s="99">
        <v>12914</v>
      </c>
      <c r="F463" s="100"/>
      <c r="G463" s="100"/>
      <c r="H463" s="75"/>
      <c r="I463" s="97"/>
      <c r="J463" s="6"/>
      <c r="K463" s="6"/>
      <c r="L463" s="6"/>
    </row>
    <row r="464" spans="1:12" s="5" customFormat="1" ht="12.75" hidden="1">
      <c r="A464" s="392"/>
      <c r="B464" s="401"/>
      <c r="C464" s="98" t="s">
        <v>216</v>
      </c>
      <c r="D464" s="99"/>
      <c r="E464" s="99">
        <v>60127</v>
      </c>
      <c r="F464" s="100"/>
      <c r="G464" s="100"/>
      <c r="H464" s="75"/>
      <c r="I464" s="97"/>
      <c r="J464" s="6"/>
      <c r="K464" s="6"/>
      <c r="L464" s="6"/>
    </row>
    <row r="465" spans="1:12" s="5" customFormat="1" ht="12.75" hidden="1">
      <c r="A465" s="392"/>
      <c r="B465" s="401"/>
      <c r="C465" s="98" t="s">
        <v>217</v>
      </c>
      <c r="D465" s="99"/>
      <c r="E465" s="99">
        <v>322597</v>
      </c>
      <c r="F465" s="100"/>
      <c r="G465" s="100"/>
      <c r="H465" s="75"/>
      <c r="I465" s="97"/>
      <c r="J465" s="6"/>
      <c r="K465" s="6"/>
      <c r="L465" s="6"/>
    </row>
    <row r="466" spans="1:12" s="5" customFormat="1" ht="12.75" hidden="1">
      <c r="A466" s="392"/>
      <c r="B466" s="401"/>
      <c r="C466" s="98" t="s">
        <v>218</v>
      </c>
      <c r="D466" s="99"/>
      <c r="E466" s="99">
        <v>191902</v>
      </c>
      <c r="F466" s="100"/>
      <c r="G466" s="100"/>
      <c r="H466" s="75"/>
      <c r="I466" s="97"/>
      <c r="J466" s="6"/>
      <c r="K466" s="6"/>
      <c r="L466" s="6"/>
    </row>
    <row r="467" spans="1:12" s="5" customFormat="1" ht="22.5" hidden="1" customHeight="1">
      <c r="A467" s="393"/>
      <c r="B467" s="429"/>
      <c r="C467" s="98" t="s">
        <v>219</v>
      </c>
      <c r="D467" s="99"/>
      <c r="E467" s="99">
        <v>328561</v>
      </c>
      <c r="F467" s="100"/>
      <c r="G467" s="100"/>
      <c r="H467" s="75"/>
      <c r="I467" s="97"/>
      <c r="J467" s="6"/>
      <c r="K467" s="6"/>
      <c r="L467" s="6"/>
    </row>
    <row r="468" spans="1:12" s="5" customFormat="1" ht="25.5" hidden="1">
      <c r="A468" s="391" t="s">
        <v>18</v>
      </c>
      <c r="B468" s="299" t="s">
        <v>47</v>
      </c>
      <c r="C468" s="95" t="s">
        <v>84</v>
      </c>
      <c r="D468" s="96">
        <f t="shared" ref="D468:G468" si="66">D469</f>
        <v>175531062</v>
      </c>
      <c r="E468" s="96">
        <f>E469</f>
        <v>481622730</v>
      </c>
      <c r="F468" s="96">
        <f t="shared" si="66"/>
        <v>537100230.61906934</v>
      </c>
      <c r="G468" s="96">
        <f t="shared" si="66"/>
        <v>537100230.61906934</v>
      </c>
      <c r="H468" s="213"/>
      <c r="I468" s="97"/>
      <c r="J468" s="6"/>
      <c r="K468" s="6"/>
      <c r="L468" s="6"/>
    </row>
    <row r="469" spans="1:12" s="5" customFormat="1" ht="12.75" hidden="1">
      <c r="A469" s="392"/>
      <c r="B469" s="394" t="s">
        <v>46</v>
      </c>
      <c r="C469" s="102" t="s">
        <v>45</v>
      </c>
      <c r="D469" s="99">
        <f t="shared" ref="D469" si="67">SUM(D470:D483)</f>
        <v>175531062</v>
      </c>
      <c r="E469" s="99">
        <f>SUM(E470:E493)+1</f>
        <v>481622730</v>
      </c>
      <c r="F469" s="99">
        <f>SUM(F470:F493)+6</f>
        <v>537100230.61906934</v>
      </c>
      <c r="G469" s="99">
        <f>SUM(G470:G493)+6</f>
        <v>537100230.61906934</v>
      </c>
      <c r="H469" s="213"/>
      <c r="I469" s="97"/>
      <c r="J469" s="6"/>
      <c r="K469" s="6"/>
      <c r="L469" s="6"/>
    </row>
    <row r="470" spans="1:12" s="5" customFormat="1" ht="25.5" hidden="1">
      <c r="A470" s="392"/>
      <c r="B470" s="395"/>
      <c r="C470" s="102" t="s">
        <v>371</v>
      </c>
      <c r="D470" s="99">
        <v>0</v>
      </c>
      <c r="E470" s="99">
        <v>0</v>
      </c>
      <c r="F470" s="99"/>
      <c r="G470" s="99"/>
      <c r="H470" s="213"/>
      <c r="I470" s="97"/>
      <c r="J470" s="6"/>
      <c r="K470" s="6"/>
      <c r="L470" s="6"/>
    </row>
    <row r="471" spans="1:12" s="5" customFormat="1" ht="12.75" hidden="1">
      <c r="A471" s="392"/>
      <c r="B471" s="395"/>
      <c r="C471" s="102" t="s">
        <v>372</v>
      </c>
      <c r="D471" s="99">
        <v>0</v>
      </c>
      <c r="E471" s="99">
        <v>0</v>
      </c>
      <c r="F471" s="99"/>
      <c r="G471" s="99"/>
      <c r="H471" s="213"/>
      <c r="I471" s="97"/>
      <c r="J471" s="6"/>
      <c r="K471" s="6"/>
      <c r="L471" s="6"/>
    </row>
    <row r="472" spans="1:12" s="5" customFormat="1" ht="12.75" hidden="1">
      <c r="A472" s="392"/>
      <c r="B472" s="395"/>
      <c r="C472" s="102" t="s">
        <v>373</v>
      </c>
      <c r="D472" s="99">
        <v>0</v>
      </c>
      <c r="E472" s="99">
        <v>0</v>
      </c>
      <c r="F472" s="99"/>
      <c r="G472" s="99"/>
      <c r="H472" s="213"/>
      <c r="I472" s="97"/>
      <c r="J472" s="6"/>
      <c r="K472" s="6"/>
      <c r="L472" s="6"/>
    </row>
    <row r="473" spans="1:12" s="5" customFormat="1" ht="25.5" hidden="1">
      <c r="A473" s="392"/>
      <c r="B473" s="395"/>
      <c r="C473" s="102" t="s">
        <v>242</v>
      </c>
      <c r="D473" s="99">
        <v>9463932</v>
      </c>
      <c r="E473" s="99">
        <v>11429111</v>
      </c>
      <c r="F473" s="100">
        <v>10924944</v>
      </c>
      <c r="G473" s="100">
        <v>10924944</v>
      </c>
      <c r="H473" s="213"/>
      <c r="I473" s="97"/>
      <c r="J473" s="6"/>
      <c r="K473" s="6"/>
      <c r="L473" s="6"/>
    </row>
    <row r="474" spans="1:12" s="5" customFormat="1" ht="25.5" hidden="1">
      <c r="A474" s="392"/>
      <c r="B474" s="395"/>
      <c r="C474" s="102" t="s">
        <v>243</v>
      </c>
      <c r="D474" s="99">
        <v>22132213</v>
      </c>
      <c r="E474" s="99">
        <v>38148015</v>
      </c>
      <c r="F474" s="100">
        <v>37497313</v>
      </c>
      <c r="G474" s="100">
        <v>37497313</v>
      </c>
      <c r="H474" s="213"/>
      <c r="I474" s="97"/>
      <c r="J474" s="6"/>
      <c r="K474" s="6"/>
      <c r="L474" s="6"/>
    </row>
    <row r="475" spans="1:12" s="5" customFormat="1" ht="25.5" hidden="1">
      <c r="A475" s="392"/>
      <c r="B475" s="395"/>
      <c r="C475" s="102" t="s">
        <v>244</v>
      </c>
      <c r="D475" s="99">
        <v>10851322</v>
      </c>
      <c r="E475" s="99">
        <v>11957688</v>
      </c>
      <c r="F475" s="100">
        <v>11750369</v>
      </c>
      <c r="G475" s="100">
        <v>11750369</v>
      </c>
      <c r="H475" s="213"/>
      <c r="I475" s="97"/>
      <c r="J475" s="6"/>
      <c r="K475" s="6"/>
      <c r="L475" s="6"/>
    </row>
    <row r="476" spans="1:12" s="5" customFormat="1" ht="12.75" hidden="1">
      <c r="A476" s="392"/>
      <c r="B476" s="395"/>
      <c r="C476" s="102" t="s">
        <v>245</v>
      </c>
      <c r="D476" s="99">
        <v>5861539</v>
      </c>
      <c r="E476" s="99">
        <v>6102624</v>
      </c>
      <c r="F476" s="100">
        <v>5993218</v>
      </c>
      <c r="G476" s="100">
        <v>5993218</v>
      </c>
      <c r="H476" s="213"/>
      <c r="I476" s="97"/>
      <c r="J476" s="6"/>
      <c r="K476" s="6"/>
      <c r="L476" s="6"/>
    </row>
    <row r="477" spans="1:12" s="5" customFormat="1" ht="51" hidden="1">
      <c r="A477" s="392"/>
      <c r="B477" s="395"/>
      <c r="C477" s="102" t="s">
        <v>246</v>
      </c>
      <c r="D477" s="99">
        <v>16665798</v>
      </c>
      <c r="E477" s="99">
        <v>21028792</v>
      </c>
      <c r="F477" s="100">
        <v>20677469</v>
      </c>
      <c r="G477" s="100">
        <v>20677469</v>
      </c>
      <c r="H477" s="213"/>
      <c r="I477" s="97"/>
      <c r="J477" s="6"/>
      <c r="K477" s="6"/>
      <c r="L477" s="6"/>
    </row>
    <row r="478" spans="1:12" s="5" customFormat="1" ht="25.5" hidden="1">
      <c r="A478" s="392"/>
      <c r="B478" s="395"/>
      <c r="C478" s="102" t="s">
        <v>247</v>
      </c>
      <c r="D478" s="99">
        <v>30592468</v>
      </c>
      <c r="E478" s="99">
        <v>34596216</v>
      </c>
      <c r="F478" s="100">
        <v>34020639</v>
      </c>
      <c r="G478" s="100">
        <v>34020639</v>
      </c>
      <c r="H478" s="213"/>
      <c r="I478" s="97"/>
      <c r="J478" s="6"/>
      <c r="K478" s="6"/>
      <c r="L478" s="6"/>
    </row>
    <row r="479" spans="1:12" s="5" customFormat="1" ht="25.5" hidden="1">
      <c r="A479" s="392"/>
      <c r="B479" s="395"/>
      <c r="C479" s="102" t="s">
        <v>248</v>
      </c>
      <c r="D479" s="99">
        <v>9948954</v>
      </c>
      <c r="E479" s="99">
        <v>18387308</v>
      </c>
      <c r="F479" s="100">
        <v>26229187</v>
      </c>
      <c r="G479" s="100">
        <v>26229187</v>
      </c>
      <c r="H479" s="213"/>
      <c r="I479" s="97"/>
      <c r="J479" s="6"/>
      <c r="K479" s="6"/>
      <c r="L479" s="6"/>
    </row>
    <row r="480" spans="1:12" s="5" customFormat="1" ht="25.5" hidden="1">
      <c r="A480" s="392"/>
      <c r="B480" s="395"/>
      <c r="C480" s="102" t="s">
        <v>249</v>
      </c>
      <c r="D480" s="99">
        <v>30129865</v>
      </c>
      <c r="E480" s="99">
        <v>20256348</v>
      </c>
      <c r="F480" s="100">
        <v>26564534</v>
      </c>
      <c r="G480" s="100">
        <v>26564534</v>
      </c>
      <c r="H480" s="213"/>
      <c r="I480" s="97"/>
      <c r="J480" s="6"/>
      <c r="K480" s="6"/>
      <c r="L480" s="6"/>
    </row>
    <row r="481" spans="1:12" s="5" customFormat="1" ht="25.5" hidden="1">
      <c r="A481" s="392"/>
      <c r="B481" s="395"/>
      <c r="C481" s="102" t="s">
        <v>250</v>
      </c>
      <c r="D481" s="99">
        <v>10233554</v>
      </c>
      <c r="E481" s="99">
        <v>5648370</v>
      </c>
      <c r="F481" s="100">
        <v>5380506</v>
      </c>
      <c r="G481" s="100">
        <v>5380506</v>
      </c>
      <c r="H481" s="213"/>
      <c r="I481" s="97"/>
      <c r="J481" s="6"/>
      <c r="K481" s="6"/>
      <c r="L481" s="6"/>
    </row>
    <row r="482" spans="1:12" s="5" customFormat="1" ht="12.75" hidden="1">
      <c r="A482" s="392"/>
      <c r="B482" s="395"/>
      <c r="C482" s="102" t="s">
        <v>587</v>
      </c>
      <c r="D482" s="99"/>
      <c r="E482" s="99">
        <v>21626503</v>
      </c>
      <c r="F482" s="100">
        <v>37926304</v>
      </c>
      <c r="G482" s="100">
        <v>37926304</v>
      </c>
      <c r="H482" s="213"/>
      <c r="I482" s="97"/>
      <c r="J482" s="6"/>
      <c r="K482" s="6"/>
      <c r="L482" s="6"/>
    </row>
    <row r="483" spans="1:12" s="5" customFormat="1" ht="25.5" hidden="1">
      <c r="A483" s="392"/>
      <c r="B483" s="395"/>
      <c r="C483" s="102" t="s">
        <v>251</v>
      </c>
      <c r="D483" s="99">
        <v>29651417</v>
      </c>
      <c r="E483" s="99">
        <v>95412082</v>
      </c>
      <c r="F483" s="100">
        <v>58330651</v>
      </c>
      <c r="G483" s="100">
        <v>58330651</v>
      </c>
      <c r="H483" s="213"/>
      <c r="I483" s="97"/>
      <c r="J483" s="6"/>
      <c r="K483" s="6"/>
      <c r="L483" s="6"/>
    </row>
    <row r="484" spans="1:12" s="5" customFormat="1" ht="12.75" hidden="1">
      <c r="A484" s="392"/>
      <c r="B484" s="395"/>
      <c r="C484" s="102" t="s">
        <v>669</v>
      </c>
      <c r="D484" s="96">
        <v>0</v>
      </c>
      <c r="E484" s="99">
        <v>25937163</v>
      </c>
      <c r="F484" s="100">
        <v>31260979.98146151</v>
      </c>
      <c r="G484" s="100">
        <v>31260979.98146151</v>
      </c>
      <c r="H484" s="208"/>
      <c r="I484" s="97"/>
      <c r="J484" s="6"/>
      <c r="K484" s="6"/>
      <c r="L484" s="6"/>
    </row>
    <row r="485" spans="1:12" s="5" customFormat="1" ht="12.75" hidden="1">
      <c r="A485" s="392"/>
      <c r="B485" s="395"/>
      <c r="C485" s="102" t="s">
        <v>670</v>
      </c>
      <c r="D485" s="96"/>
      <c r="E485" s="99">
        <v>79505053</v>
      </c>
      <c r="F485" s="100">
        <v>133412268.14741591</v>
      </c>
      <c r="G485" s="100">
        <v>133412268.14741591</v>
      </c>
      <c r="H485" s="208"/>
      <c r="I485" s="97"/>
      <c r="J485" s="6"/>
      <c r="K485" s="6"/>
      <c r="L485" s="6"/>
    </row>
    <row r="486" spans="1:12" s="5" customFormat="1" ht="12.75" hidden="1">
      <c r="A486" s="392"/>
      <c r="B486" s="395"/>
      <c r="C486" s="102" t="s">
        <v>671</v>
      </c>
      <c r="D486" s="96"/>
      <c r="E486" s="99">
        <v>9824352</v>
      </c>
      <c r="F486" s="100">
        <v>8858314.5518468656</v>
      </c>
      <c r="G486" s="100">
        <v>8858314.5518468656</v>
      </c>
      <c r="H486" s="208"/>
      <c r="I486" s="97"/>
      <c r="J486" s="6"/>
      <c r="K486" s="6"/>
      <c r="L486" s="6"/>
    </row>
    <row r="487" spans="1:12" s="5" customFormat="1" ht="12.75" hidden="1">
      <c r="A487" s="392"/>
      <c r="B487" s="395"/>
      <c r="C487" s="102" t="s">
        <v>672</v>
      </c>
      <c r="D487" s="96"/>
      <c r="E487" s="99">
        <v>1834177</v>
      </c>
      <c r="F487" s="100">
        <v>2556163.9186493028</v>
      </c>
      <c r="G487" s="100">
        <v>2556163.9186493028</v>
      </c>
      <c r="H487" s="208"/>
      <c r="I487" s="97"/>
      <c r="J487" s="6"/>
      <c r="K487" s="6"/>
      <c r="L487" s="6"/>
    </row>
    <row r="488" spans="1:12" s="5" customFormat="1" ht="12.75" hidden="1">
      <c r="A488" s="392"/>
      <c r="B488" s="395"/>
      <c r="C488" s="102" t="s">
        <v>673</v>
      </c>
      <c r="D488" s="96"/>
      <c r="E488" s="99">
        <v>2370599</v>
      </c>
      <c r="F488" s="100">
        <v>4261081.5296451971</v>
      </c>
      <c r="G488" s="100">
        <v>4261081.5296451971</v>
      </c>
      <c r="H488" s="208"/>
      <c r="I488" s="97"/>
      <c r="J488" s="6"/>
      <c r="K488" s="6"/>
      <c r="L488" s="6"/>
    </row>
    <row r="489" spans="1:12" s="5" customFormat="1" ht="12.75" hidden="1">
      <c r="A489" s="392"/>
      <c r="B489" s="395"/>
      <c r="C489" s="102" t="s">
        <v>674</v>
      </c>
      <c r="D489" s="96">
        <v>0</v>
      </c>
      <c r="E489" s="99">
        <v>20780654</v>
      </c>
      <c r="F489" s="100">
        <v>33534720</v>
      </c>
      <c r="G489" s="100">
        <v>33534720</v>
      </c>
      <c r="H489" s="208"/>
      <c r="I489" s="97"/>
      <c r="J489" s="6"/>
      <c r="K489" s="6"/>
      <c r="L489" s="6"/>
    </row>
    <row r="490" spans="1:12" s="5" customFormat="1" ht="12.75" hidden="1">
      <c r="A490" s="392"/>
      <c r="B490" s="395"/>
      <c r="C490" s="102" t="s">
        <v>675</v>
      </c>
      <c r="D490" s="96">
        <v>0</v>
      </c>
      <c r="E490" s="99">
        <v>3513370</v>
      </c>
      <c r="F490" s="100">
        <v>3661209.6000000001</v>
      </c>
      <c r="G490" s="100">
        <v>3661209.6000000001</v>
      </c>
      <c r="H490" s="208"/>
      <c r="I490" s="97"/>
      <c r="J490" s="6"/>
      <c r="K490" s="6"/>
      <c r="L490" s="6"/>
    </row>
    <row r="491" spans="1:12" s="5" customFormat="1" ht="25.5" hidden="1">
      <c r="A491" s="392"/>
      <c r="B491" s="395"/>
      <c r="C491" s="102" t="s">
        <v>676</v>
      </c>
      <c r="D491" s="96">
        <v>0</v>
      </c>
      <c r="E491" s="99">
        <v>17594707</v>
      </c>
      <c r="F491" s="100">
        <v>30749014.650587093</v>
      </c>
      <c r="G491" s="100">
        <v>30749014.650587093</v>
      </c>
      <c r="H491" s="208"/>
      <c r="I491" s="97"/>
      <c r="J491" s="6"/>
      <c r="K491" s="6"/>
      <c r="L491" s="6"/>
    </row>
    <row r="492" spans="1:12" s="5" customFormat="1" ht="12.75" hidden="1">
      <c r="A492" s="392"/>
      <c r="B492" s="395"/>
      <c r="C492" s="102" t="s">
        <v>677</v>
      </c>
      <c r="D492" s="96">
        <v>0</v>
      </c>
      <c r="E492" s="99">
        <v>30669597</v>
      </c>
      <c r="F492" s="100">
        <v>3511338.2394634881</v>
      </c>
      <c r="G492" s="100">
        <v>3511338.2394634881</v>
      </c>
      <c r="H492" s="208"/>
      <c r="I492" s="97"/>
      <c r="J492" s="6"/>
      <c r="K492" s="6"/>
      <c r="L492" s="6"/>
    </row>
    <row r="493" spans="1:12" s="5" customFormat="1" ht="38.25" hidden="1">
      <c r="A493" s="393"/>
      <c r="B493" s="396"/>
      <c r="C493" s="102" t="s">
        <v>678</v>
      </c>
      <c r="D493" s="96">
        <v>0</v>
      </c>
      <c r="E493" s="99">
        <v>5000000</v>
      </c>
      <c r="F493" s="100">
        <v>10000000</v>
      </c>
      <c r="G493" s="100">
        <v>10000000</v>
      </c>
      <c r="H493" s="208"/>
      <c r="I493" s="97"/>
      <c r="J493" s="6"/>
      <c r="K493" s="6"/>
      <c r="L493" s="6"/>
    </row>
    <row r="494" spans="1:12" s="5" customFormat="1" ht="25.5" hidden="1">
      <c r="A494" s="392" t="s">
        <v>19</v>
      </c>
      <c r="B494" s="291" t="s">
        <v>47</v>
      </c>
      <c r="C494" s="95" t="s">
        <v>108</v>
      </c>
      <c r="D494" s="96">
        <v>50900455</v>
      </c>
      <c r="E494" s="96">
        <f>E495</f>
        <v>73950043</v>
      </c>
      <c r="F494" s="96">
        <f t="shared" ref="F494" si="68">F495+F540</f>
        <v>87173056</v>
      </c>
      <c r="G494" s="96">
        <f t="shared" ref="G494" si="69">G495+G540</f>
        <v>87173056</v>
      </c>
      <c r="H494" s="208"/>
      <c r="I494" s="97"/>
      <c r="J494" s="6"/>
      <c r="K494" s="6"/>
      <c r="L494" s="6"/>
    </row>
    <row r="495" spans="1:12" s="5" customFormat="1" ht="12.75" hidden="1">
      <c r="A495" s="392"/>
      <c r="B495" s="400" t="s">
        <v>46</v>
      </c>
      <c r="C495" s="98" t="s">
        <v>585</v>
      </c>
      <c r="D495" s="99">
        <v>0</v>
      </c>
      <c r="E495" s="99">
        <v>73950043</v>
      </c>
      <c r="F495" s="99">
        <v>87173056</v>
      </c>
      <c r="G495" s="99">
        <v>87173056</v>
      </c>
      <c r="H495" s="208"/>
      <c r="I495" s="97"/>
      <c r="J495" s="6"/>
      <c r="K495" s="6"/>
      <c r="L495" s="6"/>
    </row>
    <row r="496" spans="1:12" s="5" customFormat="1" ht="12.75" hidden="1">
      <c r="A496" s="392"/>
      <c r="B496" s="401"/>
      <c r="C496" s="98" t="s">
        <v>222</v>
      </c>
      <c r="D496" s="99">
        <v>0</v>
      </c>
      <c r="E496" s="99">
        <v>0</v>
      </c>
      <c r="F496" s="100"/>
      <c r="G496" s="100"/>
      <c r="H496" s="208"/>
      <c r="I496" s="97"/>
      <c r="J496" s="6"/>
      <c r="K496" s="6"/>
      <c r="L496" s="6"/>
    </row>
    <row r="497" spans="1:12" s="5" customFormat="1" ht="25.5" hidden="1">
      <c r="A497" s="392"/>
      <c r="B497" s="401"/>
      <c r="C497" s="98" t="s">
        <v>223</v>
      </c>
      <c r="D497" s="99">
        <v>0</v>
      </c>
      <c r="E497" s="99">
        <v>0</v>
      </c>
      <c r="F497" s="100"/>
      <c r="G497" s="100"/>
      <c r="H497" s="208"/>
      <c r="I497" s="97"/>
      <c r="J497" s="6"/>
      <c r="K497" s="6"/>
      <c r="L497" s="6"/>
    </row>
    <row r="498" spans="1:12" s="5" customFormat="1" ht="25.5" hidden="1">
      <c r="A498" s="392"/>
      <c r="B498" s="401"/>
      <c r="C498" s="98" t="s">
        <v>224</v>
      </c>
      <c r="D498" s="99">
        <v>0</v>
      </c>
      <c r="E498" s="99">
        <v>0</v>
      </c>
      <c r="F498" s="100"/>
      <c r="G498" s="100"/>
      <c r="H498" s="208"/>
      <c r="I498" s="97"/>
      <c r="J498" s="6"/>
      <c r="K498" s="6"/>
      <c r="L498" s="6"/>
    </row>
    <row r="499" spans="1:12" s="5" customFormat="1" ht="25.5" hidden="1">
      <c r="A499" s="392"/>
      <c r="B499" s="401"/>
      <c r="C499" s="98" t="s">
        <v>225</v>
      </c>
      <c r="D499" s="99">
        <v>0</v>
      </c>
      <c r="E499" s="99">
        <v>0</v>
      </c>
      <c r="F499" s="100"/>
      <c r="G499" s="100"/>
      <c r="H499" s="208"/>
      <c r="I499" s="97"/>
      <c r="J499" s="6"/>
      <c r="K499" s="6"/>
      <c r="L499" s="6"/>
    </row>
    <row r="500" spans="1:12" s="5" customFormat="1" ht="25.5" hidden="1">
      <c r="A500" s="392"/>
      <c r="B500" s="401"/>
      <c r="C500" s="98" t="s">
        <v>226</v>
      </c>
      <c r="D500" s="99">
        <v>0</v>
      </c>
      <c r="E500" s="99">
        <v>0</v>
      </c>
      <c r="F500" s="100"/>
      <c r="G500" s="100"/>
      <c r="H500" s="208"/>
      <c r="I500" s="97"/>
      <c r="J500" s="6"/>
      <c r="K500" s="6"/>
      <c r="L500" s="6"/>
    </row>
    <row r="501" spans="1:12" s="5" customFormat="1" ht="25.5" hidden="1">
      <c r="A501" s="392"/>
      <c r="B501" s="401"/>
      <c r="C501" s="98" t="s">
        <v>227</v>
      </c>
      <c r="D501" s="99">
        <v>0</v>
      </c>
      <c r="E501" s="99">
        <v>0</v>
      </c>
      <c r="F501" s="100"/>
      <c r="G501" s="100"/>
      <c r="H501" s="208"/>
      <c r="I501" s="97"/>
      <c r="J501" s="6"/>
      <c r="K501" s="6"/>
      <c r="L501" s="6"/>
    </row>
    <row r="502" spans="1:12" s="5" customFormat="1" ht="25.5" hidden="1">
      <c r="A502" s="392"/>
      <c r="B502" s="401"/>
      <c r="C502" s="98" t="s">
        <v>228</v>
      </c>
      <c r="D502" s="99">
        <v>0</v>
      </c>
      <c r="E502" s="99">
        <v>0</v>
      </c>
      <c r="F502" s="100"/>
      <c r="G502" s="100"/>
      <c r="H502" s="208"/>
      <c r="I502" s="97"/>
      <c r="J502" s="6"/>
      <c r="K502" s="6"/>
      <c r="L502" s="6"/>
    </row>
    <row r="503" spans="1:12" s="5" customFormat="1" ht="25.5" hidden="1">
      <c r="A503" s="392"/>
      <c r="B503" s="401"/>
      <c r="C503" s="98" t="s">
        <v>229</v>
      </c>
      <c r="D503" s="99">
        <v>0</v>
      </c>
      <c r="E503" s="99">
        <v>0</v>
      </c>
      <c r="F503" s="100"/>
      <c r="G503" s="100"/>
      <c r="H503" s="208"/>
      <c r="I503" s="97"/>
      <c r="J503" s="6"/>
      <c r="K503" s="6"/>
      <c r="L503" s="6"/>
    </row>
    <row r="504" spans="1:12" s="5" customFormat="1" ht="25.5" hidden="1">
      <c r="A504" s="392"/>
      <c r="B504" s="401"/>
      <c r="C504" s="98" t="s">
        <v>252</v>
      </c>
      <c r="D504" s="99">
        <v>0</v>
      </c>
      <c r="E504" s="99">
        <v>0</v>
      </c>
      <c r="F504" s="100"/>
      <c r="G504" s="100"/>
      <c r="H504" s="208"/>
      <c r="I504" s="97"/>
      <c r="J504" s="6"/>
      <c r="K504" s="6"/>
      <c r="L504" s="6"/>
    </row>
    <row r="505" spans="1:12" s="5" customFormat="1" ht="25.5" hidden="1">
      <c r="A505" s="392"/>
      <c r="B505" s="401"/>
      <c r="C505" s="98" t="s">
        <v>253</v>
      </c>
      <c r="D505" s="99">
        <v>0</v>
      </c>
      <c r="E505" s="99">
        <v>0</v>
      </c>
      <c r="F505" s="100"/>
      <c r="G505" s="100"/>
      <c r="H505" s="208"/>
      <c r="I505" s="97"/>
      <c r="J505" s="6"/>
      <c r="K505" s="6"/>
      <c r="L505" s="6"/>
    </row>
    <row r="506" spans="1:12" s="5" customFormat="1" ht="25.5" hidden="1">
      <c r="A506" s="392"/>
      <c r="B506" s="401"/>
      <c r="C506" s="98" t="s">
        <v>254</v>
      </c>
      <c r="D506" s="99">
        <v>0</v>
      </c>
      <c r="E506" s="99">
        <v>0</v>
      </c>
      <c r="F506" s="100"/>
      <c r="G506" s="100"/>
      <c r="H506" s="208"/>
      <c r="I506" s="97"/>
      <c r="J506" s="6"/>
      <c r="K506" s="6"/>
      <c r="L506" s="6"/>
    </row>
    <row r="507" spans="1:12" s="5" customFormat="1" ht="25.5" hidden="1">
      <c r="A507" s="392"/>
      <c r="B507" s="401"/>
      <c r="C507" s="98" t="s">
        <v>255</v>
      </c>
      <c r="D507" s="99">
        <v>0</v>
      </c>
      <c r="E507" s="99">
        <v>0</v>
      </c>
      <c r="F507" s="100"/>
      <c r="G507" s="100"/>
      <c r="H507" s="208"/>
      <c r="I507" s="97"/>
      <c r="J507" s="6"/>
      <c r="K507" s="6"/>
      <c r="L507" s="6"/>
    </row>
    <row r="508" spans="1:12" s="5" customFormat="1" ht="25.5" hidden="1">
      <c r="A508" s="392"/>
      <c r="B508" s="401"/>
      <c r="C508" s="98" t="s">
        <v>256</v>
      </c>
      <c r="D508" s="99">
        <v>0</v>
      </c>
      <c r="E508" s="99">
        <v>0</v>
      </c>
      <c r="F508" s="100"/>
      <c r="G508" s="100"/>
      <c r="H508" s="208"/>
      <c r="I508" s="97"/>
      <c r="J508" s="6"/>
      <c r="K508" s="6"/>
      <c r="L508" s="6"/>
    </row>
    <row r="509" spans="1:12" s="5" customFormat="1" ht="25.5" hidden="1">
      <c r="A509" s="392"/>
      <c r="B509" s="401"/>
      <c r="C509" s="98" t="s">
        <v>257</v>
      </c>
      <c r="D509" s="99">
        <v>0</v>
      </c>
      <c r="E509" s="99">
        <v>0</v>
      </c>
      <c r="F509" s="100"/>
      <c r="G509" s="100"/>
      <c r="H509" s="208"/>
      <c r="I509" s="97"/>
      <c r="J509" s="6"/>
      <c r="K509" s="6"/>
      <c r="L509" s="6"/>
    </row>
    <row r="510" spans="1:12" s="5" customFormat="1" ht="25.5" hidden="1">
      <c r="A510" s="392"/>
      <c r="B510" s="401"/>
      <c r="C510" s="98" t="s">
        <v>258</v>
      </c>
      <c r="D510" s="99">
        <v>0</v>
      </c>
      <c r="E510" s="99">
        <v>0</v>
      </c>
      <c r="F510" s="100"/>
      <c r="G510" s="100"/>
      <c r="H510" s="208"/>
      <c r="I510" s="97"/>
      <c r="J510" s="6"/>
      <c r="K510" s="6"/>
      <c r="L510" s="6"/>
    </row>
    <row r="511" spans="1:12" s="5" customFormat="1" ht="25.5" hidden="1">
      <c r="A511" s="392"/>
      <c r="B511" s="401"/>
      <c r="C511" s="98" t="s">
        <v>259</v>
      </c>
      <c r="D511" s="99">
        <v>0</v>
      </c>
      <c r="E511" s="99">
        <v>0</v>
      </c>
      <c r="F511" s="100"/>
      <c r="G511" s="100"/>
      <c r="H511" s="208"/>
      <c r="I511" s="97"/>
      <c r="J511" s="6"/>
      <c r="K511" s="6"/>
      <c r="L511" s="6"/>
    </row>
    <row r="512" spans="1:12" s="5" customFormat="1" ht="25.5" hidden="1">
      <c r="A512" s="392"/>
      <c r="B512" s="401"/>
      <c r="C512" s="98" t="s">
        <v>260</v>
      </c>
      <c r="D512" s="99">
        <v>0</v>
      </c>
      <c r="E512" s="99">
        <v>0</v>
      </c>
      <c r="F512" s="100"/>
      <c r="G512" s="100"/>
      <c r="H512" s="208"/>
      <c r="I512" s="97"/>
      <c r="J512" s="6"/>
      <c r="K512" s="6"/>
      <c r="L512" s="6"/>
    </row>
    <row r="513" spans="1:12" s="5" customFormat="1" ht="25.5" hidden="1">
      <c r="A513" s="392"/>
      <c r="B513" s="401"/>
      <c r="C513" s="98" t="s">
        <v>261</v>
      </c>
      <c r="D513" s="99">
        <v>0</v>
      </c>
      <c r="E513" s="99">
        <v>0</v>
      </c>
      <c r="F513" s="100"/>
      <c r="G513" s="100"/>
      <c r="H513" s="208"/>
      <c r="I513" s="97"/>
      <c r="J513" s="6"/>
      <c r="K513" s="6"/>
      <c r="L513" s="6"/>
    </row>
    <row r="514" spans="1:12" s="5" customFormat="1" ht="25.5" hidden="1">
      <c r="A514" s="392"/>
      <c r="B514" s="401"/>
      <c r="C514" s="98" t="s">
        <v>262</v>
      </c>
      <c r="D514" s="99">
        <v>0</v>
      </c>
      <c r="E514" s="99">
        <v>0</v>
      </c>
      <c r="F514" s="100"/>
      <c r="G514" s="100"/>
      <c r="H514" s="208"/>
      <c r="I514" s="97"/>
      <c r="J514" s="6"/>
      <c r="K514" s="6"/>
      <c r="L514" s="6"/>
    </row>
    <row r="515" spans="1:12" s="5" customFormat="1" ht="25.5" hidden="1">
      <c r="A515" s="392"/>
      <c r="B515" s="401"/>
      <c r="C515" s="98" t="s">
        <v>263</v>
      </c>
      <c r="D515" s="99">
        <v>0</v>
      </c>
      <c r="E515" s="99">
        <v>0</v>
      </c>
      <c r="F515" s="100"/>
      <c r="G515" s="100"/>
      <c r="H515" s="208"/>
      <c r="I515" s="97"/>
      <c r="J515" s="6"/>
      <c r="K515" s="6"/>
      <c r="L515" s="6"/>
    </row>
    <row r="516" spans="1:12" s="5" customFormat="1" ht="25.5" hidden="1">
      <c r="A516" s="392"/>
      <c r="B516" s="401"/>
      <c r="C516" s="98" t="s">
        <v>264</v>
      </c>
      <c r="D516" s="99">
        <v>0</v>
      </c>
      <c r="E516" s="99">
        <v>0</v>
      </c>
      <c r="F516" s="100"/>
      <c r="G516" s="100"/>
      <c r="H516" s="208"/>
      <c r="I516" s="97"/>
      <c r="J516" s="6"/>
      <c r="K516" s="6"/>
      <c r="L516" s="6"/>
    </row>
    <row r="517" spans="1:12" s="5" customFormat="1" ht="25.5" hidden="1">
      <c r="A517" s="392"/>
      <c r="B517" s="401"/>
      <c r="C517" s="98" t="s">
        <v>265</v>
      </c>
      <c r="D517" s="99">
        <v>0</v>
      </c>
      <c r="E517" s="99">
        <v>0</v>
      </c>
      <c r="F517" s="100"/>
      <c r="G517" s="100"/>
      <c r="H517" s="208"/>
      <c r="I517" s="97"/>
      <c r="J517" s="6"/>
      <c r="K517" s="6"/>
      <c r="L517" s="6"/>
    </row>
    <row r="518" spans="1:12" s="5" customFormat="1" ht="25.5" hidden="1">
      <c r="A518" s="392"/>
      <c r="B518" s="401"/>
      <c r="C518" s="98" t="s">
        <v>266</v>
      </c>
      <c r="D518" s="99">
        <v>0</v>
      </c>
      <c r="E518" s="99">
        <v>0</v>
      </c>
      <c r="F518" s="100"/>
      <c r="G518" s="100"/>
      <c r="H518" s="208"/>
      <c r="I518" s="97"/>
      <c r="J518" s="6"/>
      <c r="K518" s="6"/>
      <c r="L518" s="6"/>
    </row>
    <row r="519" spans="1:12" s="5" customFormat="1" ht="25.5" hidden="1">
      <c r="A519" s="392"/>
      <c r="B519" s="401"/>
      <c r="C519" s="98" t="s">
        <v>267</v>
      </c>
      <c r="D519" s="99">
        <v>0</v>
      </c>
      <c r="E519" s="99">
        <v>0</v>
      </c>
      <c r="F519" s="100"/>
      <c r="G519" s="100"/>
      <c r="H519" s="208"/>
      <c r="I519" s="97"/>
      <c r="J519" s="6"/>
      <c r="K519" s="6"/>
      <c r="L519" s="6"/>
    </row>
    <row r="520" spans="1:12" s="5" customFormat="1" ht="25.5" hidden="1">
      <c r="A520" s="392"/>
      <c r="B520" s="401"/>
      <c r="C520" s="98" t="s">
        <v>268</v>
      </c>
      <c r="D520" s="99">
        <v>0</v>
      </c>
      <c r="E520" s="99">
        <v>0</v>
      </c>
      <c r="F520" s="100"/>
      <c r="G520" s="100"/>
      <c r="H520" s="208"/>
      <c r="I520" s="97"/>
      <c r="J520" s="6"/>
      <c r="K520" s="6"/>
      <c r="L520" s="6"/>
    </row>
    <row r="521" spans="1:12" s="5" customFormat="1" ht="25.5" hidden="1">
      <c r="A521" s="392"/>
      <c r="B521" s="401"/>
      <c r="C521" s="98" t="s">
        <v>269</v>
      </c>
      <c r="D521" s="99">
        <v>0</v>
      </c>
      <c r="E521" s="99">
        <v>0</v>
      </c>
      <c r="F521" s="100"/>
      <c r="G521" s="100"/>
      <c r="H521" s="208"/>
      <c r="I521" s="97"/>
      <c r="J521" s="6"/>
      <c r="K521" s="6"/>
      <c r="L521" s="6"/>
    </row>
    <row r="522" spans="1:12" s="5" customFormat="1" ht="25.5" hidden="1">
      <c r="A522" s="392"/>
      <c r="B522" s="401"/>
      <c r="C522" s="98" t="s">
        <v>270</v>
      </c>
      <c r="D522" s="99">
        <v>0</v>
      </c>
      <c r="E522" s="99">
        <v>0</v>
      </c>
      <c r="F522" s="100"/>
      <c r="G522" s="100"/>
      <c r="H522" s="208"/>
      <c r="I522" s="97"/>
      <c r="J522" s="6"/>
      <c r="K522" s="6"/>
      <c r="L522" s="6"/>
    </row>
    <row r="523" spans="1:12" s="5" customFormat="1" ht="25.5" hidden="1">
      <c r="A523" s="392"/>
      <c r="B523" s="401"/>
      <c r="C523" s="98" t="s">
        <v>271</v>
      </c>
      <c r="D523" s="99">
        <v>0</v>
      </c>
      <c r="E523" s="99">
        <v>0</v>
      </c>
      <c r="F523" s="100"/>
      <c r="G523" s="100"/>
      <c r="H523" s="208"/>
      <c r="I523" s="97"/>
      <c r="J523" s="6"/>
      <c r="K523" s="6"/>
      <c r="L523" s="6"/>
    </row>
    <row r="524" spans="1:12" s="5" customFormat="1" ht="25.5" hidden="1">
      <c r="A524" s="392"/>
      <c r="B524" s="401"/>
      <c r="C524" s="98" t="s">
        <v>272</v>
      </c>
      <c r="D524" s="99">
        <v>0</v>
      </c>
      <c r="E524" s="99">
        <v>0</v>
      </c>
      <c r="F524" s="100"/>
      <c r="G524" s="100"/>
      <c r="H524" s="208"/>
      <c r="I524" s="97"/>
      <c r="J524" s="6"/>
      <c r="K524" s="6"/>
      <c r="L524" s="6"/>
    </row>
    <row r="525" spans="1:12" s="5" customFormat="1" ht="25.5" hidden="1">
      <c r="A525" s="392"/>
      <c r="B525" s="401"/>
      <c r="C525" s="98" t="s">
        <v>273</v>
      </c>
      <c r="D525" s="99">
        <v>0</v>
      </c>
      <c r="E525" s="99">
        <v>0</v>
      </c>
      <c r="F525" s="100"/>
      <c r="G525" s="100"/>
      <c r="H525" s="208"/>
      <c r="I525" s="97"/>
      <c r="J525" s="6"/>
      <c r="K525" s="6"/>
      <c r="L525" s="6"/>
    </row>
    <row r="526" spans="1:12" s="5" customFormat="1" ht="25.5" hidden="1">
      <c r="A526" s="392"/>
      <c r="B526" s="401"/>
      <c r="C526" s="98" t="s">
        <v>274</v>
      </c>
      <c r="D526" s="99">
        <v>0</v>
      </c>
      <c r="E526" s="99">
        <v>0</v>
      </c>
      <c r="F526" s="100"/>
      <c r="G526" s="100"/>
      <c r="H526" s="208"/>
      <c r="I526" s="97"/>
      <c r="J526" s="6"/>
      <c r="K526" s="6"/>
      <c r="L526" s="6"/>
    </row>
    <row r="527" spans="1:12" s="5" customFormat="1" ht="25.5" hidden="1">
      <c r="A527" s="392"/>
      <c r="B527" s="401"/>
      <c r="C527" s="98" t="s">
        <v>374</v>
      </c>
      <c r="D527" s="99">
        <v>0</v>
      </c>
      <c r="E527" s="99">
        <v>0</v>
      </c>
      <c r="F527" s="100"/>
      <c r="G527" s="100"/>
      <c r="H527" s="208"/>
      <c r="I527" s="97"/>
      <c r="J527" s="6"/>
      <c r="K527" s="6"/>
      <c r="L527" s="6"/>
    </row>
    <row r="528" spans="1:12" s="5" customFormat="1" ht="25.5" hidden="1">
      <c r="A528" s="392"/>
      <c r="B528" s="401"/>
      <c r="C528" s="98" t="s">
        <v>375</v>
      </c>
      <c r="D528" s="99">
        <v>0</v>
      </c>
      <c r="E528" s="99">
        <v>0</v>
      </c>
      <c r="F528" s="100"/>
      <c r="G528" s="100"/>
      <c r="H528" s="208"/>
      <c r="I528" s="97"/>
      <c r="J528" s="6"/>
      <c r="K528" s="6"/>
      <c r="L528" s="6"/>
    </row>
    <row r="529" spans="1:12" s="5" customFormat="1" ht="25.5" hidden="1">
      <c r="A529" s="392"/>
      <c r="B529" s="401"/>
      <c r="C529" s="98" t="s">
        <v>376</v>
      </c>
      <c r="D529" s="99">
        <v>0</v>
      </c>
      <c r="E529" s="99">
        <v>0</v>
      </c>
      <c r="F529" s="100"/>
      <c r="G529" s="100"/>
      <c r="H529" s="208"/>
      <c r="I529" s="97"/>
      <c r="J529" s="6"/>
      <c r="K529" s="6"/>
      <c r="L529" s="6"/>
    </row>
    <row r="530" spans="1:12" s="5" customFormat="1" ht="25.5" hidden="1">
      <c r="A530" s="392"/>
      <c r="B530" s="401"/>
      <c r="C530" s="98" t="s">
        <v>377</v>
      </c>
      <c r="D530" s="99">
        <v>0</v>
      </c>
      <c r="E530" s="99">
        <v>0</v>
      </c>
      <c r="F530" s="100"/>
      <c r="G530" s="100"/>
      <c r="H530" s="208"/>
      <c r="I530" s="97"/>
      <c r="J530" s="6"/>
      <c r="K530" s="6"/>
      <c r="L530" s="6"/>
    </row>
    <row r="531" spans="1:12" s="5" customFormat="1" ht="25.5" hidden="1">
      <c r="A531" s="392"/>
      <c r="B531" s="401"/>
      <c r="C531" s="98" t="s">
        <v>378</v>
      </c>
      <c r="D531" s="99">
        <v>0</v>
      </c>
      <c r="E531" s="99">
        <v>0</v>
      </c>
      <c r="F531" s="100"/>
      <c r="G531" s="100"/>
      <c r="H531" s="208"/>
      <c r="I531" s="97"/>
      <c r="J531" s="6"/>
      <c r="K531" s="6"/>
      <c r="L531" s="6"/>
    </row>
    <row r="532" spans="1:12" s="5" customFormat="1" ht="25.5" hidden="1">
      <c r="A532" s="392"/>
      <c r="B532" s="401"/>
      <c r="C532" s="98" t="s">
        <v>379</v>
      </c>
      <c r="D532" s="99">
        <v>0</v>
      </c>
      <c r="E532" s="99">
        <v>0</v>
      </c>
      <c r="F532" s="100"/>
      <c r="G532" s="100"/>
      <c r="H532" s="208"/>
      <c r="I532" s="97"/>
      <c r="J532" s="6"/>
      <c r="K532" s="6"/>
      <c r="L532" s="6"/>
    </row>
    <row r="533" spans="1:12" s="5" customFormat="1" ht="25.5" hidden="1">
      <c r="A533" s="392"/>
      <c r="B533" s="401"/>
      <c r="C533" s="98" t="s">
        <v>380</v>
      </c>
      <c r="D533" s="99">
        <v>0</v>
      </c>
      <c r="E533" s="99">
        <v>0</v>
      </c>
      <c r="F533" s="100"/>
      <c r="G533" s="100"/>
      <c r="H533" s="208"/>
      <c r="I533" s="97"/>
      <c r="J533" s="6"/>
      <c r="K533" s="6"/>
      <c r="L533" s="6"/>
    </row>
    <row r="534" spans="1:12" s="5" customFormat="1" ht="25.5" hidden="1">
      <c r="A534" s="392"/>
      <c r="B534" s="401"/>
      <c r="C534" s="98" t="s">
        <v>381</v>
      </c>
      <c r="D534" s="99">
        <v>0</v>
      </c>
      <c r="E534" s="99">
        <v>0</v>
      </c>
      <c r="F534" s="100"/>
      <c r="G534" s="100"/>
      <c r="H534" s="208"/>
      <c r="I534" s="97"/>
      <c r="J534" s="6"/>
      <c r="K534" s="6"/>
      <c r="L534" s="6"/>
    </row>
    <row r="535" spans="1:12" s="5" customFormat="1" ht="25.5" hidden="1">
      <c r="A535" s="392"/>
      <c r="B535" s="401"/>
      <c r="C535" s="98" t="s">
        <v>382</v>
      </c>
      <c r="D535" s="99">
        <v>0</v>
      </c>
      <c r="E535" s="99">
        <v>0</v>
      </c>
      <c r="F535" s="100"/>
      <c r="G535" s="100"/>
      <c r="H535" s="208"/>
      <c r="I535" s="97"/>
      <c r="J535" s="6"/>
      <c r="K535" s="6"/>
      <c r="L535" s="6"/>
    </row>
    <row r="536" spans="1:12" s="5" customFormat="1" ht="25.5" hidden="1">
      <c r="A536" s="392"/>
      <c r="B536" s="401"/>
      <c r="C536" s="98" t="s">
        <v>383</v>
      </c>
      <c r="D536" s="99">
        <v>0</v>
      </c>
      <c r="E536" s="99">
        <v>0</v>
      </c>
      <c r="F536" s="100"/>
      <c r="G536" s="100"/>
      <c r="H536" s="208"/>
      <c r="I536" s="97"/>
      <c r="J536" s="6"/>
      <c r="K536" s="6"/>
      <c r="L536" s="6"/>
    </row>
    <row r="537" spans="1:12" s="5" customFormat="1" ht="25.5" hidden="1">
      <c r="A537" s="392"/>
      <c r="B537" s="401"/>
      <c r="C537" s="98" t="s">
        <v>384</v>
      </c>
      <c r="D537" s="99">
        <v>0</v>
      </c>
      <c r="E537" s="99">
        <v>0</v>
      </c>
      <c r="F537" s="100"/>
      <c r="G537" s="100"/>
      <c r="H537" s="208"/>
      <c r="I537" s="97"/>
      <c r="J537" s="6"/>
      <c r="K537" s="6"/>
      <c r="L537" s="6"/>
    </row>
    <row r="538" spans="1:12" s="5" customFormat="1" ht="25.5" hidden="1">
      <c r="A538" s="392"/>
      <c r="B538" s="401"/>
      <c r="C538" s="98" t="s">
        <v>385</v>
      </c>
      <c r="D538" s="99">
        <v>0</v>
      </c>
      <c r="E538" s="99">
        <v>0</v>
      </c>
      <c r="F538" s="100"/>
      <c r="G538" s="100"/>
      <c r="H538" s="208"/>
      <c r="I538" s="97"/>
      <c r="J538" s="6"/>
      <c r="K538" s="6"/>
      <c r="L538" s="6"/>
    </row>
    <row r="539" spans="1:12" s="5" customFormat="1" ht="25.5" hidden="1">
      <c r="A539" s="393"/>
      <c r="B539" s="429"/>
      <c r="C539" s="98" t="s">
        <v>275</v>
      </c>
      <c r="D539" s="99">
        <v>0</v>
      </c>
      <c r="E539" s="99">
        <v>0</v>
      </c>
      <c r="F539" s="100"/>
      <c r="G539" s="100"/>
      <c r="H539" s="208"/>
      <c r="I539" s="97"/>
      <c r="J539" s="6"/>
      <c r="K539" s="6"/>
      <c r="L539" s="6"/>
    </row>
    <row r="540" spans="1:12" s="5" customFormat="1" ht="12.75" hidden="1">
      <c r="A540" s="348"/>
      <c r="B540" s="349" t="s">
        <v>34</v>
      </c>
      <c r="C540" s="98" t="s">
        <v>35</v>
      </c>
      <c r="D540" s="99">
        <v>50900455</v>
      </c>
      <c r="E540" s="99"/>
      <c r="F540" s="99">
        <f t="shared" ref="F540" si="70">SUM(F541:F546)</f>
        <v>0</v>
      </c>
      <c r="G540" s="99">
        <f t="shared" ref="G540" si="71">SUM(G541:G546)</f>
        <v>0</v>
      </c>
      <c r="H540" s="208"/>
      <c r="I540" s="97"/>
      <c r="J540" s="6"/>
      <c r="K540" s="6"/>
      <c r="L540" s="6"/>
    </row>
    <row r="541" spans="1:12" s="5" customFormat="1" ht="25.5" hidden="1">
      <c r="A541" s="348"/>
      <c r="B541" s="349"/>
      <c r="C541" s="98" t="s">
        <v>484</v>
      </c>
      <c r="D541" s="99">
        <v>8250741</v>
      </c>
      <c r="E541" s="99"/>
      <c r="F541" s="100"/>
      <c r="G541" s="100"/>
      <c r="H541" s="208"/>
      <c r="I541" s="97"/>
      <c r="J541" s="6"/>
      <c r="K541" s="6"/>
      <c r="L541" s="6"/>
    </row>
    <row r="542" spans="1:12" s="5" customFormat="1" ht="25.5" hidden="1">
      <c r="A542" s="348"/>
      <c r="B542" s="349"/>
      <c r="C542" s="98" t="s">
        <v>485</v>
      </c>
      <c r="D542" s="99">
        <v>9970706</v>
      </c>
      <c r="E542" s="99"/>
      <c r="F542" s="100"/>
      <c r="G542" s="100"/>
      <c r="H542" s="208"/>
      <c r="I542" s="97"/>
      <c r="J542" s="6"/>
      <c r="K542" s="6"/>
      <c r="L542" s="6"/>
    </row>
    <row r="543" spans="1:12" s="5" customFormat="1" ht="25.5" hidden="1">
      <c r="A543" s="348"/>
      <c r="B543" s="349"/>
      <c r="C543" s="98" t="s">
        <v>257</v>
      </c>
      <c r="D543" s="99">
        <v>10148682</v>
      </c>
      <c r="E543" s="99"/>
      <c r="F543" s="100"/>
      <c r="G543" s="100"/>
      <c r="H543" s="208"/>
      <c r="I543" s="97"/>
      <c r="J543" s="6"/>
      <c r="K543" s="6"/>
      <c r="L543" s="6"/>
    </row>
    <row r="544" spans="1:12" s="5" customFormat="1" ht="25.5" hidden="1">
      <c r="A544" s="348"/>
      <c r="B544" s="349"/>
      <c r="C544" s="98" t="s">
        <v>254</v>
      </c>
      <c r="D544" s="99">
        <v>8041326</v>
      </c>
      <c r="E544" s="99"/>
      <c r="F544" s="100"/>
      <c r="G544" s="100"/>
      <c r="H544" s="208"/>
      <c r="I544" s="97"/>
      <c r="J544" s="6"/>
      <c r="K544" s="6"/>
      <c r="L544" s="6"/>
    </row>
    <row r="545" spans="1:12" s="5" customFormat="1" ht="25.5" hidden="1">
      <c r="A545" s="348"/>
      <c r="B545" s="349"/>
      <c r="C545" s="98" t="s">
        <v>255</v>
      </c>
      <c r="D545" s="99">
        <v>7155814</v>
      </c>
      <c r="E545" s="99"/>
      <c r="F545" s="100"/>
      <c r="G545" s="100"/>
      <c r="H545" s="208"/>
      <c r="I545" s="97"/>
      <c r="J545" s="6"/>
      <c r="K545" s="6"/>
      <c r="L545" s="6"/>
    </row>
    <row r="546" spans="1:12" s="5" customFormat="1" ht="25.5" hidden="1">
      <c r="A546" s="348"/>
      <c r="B546" s="349"/>
      <c r="C546" s="98" t="s">
        <v>256</v>
      </c>
      <c r="D546" s="99">
        <v>7333186</v>
      </c>
      <c r="E546" s="99"/>
      <c r="F546" s="100"/>
      <c r="G546" s="100"/>
      <c r="H546" s="208"/>
      <c r="I546" s="97"/>
      <c r="J546" s="6"/>
      <c r="K546" s="6"/>
      <c r="L546" s="6"/>
    </row>
    <row r="547" spans="1:12" s="5" customFormat="1" ht="12.75" hidden="1">
      <c r="A547" s="294"/>
      <c r="B547" s="299"/>
      <c r="C547" s="98"/>
      <c r="D547" s="96">
        <v>0</v>
      </c>
      <c r="E547" s="96">
        <v>0</v>
      </c>
      <c r="F547" s="100"/>
      <c r="G547" s="100"/>
      <c r="H547" s="208"/>
      <c r="I547" s="97"/>
      <c r="J547" s="6"/>
      <c r="K547" s="6"/>
      <c r="L547" s="6"/>
    </row>
    <row r="548" spans="1:12" s="5" customFormat="1" ht="12.75" hidden="1">
      <c r="A548" s="294"/>
      <c r="B548" s="299"/>
      <c r="C548" s="98"/>
      <c r="D548" s="96">
        <v>0</v>
      </c>
      <c r="E548" s="96">
        <v>0</v>
      </c>
      <c r="F548" s="103"/>
      <c r="G548" s="103"/>
      <c r="H548" s="208"/>
      <c r="I548" s="97"/>
      <c r="J548" s="6"/>
      <c r="K548" s="6"/>
      <c r="L548" s="6"/>
    </row>
    <row r="549" spans="1:12" s="5" customFormat="1" ht="28.5" customHeight="1">
      <c r="A549" s="449" t="s">
        <v>539</v>
      </c>
      <c r="B549" s="450"/>
      <c r="C549" s="451"/>
      <c r="D549" s="166">
        <f>D550+D556+D557+D562+D565+D566+D568+D569</f>
        <v>529112872</v>
      </c>
      <c r="E549" s="166">
        <v>223000269</v>
      </c>
      <c r="F549" s="166">
        <v>186062122</v>
      </c>
      <c r="G549" s="166">
        <v>214973322</v>
      </c>
      <c r="H549" s="212"/>
      <c r="I549" s="97"/>
      <c r="J549" s="137"/>
      <c r="K549" s="137"/>
      <c r="L549" s="137"/>
    </row>
    <row r="550" spans="1:12" s="11" customFormat="1" ht="25.5" hidden="1">
      <c r="A550" s="403" t="s">
        <v>20</v>
      </c>
      <c r="B550" s="104"/>
      <c r="C550" s="105" t="s">
        <v>540</v>
      </c>
      <c r="D550" s="106">
        <f t="shared" ref="D550" si="72">SUM(D551:D555)</f>
        <v>607035</v>
      </c>
      <c r="E550" s="106">
        <f>SUM(E551:E555)</f>
        <v>1130545</v>
      </c>
      <c r="F550" s="106">
        <f t="shared" ref="F550:G550" si="73">SUM(F551:F555)</f>
        <v>831734</v>
      </c>
      <c r="G550" s="106">
        <f t="shared" si="73"/>
        <v>853729</v>
      </c>
      <c r="H550" s="213"/>
      <c r="I550" s="177"/>
      <c r="J550" s="137"/>
      <c r="K550" s="137"/>
      <c r="L550" s="137"/>
    </row>
    <row r="551" spans="1:12" s="13" customFormat="1" hidden="1">
      <c r="A551" s="404"/>
      <c r="B551" s="108">
        <v>100</v>
      </c>
      <c r="C551" s="109" t="s">
        <v>541</v>
      </c>
      <c r="D551" s="99">
        <v>100393</v>
      </c>
      <c r="E551" s="99">
        <v>407957</v>
      </c>
      <c r="F551" s="110">
        <v>160222</v>
      </c>
      <c r="G551" s="110">
        <v>172611</v>
      </c>
      <c r="H551" s="208"/>
      <c r="I551" s="178"/>
      <c r="J551" s="137"/>
      <c r="K551" s="137"/>
      <c r="L551" s="137"/>
    </row>
    <row r="552" spans="1:12" ht="25.5" hidden="1">
      <c r="A552" s="404"/>
      <c r="B552" s="108">
        <v>104</v>
      </c>
      <c r="C552" s="112" t="s">
        <v>21</v>
      </c>
      <c r="D552" s="99">
        <v>64141</v>
      </c>
      <c r="E552" s="99">
        <v>86299</v>
      </c>
      <c r="F552" s="113">
        <v>93205</v>
      </c>
      <c r="G552" s="113">
        <v>100801</v>
      </c>
      <c r="H552" s="208"/>
      <c r="I552" s="163"/>
      <c r="J552" s="137"/>
      <c r="K552" s="137"/>
      <c r="L552" s="137"/>
    </row>
    <row r="553" spans="1:12" hidden="1">
      <c r="A553" s="404"/>
      <c r="B553" s="108" t="s">
        <v>17</v>
      </c>
      <c r="C553" s="112" t="s">
        <v>22</v>
      </c>
      <c r="D553" s="99">
        <v>8380</v>
      </c>
      <c r="E553" s="99">
        <v>22615</v>
      </c>
      <c r="F553" s="113">
        <v>22615</v>
      </c>
      <c r="G553" s="113">
        <v>22615</v>
      </c>
      <c r="H553" s="208"/>
      <c r="I553" s="163"/>
      <c r="J553" s="137"/>
      <c r="K553" s="137"/>
      <c r="L553" s="137"/>
    </row>
    <row r="554" spans="1:12" hidden="1">
      <c r="A554" s="404"/>
      <c r="B554" s="108">
        <v>111</v>
      </c>
      <c r="C554" s="112" t="s">
        <v>542</v>
      </c>
      <c r="D554" s="99">
        <v>5966</v>
      </c>
      <c r="E554" s="99">
        <v>61900</v>
      </c>
      <c r="F554" s="113">
        <v>0</v>
      </c>
      <c r="G554" s="113">
        <v>0</v>
      </c>
      <c r="H554" s="208"/>
      <c r="I554" s="163"/>
    </row>
    <row r="555" spans="1:12" ht="14.25" hidden="1" customHeight="1">
      <c r="A555" s="405"/>
      <c r="B555" s="108">
        <v>123</v>
      </c>
      <c r="C555" s="112" t="s">
        <v>24</v>
      </c>
      <c r="D555" s="99">
        <v>428155</v>
      </c>
      <c r="E555" s="99">
        <v>551774</v>
      </c>
      <c r="F555" s="113">
        <v>555692</v>
      </c>
      <c r="G555" s="113">
        <v>557702</v>
      </c>
      <c r="H555" s="208"/>
      <c r="I555" s="163"/>
    </row>
    <row r="556" spans="1:12" ht="25.5" hidden="1">
      <c r="A556" s="294" t="s">
        <v>25</v>
      </c>
      <c r="B556" s="299" t="s">
        <v>47</v>
      </c>
      <c r="C556" s="95" t="s">
        <v>96</v>
      </c>
      <c r="D556" s="96">
        <v>54411984</v>
      </c>
      <c r="E556" s="96">
        <v>99294684</v>
      </c>
      <c r="F556" s="119">
        <v>106245311</v>
      </c>
      <c r="G556" s="119">
        <v>113682483</v>
      </c>
      <c r="H556" s="208"/>
      <c r="I556" s="163"/>
    </row>
    <row r="557" spans="1:12" ht="25.5" hidden="1">
      <c r="A557" s="391" t="s">
        <v>109</v>
      </c>
      <c r="B557" s="299" t="s">
        <v>47</v>
      </c>
      <c r="C557" s="95" t="s">
        <v>97</v>
      </c>
      <c r="D557" s="96">
        <f>D558</f>
        <v>332416045</v>
      </c>
      <c r="E557" s="96">
        <v>225308538</v>
      </c>
      <c r="F557" s="96">
        <v>247887200</v>
      </c>
      <c r="G557" s="96">
        <v>0</v>
      </c>
      <c r="H557" s="208"/>
      <c r="I557" s="163"/>
    </row>
    <row r="558" spans="1:12" ht="39" hidden="1" customHeight="1">
      <c r="A558" s="392"/>
      <c r="B558" s="299" t="s">
        <v>41</v>
      </c>
      <c r="C558" s="98" t="s">
        <v>98</v>
      </c>
      <c r="D558" s="99">
        <v>332416045</v>
      </c>
      <c r="E558" s="99">
        <v>207943178</v>
      </c>
      <c r="F558" s="100">
        <v>0</v>
      </c>
      <c r="G558" s="100">
        <v>0</v>
      </c>
      <c r="H558" s="208"/>
      <c r="I558" s="163"/>
    </row>
    <row r="559" spans="1:12" ht="39" hidden="1" customHeight="1">
      <c r="A559" s="392"/>
      <c r="B559" s="293" t="s">
        <v>85</v>
      </c>
      <c r="C559" s="98" t="s">
        <v>666</v>
      </c>
      <c r="D559" s="96">
        <v>0</v>
      </c>
      <c r="E559" s="99">
        <v>10207120</v>
      </c>
      <c r="F559" s="100">
        <v>247887200</v>
      </c>
      <c r="G559" s="100"/>
      <c r="H559" s="208"/>
      <c r="I559" s="163"/>
    </row>
    <row r="560" spans="1:12" ht="39" hidden="1" customHeight="1">
      <c r="A560" s="393"/>
      <c r="B560" s="293" t="s">
        <v>85</v>
      </c>
      <c r="C560" s="98" t="s">
        <v>667</v>
      </c>
      <c r="D560" s="96">
        <v>0</v>
      </c>
      <c r="E560" s="99">
        <v>6362880</v>
      </c>
      <c r="F560" s="100"/>
      <c r="G560" s="100"/>
      <c r="H560" s="208"/>
      <c r="I560" s="163"/>
    </row>
    <row r="561" spans="1:12" ht="39" hidden="1" customHeight="1">
      <c r="A561" s="292"/>
      <c r="B561" s="293" t="s">
        <v>85</v>
      </c>
      <c r="C561" s="98" t="s">
        <v>668</v>
      </c>
      <c r="D561" s="96"/>
      <c r="E561" s="99">
        <v>795360</v>
      </c>
      <c r="F561" s="100"/>
      <c r="G561" s="100"/>
      <c r="H561" s="208"/>
      <c r="I561" s="163"/>
    </row>
    <row r="562" spans="1:12" ht="39" hidden="1" customHeight="1">
      <c r="A562" s="348" t="s">
        <v>26</v>
      </c>
      <c r="B562" s="299" t="s">
        <v>47</v>
      </c>
      <c r="C562" s="95" t="s">
        <v>49</v>
      </c>
      <c r="D562" s="96">
        <v>27597806</v>
      </c>
      <c r="E562" s="96">
        <f>SUM(E563:E564)</f>
        <v>64893084</v>
      </c>
      <c r="F562" s="96">
        <f t="shared" ref="F562:G562" si="74">SUM(F563:F564)</f>
        <v>62651018</v>
      </c>
      <c r="G562" s="96">
        <f t="shared" si="74"/>
        <v>59723967</v>
      </c>
      <c r="H562" s="208"/>
      <c r="I562" s="163"/>
    </row>
    <row r="563" spans="1:12" ht="33" hidden="1" customHeight="1">
      <c r="A563" s="348"/>
      <c r="B563" s="299" t="s">
        <v>13</v>
      </c>
      <c r="C563" s="98" t="s">
        <v>27</v>
      </c>
      <c r="D563" s="99">
        <v>27313193</v>
      </c>
      <c r="E563" s="99">
        <v>64483516</v>
      </c>
      <c r="F563" s="100">
        <v>62220483</v>
      </c>
      <c r="G563" s="100">
        <v>59269815</v>
      </c>
      <c r="H563" s="208"/>
      <c r="I563" s="163"/>
    </row>
    <row r="564" spans="1:12" ht="30.75" hidden="1" customHeight="1">
      <c r="A564" s="348"/>
      <c r="B564" s="299" t="s">
        <v>40</v>
      </c>
      <c r="C564" s="98" t="s">
        <v>28</v>
      </c>
      <c r="D564" s="99">
        <v>284613</v>
      </c>
      <c r="E564" s="99">
        <v>409568</v>
      </c>
      <c r="F564" s="100">
        <v>430535</v>
      </c>
      <c r="G564" s="100">
        <v>454152</v>
      </c>
      <c r="H564" s="208"/>
      <c r="I564" s="163"/>
      <c r="J564" s="155"/>
    </row>
    <row r="565" spans="1:12" ht="38.25" hidden="1">
      <c r="A565" s="294" t="s">
        <v>29</v>
      </c>
      <c r="B565" s="299" t="s">
        <v>47</v>
      </c>
      <c r="C565" s="95" t="s">
        <v>105</v>
      </c>
      <c r="D565" s="96">
        <v>20000000</v>
      </c>
      <c r="E565" s="96">
        <v>62814018</v>
      </c>
      <c r="F565" s="119">
        <v>55015231</v>
      </c>
      <c r="G565" s="119">
        <v>53765577</v>
      </c>
      <c r="H565" s="208"/>
      <c r="I565" s="163"/>
    </row>
    <row r="566" spans="1:12" ht="18" hidden="1" customHeight="1">
      <c r="A566" s="348" t="s">
        <v>30</v>
      </c>
      <c r="B566" s="299" t="s">
        <v>47</v>
      </c>
      <c r="C566" s="95" t="s">
        <v>106</v>
      </c>
      <c r="D566" s="96">
        <v>28600000</v>
      </c>
      <c r="E566" s="96">
        <v>58839906</v>
      </c>
      <c r="F566" s="119">
        <v>72055033</v>
      </c>
      <c r="G566" s="119">
        <v>121017952</v>
      </c>
      <c r="H566" s="209"/>
      <c r="I566" s="163"/>
    </row>
    <row r="567" spans="1:12" ht="18" hidden="1" customHeight="1">
      <c r="A567" s="348"/>
      <c r="B567" s="299" t="s">
        <v>41</v>
      </c>
      <c r="C567" s="98" t="s">
        <v>107</v>
      </c>
      <c r="D567" s="96">
        <v>0</v>
      </c>
      <c r="E567" s="96">
        <v>0</v>
      </c>
      <c r="F567" s="100"/>
      <c r="G567" s="100"/>
      <c r="H567" s="208"/>
      <c r="I567" s="163"/>
    </row>
    <row r="568" spans="1:12" hidden="1">
      <c r="A568" s="300" t="s">
        <v>362</v>
      </c>
      <c r="B568" s="108"/>
      <c r="C568" s="123" t="s">
        <v>311</v>
      </c>
      <c r="D568" s="96">
        <v>0</v>
      </c>
      <c r="E568" s="96">
        <v>29183468</v>
      </c>
      <c r="F568" s="119">
        <v>29183468</v>
      </c>
      <c r="G568" s="124">
        <v>29183468</v>
      </c>
      <c r="H568" s="208"/>
      <c r="I568" s="163"/>
    </row>
    <row r="569" spans="1:12" ht="51" hidden="1">
      <c r="A569" s="300" t="s">
        <v>9</v>
      </c>
      <c r="B569" s="108"/>
      <c r="C569" s="123" t="s">
        <v>679</v>
      </c>
      <c r="D569" s="96">
        <v>65480002</v>
      </c>
      <c r="E569" s="96">
        <v>98194140</v>
      </c>
      <c r="F569" s="119">
        <v>101993845</v>
      </c>
      <c r="G569" s="124">
        <v>108172700</v>
      </c>
      <c r="H569" s="208"/>
      <c r="I569" s="163"/>
    </row>
    <row r="570" spans="1:12" ht="28.5" customHeight="1">
      <c r="A570" s="446" t="s">
        <v>31</v>
      </c>
      <c r="B570" s="447"/>
      <c r="C570" s="448"/>
      <c r="D570" s="174">
        <f>D571+D576+D578</f>
        <v>8252755</v>
      </c>
      <c r="E570" s="174">
        <v>7854998</v>
      </c>
      <c r="F570" s="174">
        <v>6418439</v>
      </c>
      <c r="G570" s="174">
        <v>6418439</v>
      </c>
      <c r="H570" s="298"/>
      <c r="I570" s="163"/>
      <c r="J570" s="137"/>
      <c r="K570" s="137"/>
      <c r="L570" s="137"/>
    </row>
    <row r="571" spans="1:12" ht="30.75" hidden="1" customHeight="1">
      <c r="A571" s="403" t="s">
        <v>20</v>
      </c>
      <c r="B571" s="104"/>
      <c r="C571" s="95" t="s">
        <v>357</v>
      </c>
      <c r="D571" s="174">
        <f t="shared" ref="D571" si="75">SUM(D572:D575)</f>
        <v>516816</v>
      </c>
      <c r="E571" s="174">
        <f t="shared" ref="E571:G571" si="76">SUM(E572:E575)</f>
        <v>574754</v>
      </c>
      <c r="F571" s="174">
        <f t="shared" si="76"/>
        <v>614067</v>
      </c>
      <c r="G571" s="174">
        <f t="shared" si="76"/>
        <v>656128</v>
      </c>
      <c r="H571" s="75"/>
      <c r="I571" s="163"/>
    </row>
    <row r="572" spans="1:12" hidden="1">
      <c r="A572" s="404"/>
      <c r="B572" s="108">
        <v>100</v>
      </c>
      <c r="C572" s="98" t="s">
        <v>358</v>
      </c>
      <c r="D572" s="206">
        <v>55225</v>
      </c>
      <c r="E572" s="206">
        <v>73484</v>
      </c>
      <c r="F572" s="175">
        <v>78627</v>
      </c>
      <c r="G572" s="175">
        <v>84133</v>
      </c>
      <c r="H572" s="208"/>
      <c r="I572" s="163"/>
    </row>
    <row r="573" spans="1:12" ht="25.5" hidden="1">
      <c r="A573" s="404"/>
      <c r="B573" s="108">
        <v>104</v>
      </c>
      <c r="C573" s="112" t="s">
        <v>21</v>
      </c>
      <c r="D573" s="206">
        <v>13823</v>
      </c>
      <c r="E573" s="206">
        <v>14792</v>
      </c>
      <c r="F573" s="175">
        <v>15826</v>
      </c>
      <c r="G573" s="175">
        <v>16933</v>
      </c>
      <c r="H573" s="208"/>
      <c r="I573" s="163"/>
    </row>
    <row r="574" spans="1:12" hidden="1">
      <c r="A574" s="404"/>
      <c r="B574" s="108">
        <v>111</v>
      </c>
      <c r="C574" s="112" t="s">
        <v>542</v>
      </c>
      <c r="D574" s="206">
        <v>5750</v>
      </c>
      <c r="E574" s="206">
        <v>13150</v>
      </c>
      <c r="F574" s="175">
        <v>13150</v>
      </c>
      <c r="G574" s="175">
        <v>13150</v>
      </c>
      <c r="H574" s="208"/>
      <c r="I574" s="163"/>
    </row>
    <row r="575" spans="1:12" ht="14.25" hidden="1" customHeight="1">
      <c r="A575" s="405"/>
      <c r="B575" s="108">
        <v>123</v>
      </c>
      <c r="C575" s="112" t="s">
        <v>24</v>
      </c>
      <c r="D575" s="206">
        <v>442018</v>
      </c>
      <c r="E575" s="206">
        <v>473328</v>
      </c>
      <c r="F575" s="175">
        <v>506464</v>
      </c>
      <c r="G575" s="175">
        <v>541912</v>
      </c>
      <c r="H575" s="208"/>
      <c r="I575" s="163"/>
    </row>
    <row r="576" spans="1:12" hidden="1">
      <c r="A576" s="348" t="s">
        <v>32</v>
      </c>
      <c r="B576" s="299" t="s">
        <v>47</v>
      </c>
      <c r="C576" s="95" t="s">
        <v>95</v>
      </c>
      <c r="D576" s="96">
        <v>6418439</v>
      </c>
      <c r="E576" s="96">
        <f t="shared" ref="E576:G576" si="77">E577</f>
        <v>25604521</v>
      </c>
      <c r="F576" s="96">
        <f t="shared" si="77"/>
        <v>25604521</v>
      </c>
      <c r="G576" s="96">
        <f t="shared" si="77"/>
        <v>25604521</v>
      </c>
      <c r="H576" s="208"/>
      <c r="I576" s="163"/>
    </row>
    <row r="577" spans="1:12" ht="22.5" hidden="1" customHeight="1">
      <c r="A577" s="348"/>
      <c r="B577" s="299" t="s">
        <v>46</v>
      </c>
      <c r="C577" s="98" t="s">
        <v>45</v>
      </c>
      <c r="D577" s="100">
        <v>6418439</v>
      </c>
      <c r="E577" s="100">
        <v>25604521</v>
      </c>
      <c r="F577" s="100">
        <v>25604521</v>
      </c>
      <c r="G577" s="100">
        <v>25604521</v>
      </c>
      <c r="H577" s="75"/>
      <c r="I577" s="163"/>
    </row>
    <row r="578" spans="1:12" ht="22.5" hidden="1" customHeight="1">
      <c r="A578" s="350" t="s">
        <v>527</v>
      </c>
      <c r="B578" s="170"/>
      <c r="C578" s="95" t="s">
        <v>528</v>
      </c>
      <c r="D578" s="96">
        <f>D585+D579</f>
        <v>1317500</v>
      </c>
      <c r="E578" s="96">
        <f>E585+E579</f>
        <v>36364183</v>
      </c>
      <c r="F578" s="96">
        <f t="shared" ref="F578:G578" si="78">F585+F579</f>
        <v>20750165</v>
      </c>
      <c r="G578" s="96">
        <f t="shared" si="78"/>
        <v>0</v>
      </c>
      <c r="H578" s="75"/>
      <c r="I578" s="163"/>
    </row>
    <row r="579" spans="1:12" ht="25.5" hidden="1">
      <c r="A579" s="350"/>
      <c r="B579" s="170">
        <v>104</v>
      </c>
      <c r="C579" s="98" t="s">
        <v>612</v>
      </c>
      <c r="D579" s="99">
        <f>SUM(D580:D581)</f>
        <v>1317500</v>
      </c>
      <c r="E579" s="99">
        <f>SUM(E580:E584)</f>
        <v>36364183</v>
      </c>
      <c r="F579" s="99">
        <f t="shared" ref="F579:G579" si="79">SUM(F580:F584)</f>
        <v>20750165</v>
      </c>
      <c r="G579" s="99">
        <f t="shared" si="79"/>
        <v>0</v>
      </c>
      <c r="H579" s="75"/>
      <c r="I579" s="163"/>
    </row>
    <row r="580" spans="1:12" ht="25.5" hidden="1">
      <c r="A580" s="350"/>
      <c r="B580" s="170"/>
      <c r="C580" s="98" t="s">
        <v>602</v>
      </c>
      <c r="D580" s="100">
        <v>617500</v>
      </c>
      <c r="E580" s="100">
        <v>9359163</v>
      </c>
      <c r="F580" s="96"/>
      <c r="G580" s="96"/>
      <c r="H580" s="75"/>
      <c r="I580" s="163"/>
    </row>
    <row r="581" spans="1:12" hidden="1">
      <c r="A581" s="350"/>
      <c r="B581" s="170"/>
      <c r="C581" s="98" t="s">
        <v>610</v>
      </c>
      <c r="D581" s="100">
        <v>700000</v>
      </c>
      <c r="E581" s="100">
        <v>967728</v>
      </c>
      <c r="F581" s="96"/>
      <c r="G581" s="96"/>
      <c r="H581" s="75"/>
      <c r="I581" s="163"/>
    </row>
    <row r="582" spans="1:12" ht="25.5" hidden="1">
      <c r="A582" s="350"/>
      <c r="B582" s="170"/>
      <c r="C582" s="98" t="s">
        <v>681</v>
      </c>
      <c r="D582" s="100"/>
      <c r="E582" s="100">
        <v>490342</v>
      </c>
      <c r="F582" s="96"/>
      <c r="G582" s="96"/>
      <c r="H582" s="75"/>
      <c r="I582" s="163"/>
    </row>
    <row r="583" spans="1:12" ht="25.5" hidden="1">
      <c r="A583" s="350"/>
      <c r="B583" s="170"/>
      <c r="C583" s="98" t="s">
        <v>682</v>
      </c>
      <c r="D583" s="100"/>
      <c r="E583" s="100">
        <v>4796785</v>
      </c>
      <c r="F583" s="96"/>
      <c r="G583" s="96"/>
      <c r="H583" s="75"/>
      <c r="I583" s="163"/>
    </row>
    <row r="584" spans="1:12" ht="25.5" hidden="1">
      <c r="A584" s="350"/>
      <c r="B584" s="170"/>
      <c r="C584" s="98" t="s">
        <v>680</v>
      </c>
      <c r="D584" s="100"/>
      <c r="E584" s="100">
        <v>20750165</v>
      </c>
      <c r="F584" s="100">
        <v>20750165</v>
      </c>
      <c r="G584" s="96"/>
      <c r="H584" s="75"/>
      <c r="I584" s="163"/>
    </row>
    <row r="585" spans="1:12" ht="26.25" hidden="1" customHeight="1">
      <c r="A585" s="350"/>
      <c r="B585" s="170">
        <v>105</v>
      </c>
      <c r="C585" s="98" t="s">
        <v>529</v>
      </c>
      <c r="D585" s="99">
        <f>SUM(D586:D588)</f>
        <v>0</v>
      </c>
      <c r="E585" s="99">
        <f>SUM(E586:E588)</f>
        <v>0</v>
      </c>
      <c r="F585" s="100"/>
      <c r="G585" s="100"/>
      <c r="H585" s="75"/>
      <c r="I585" s="163"/>
    </row>
    <row r="586" spans="1:12" ht="25.5" hidden="1" customHeight="1">
      <c r="A586" s="294"/>
      <c r="B586" s="299"/>
      <c r="C586" s="98" t="s">
        <v>602</v>
      </c>
      <c r="D586" s="100"/>
      <c r="E586" s="100"/>
      <c r="F586" s="100"/>
      <c r="G586" s="100"/>
      <c r="H586" s="75"/>
      <c r="I586" s="163"/>
    </row>
    <row r="587" spans="1:12" ht="25.5" hidden="1" customHeight="1">
      <c r="A587" s="294"/>
      <c r="B587" s="299"/>
      <c r="C587" s="98" t="s">
        <v>610</v>
      </c>
      <c r="D587" s="100"/>
      <c r="E587" s="100"/>
      <c r="F587" s="100"/>
      <c r="G587" s="100"/>
      <c r="H587" s="75"/>
      <c r="I587" s="163"/>
    </row>
    <row r="588" spans="1:12" ht="23.25" hidden="1" customHeight="1">
      <c r="A588" s="294"/>
      <c r="B588" s="299"/>
      <c r="C588" s="98" t="s">
        <v>603</v>
      </c>
      <c r="D588" s="103"/>
      <c r="E588" s="103"/>
      <c r="F588" s="103"/>
      <c r="G588" s="103"/>
      <c r="H588" s="75"/>
      <c r="I588" s="163"/>
    </row>
    <row r="589" spans="1:12" ht="25.5" customHeight="1">
      <c r="A589" s="449" t="s">
        <v>546</v>
      </c>
      <c r="B589" s="450"/>
      <c r="C589" s="451"/>
      <c r="D589" s="166">
        <f>D590</f>
        <v>6372667</v>
      </c>
      <c r="E589" s="166">
        <v>6709231</v>
      </c>
      <c r="F589" s="166"/>
      <c r="G589" s="166"/>
      <c r="H589" s="298"/>
      <c r="I589" s="163"/>
      <c r="J589" s="137"/>
      <c r="K589" s="137"/>
      <c r="L589" s="137"/>
    </row>
    <row r="590" spans="1:12" ht="25.5" hidden="1" customHeight="1">
      <c r="A590" s="403" t="s">
        <v>20</v>
      </c>
      <c r="B590" s="104"/>
      <c r="C590" s="105" t="s">
        <v>540</v>
      </c>
      <c r="D590" s="106">
        <f t="shared" ref="D590:G590" si="80">SUM(D591:D595)</f>
        <v>6372667</v>
      </c>
      <c r="E590" s="106">
        <f t="shared" si="80"/>
        <v>9811951</v>
      </c>
      <c r="F590" s="106">
        <f t="shared" si="80"/>
        <v>9479536</v>
      </c>
      <c r="G590" s="106">
        <f t="shared" si="80"/>
        <v>9520572</v>
      </c>
      <c r="H590" s="208"/>
      <c r="I590" s="163"/>
      <c r="J590" s="137"/>
      <c r="K590" s="137"/>
      <c r="L590" s="137"/>
    </row>
    <row r="591" spans="1:12" ht="26.25" hidden="1" customHeight="1">
      <c r="A591" s="404"/>
      <c r="B591" s="108">
        <v>100</v>
      </c>
      <c r="C591" s="109" t="s">
        <v>541</v>
      </c>
      <c r="D591" s="110">
        <v>1195593</v>
      </c>
      <c r="E591" s="110">
        <v>1207948</v>
      </c>
      <c r="F591" s="110">
        <v>1226705</v>
      </c>
      <c r="G591" s="110">
        <v>1244819</v>
      </c>
      <c r="H591" s="208"/>
      <c r="I591" s="163"/>
      <c r="J591" s="137"/>
      <c r="K591" s="137"/>
      <c r="L591" s="137"/>
    </row>
    <row r="592" spans="1:12" ht="25.5" hidden="1" customHeight="1">
      <c r="A592" s="404"/>
      <c r="B592" s="108">
        <v>104</v>
      </c>
      <c r="C592" s="112" t="s">
        <v>21</v>
      </c>
      <c r="D592" s="113">
        <v>1028632</v>
      </c>
      <c r="E592" s="113">
        <v>1518619</v>
      </c>
      <c r="F592" s="110">
        <v>1231237</v>
      </c>
      <c r="G592" s="110">
        <v>1269788</v>
      </c>
      <c r="H592" s="208"/>
      <c r="I592" s="163"/>
      <c r="J592" s="137"/>
      <c r="K592" s="137"/>
      <c r="L592" s="137"/>
    </row>
    <row r="593" spans="1:12" hidden="1">
      <c r="A593" s="404"/>
      <c r="B593" s="108" t="s">
        <v>17</v>
      </c>
      <c r="C593" s="112" t="s">
        <v>22</v>
      </c>
      <c r="D593" s="113">
        <v>202837</v>
      </c>
      <c r="E593" s="113">
        <v>196175</v>
      </c>
      <c r="F593" s="110">
        <v>196545</v>
      </c>
      <c r="G593" s="110">
        <v>196545</v>
      </c>
      <c r="H593" s="208"/>
      <c r="I593" s="163"/>
      <c r="J593" s="137"/>
      <c r="K593" s="137"/>
      <c r="L593" s="137"/>
    </row>
    <row r="594" spans="1:12" hidden="1">
      <c r="A594" s="404"/>
      <c r="B594" s="108">
        <v>111</v>
      </c>
      <c r="C594" s="112" t="s">
        <v>542</v>
      </c>
      <c r="D594" s="113">
        <v>138037</v>
      </c>
      <c r="E594" s="113">
        <v>2248958</v>
      </c>
      <c r="F594" s="110">
        <v>2215970</v>
      </c>
      <c r="G594" s="110">
        <v>2215970</v>
      </c>
      <c r="H594" s="208"/>
      <c r="I594" s="163"/>
      <c r="J594" s="137"/>
      <c r="K594" s="137"/>
      <c r="L594" s="137"/>
    </row>
    <row r="595" spans="1:12" hidden="1">
      <c r="A595" s="405"/>
      <c r="B595" s="108">
        <v>123</v>
      </c>
      <c r="C595" s="112" t="s">
        <v>24</v>
      </c>
      <c r="D595" s="113">
        <v>3807568</v>
      </c>
      <c r="E595" s="113">
        <v>4640251</v>
      </c>
      <c r="F595" s="110">
        <v>4609079</v>
      </c>
      <c r="G595" s="110">
        <v>4593450</v>
      </c>
      <c r="H595" s="208"/>
      <c r="I595" s="163"/>
      <c r="J595" s="137"/>
      <c r="K595" s="137"/>
      <c r="L595" s="137"/>
    </row>
    <row r="596" spans="1:12" ht="25.5" customHeight="1">
      <c r="A596" s="449" t="s">
        <v>547</v>
      </c>
      <c r="B596" s="450"/>
      <c r="C596" s="451"/>
      <c r="D596" s="166">
        <f>D597+D603</f>
        <v>4916419</v>
      </c>
      <c r="E596" s="166">
        <v>2921269</v>
      </c>
      <c r="F596" s="166">
        <v>11338767</v>
      </c>
      <c r="G596" s="166">
        <v>11338767</v>
      </c>
      <c r="H596" s="298"/>
      <c r="I596" s="163"/>
      <c r="J596" s="137"/>
      <c r="K596" s="137"/>
      <c r="L596" s="137"/>
    </row>
    <row r="597" spans="1:12" ht="25.5" hidden="1" customHeight="1">
      <c r="A597" s="445" t="s">
        <v>20</v>
      </c>
      <c r="B597" s="104"/>
      <c r="C597" s="105" t="s">
        <v>540</v>
      </c>
      <c r="D597" s="106">
        <f t="shared" ref="D597:G597" si="81">SUM(D598:D602)</f>
        <v>4916419</v>
      </c>
      <c r="E597" s="281">
        <f t="shared" si="81"/>
        <v>5460739</v>
      </c>
      <c r="F597" s="281">
        <f t="shared" si="81"/>
        <v>2960374</v>
      </c>
      <c r="G597" s="281">
        <f t="shared" si="81"/>
        <v>3027135</v>
      </c>
      <c r="H597" s="208"/>
    </row>
    <row r="598" spans="1:12" ht="25.5" hidden="1" customHeight="1">
      <c r="A598" s="445"/>
      <c r="B598" s="108">
        <v>100</v>
      </c>
      <c r="C598" s="109" t="s">
        <v>541</v>
      </c>
      <c r="D598" s="113">
        <v>180276</v>
      </c>
      <c r="E598" s="282">
        <v>178732</v>
      </c>
      <c r="F598" s="282">
        <v>184017</v>
      </c>
      <c r="G598" s="282">
        <v>167886</v>
      </c>
      <c r="H598" s="208"/>
    </row>
    <row r="599" spans="1:12" ht="25.5" hidden="1" customHeight="1">
      <c r="A599" s="445"/>
      <c r="B599" s="108">
        <v>104</v>
      </c>
      <c r="C599" s="112" t="s">
        <v>21</v>
      </c>
      <c r="D599" s="113">
        <v>169833</v>
      </c>
      <c r="E599" s="282">
        <v>202372</v>
      </c>
      <c r="F599" s="282">
        <v>211651</v>
      </c>
      <c r="G599" s="282">
        <v>222231</v>
      </c>
      <c r="H599" s="208"/>
    </row>
    <row r="600" spans="1:12" ht="25.5" hidden="1" customHeight="1">
      <c r="A600" s="445"/>
      <c r="B600" s="108" t="s">
        <v>17</v>
      </c>
      <c r="C600" s="112" t="s">
        <v>22</v>
      </c>
      <c r="D600" s="113">
        <v>2523496</v>
      </c>
      <c r="E600" s="282">
        <v>2673260</v>
      </c>
      <c r="F600" s="282">
        <v>893122</v>
      </c>
      <c r="G600" s="282">
        <v>947840</v>
      </c>
      <c r="H600" s="208"/>
    </row>
    <row r="601" spans="1:12" ht="25.5" hidden="1" customHeight="1">
      <c r="A601" s="445"/>
      <c r="B601" s="108">
        <v>111</v>
      </c>
      <c r="C601" s="112" t="s">
        <v>542</v>
      </c>
      <c r="D601" s="113">
        <v>617078</v>
      </c>
      <c r="E601" s="282">
        <v>757850</v>
      </c>
      <c r="F601" s="282"/>
      <c r="G601" s="282"/>
      <c r="H601" s="208"/>
    </row>
    <row r="602" spans="1:12" ht="25.5" hidden="1" customHeight="1">
      <c r="A602" s="445"/>
      <c r="B602" s="108">
        <v>123</v>
      </c>
      <c r="C602" s="112" t="s">
        <v>24</v>
      </c>
      <c r="D602" s="113">
        <v>1425736</v>
      </c>
      <c r="E602" s="282">
        <v>1648525</v>
      </c>
      <c r="F602" s="282">
        <v>1671584</v>
      </c>
      <c r="G602" s="282">
        <v>1689178</v>
      </c>
      <c r="H602" s="208"/>
    </row>
    <row r="603" spans="1:12" ht="27.75" hidden="1" customHeight="1">
      <c r="A603" s="203">
        <v>120</v>
      </c>
      <c r="B603" s="162"/>
      <c r="C603" s="48" t="s">
        <v>103</v>
      </c>
      <c r="D603" s="187"/>
      <c r="E603" s="187"/>
      <c r="F603" s="187"/>
      <c r="G603" s="187"/>
      <c r="H603" s="204"/>
    </row>
    <row r="604" spans="1:12" ht="25.5" customHeight="1">
      <c r="E604" s="305"/>
    </row>
  </sheetData>
  <mergeCells count="43">
    <mergeCell ref="A5:C5"/>
    <mergeCell ref="A6:A11"/>
    <mergeCell ref="A12:C12"/>
    <mergeCell ref="A13:A18"/>
    <mergeCell ref="A19:A72"/>
    <mergeCell ref="B20:B26"/>
    <mergeCell ref="B27:B46"/>
    <mergeCell ref="B47:B53"/>
    <mergeCell ref="B54:B72"/>
    <mergeCell ref="A1:H1"/>
    <mergeCell ref="A3:A4"/>
    <mergeCell ref="B3:B4"/>
    <mergeCell ref="C3:C4"/>
    <mergeCell ref="D3:D4"/>
    <mergeCell ref="E3:G3"/>
    <mergeCell ref="H3:H4"/>
    <mergeCell ref="A73:A382"/>
    <mergeCell ref="B76:B82"/>
    <mergeCell ref="B83:B87"/>
    <mergeCell ref="B88:B230"/>
    <mergeCell ref="B540:B546"/>
    <mergeCell ref="B231:B381"/>
    <mergeCell ref="B385:B442"/>
    <mergeCell ref="B443:B467"/>
    <mergeCell ref="A384:A467"/>
    <mergeCell ref="A597:A602"/>
    <mergeCell ref="A571:A575"/>
    <mergeCell ref="A576:A577"/>
    <mergeCell ref="A578:A585"/>
    <mergeCell ref="A589:C589"/>
    <mergeCell ref="A590:A595"/>
    <mergeCell ref="A596:C596"/>
    <mergeCell ref="A570:C570"/>
    <mergeCell ref="A468:A493"/>
    <mergeCell ref="B469:B493"/>
    <mergeCell ref="A494:A539"/>
    <mergeCell ref="B495:B539"/>
    <mergeCell ref="A540:A546"/>
    <mergeCell ref="A566:A567"/>
    <mergeCell ref="A549:C549"/>
    <mergeCell ref="A550:A555"/>
    <mergeCell ref="A557:A560"/>
    <mergeCell ref="A562:A564"/>
  </mergeCells>
  <pageMargins left="0.23622047244094491" right="0.23622047244094491" top="0.35433070866141736" bottom="0.35433070866141736" header="0.31496062992125984" footer="0.31496062992125984"/>
  <pageSetup paperSize="9" scale="87" orientation="landscape"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61EC4-DD77-49FD-A7E6-2AB7A29E5158}">
  <sheetPr>
    <tabColor theme="8" tint="0.79998168889431442"/>
  </sheetPr>
  <dimension ref="A1:V685"/>
  <sheetViews>
    <sheetView showGridLines="0" view="pageBreakPreview" zoomScaleNormal="100" zoomScaleSheetLayoutView="100" workbookViewId="0">
      <selection activeCell="D475" sqref="D475"/>
    </sheetView>
  </sheetViews>
  <sheetFormatPr defaultRowHeight="14.25"/>
  <cols>
    <col min="1" max="2" width="5.7109375" style="34" bestFit="1" customWidth="1"/>
    <col min="3" max="3" width="42.85546875" style="34" customWidth="1"/>
    <col min="4" max="4" width="14" style="34" customWidth="1"/>
    <col min="5" max="5" width="15.42578125" style="34" customWidth="1"/>
    <col min="6" max="6" width="13.5703125" style="34" bestFit="1" customWidth="1"/>
    <col min="7" max="7" width="13.5703125" style="34" customWidth="1"/>
    <col min="8" max="8" width="13.5703125" style="34" hidden="1" customWidth="1"/>
    <col min="9" max="9" width="35.5703125" style="34" bestFit="1" customWidth="1"/>
    <col min="10" max="10" width="22.140625" style="130" hidden="1" customWidth="1"/>
    <col min="11" max="11" width="18.85546875" style="130" hidden="1" customWidth="1"/>
    <col min="12" max="12" width="20.42578125" style="130" hidden="1" customWidth="1"/>
    <col min="13" max="13" width="17.140625" style="130" hidden="1" customWidth="1"/>
    <col min="14" max="14" width="24.7109375" style="34" bestFit="1" customWidth="1"/>
    <col min="15" max="15" width="9.140625" style="34"/>
    <col min="16" max="16" width="9.7109375" style="34" bestFit="1" customWidth="1"/>
    <col min="17" max="17" width="9.140625" style="34"/>
    <col min="18" max="18" width="14.85546875" style="34" bestFit="1" customWidth="1"/>
    <col min="19" max="16384" width="9.140625" style="34"/>
  </cols>
  <sheetData>
    <row r="1" spans="1:22" s="35" customFormat="1" ht="23.25" customHeight="1">
      <c r="A1" s="54"/>
      <c r="B1" s="54"/>
      <c r="C1" s="55"/>
      <c r="D1" s="56"/>
      <c r="E1" s="57"/>
      <c r="F1" s="56"/>
      <c r="G1" s="56"/>
      <c r="H1" s="56"/>
      <c r="J1" s="129"/>
      <c r="K1" s="129"/>
      <c r="L1" s="129"/>
      <c r="M1" s="129"/>
    </row>
    <row r="2" spans="1:22" ht="41.25" customHeight="1">
      <c r="A2" s="351" t="s">
        <v>355</v>
      </c>
      <c r="B2" s="351"/>
      <c r="C2" s="351"/>
      <c r="D2" s="351"/>
      <c r="E2" s="351"/>
      <c r="F2" s="351"/>
      <c r="G2" s="351"/>
      <c r="H2" s="351"/>
    </row>
    <row r="3" spans="1:22" ht="10.5" customHeight="1">
      <c r="A3" s="247"/>
      <c r="B3" s="247"/>
      <c r="C3" s="226"/>
      <c r="D3" s="226"/>
      <c r="E3" s="226"/>
      <c r="F3" s="226"/>
      <c r="G3" s="248" t="s">
        <v>0</v>
      </c>
    </row>
    <row r="4" spans="1:22" ht="57" customHeight="1">
      <c r="A4" s="383" t="s">
        <v>1</v>
      </c>
      <c r="B4" s="383" t="s">
        <v>2</v>
      </c>
      <c r="C4" s="385" t="s">
        <v>3</v>
      </c>
      <c r="D4" s="387" t="s">
        <v>555</v>
      </c>
      <c r="E4" s="389" t="s">
        <v>592</v>
      </c>
      <c r="F4" s="390"/>
      <c r="G4" s="390"/>
      <c r="H4" s="352" t="s">
        <v>4</v>
      </c>
    </row>
    <row r="5" spans="1:22" ht="22.5" customHeight="1">
      <c r="A5" s="384"/>
      <c r="B5" s="384"/>
      <c r="C5" s="386"/>
      <c r="D5" s="388"/>
      <c r="E5" s="227" t="s">
        <v>33</v>
      </c>
      <c r="F5" s="227" t="s">
        <v>91</v>
      </c>
      <c r="G5" s="227" t="s">
        <v>356</v>
      </c>
      <c r="H5" s="353"/>
      <c r="J5" s="131" t="s">
        <v>489</v>
      </c>
      <c r="K5" s="131" t="s">
        <v>490</v>
      </c>
      <c r="L5" s="131" t="s">
        <v>491</v>
      </c>
      <c r="M5" s="131" t="s">
        <v>490</v>
      </c>
    </row>
    <row r="6" spans="1:22">
      <c r="A6" s="227">
        <v>1</v>
      </c>
      <c r="B6" s="227">
        <v>2</v>
      </c>
      <c r="C6" s="227">
        <v>3</v>
      </c>
      <c r="D6" s="227">
        <v>4</v>
      </c>
      <c r="E6" s="227">
        <v>5</v>
      </c>
      <c r="F6" s="227">
        <v>7</v>
      </c>
      <c r="G6" s="227">
        <v>9</v>
      </c>
      <c r="H6" s="227">
        <v>8</v>
      </c>
      <c r="J6" s="131"/>
      <c r="K6" s="131"/>
      <c r="L6" s="131"/>
      <c r="M6" s="131"/>
    </row>
    <row r="7" spans="1:22" hidden="1">
      <c r="A7" s="227"/>
      <c r="B7" s="227"/>
      <c r="C7" s="227"/>
      <c r="D7" s="228">
        <f>D9-D8</f>
        <v>-1325649552</v>
      </c>
      <c r="E7" s="228"/>
      <c r="F7" s="228"/>
      <c r="G7" s="228"/>
      <c r="H7" s="227"/>
      <c r="J7" s="131"/>
      <c r="K7" s="131"/>
      <c r="L7" s="131"/>
      <c r="M7" s="131"/>
    </row>
    <row r="8" spans="1:22" hidden="1">
      <c r="A8" s="227"/>
      <c r="B8" s="227"/>
      <c r="C8" s="227"/>
      <c r="D8" s="249">
        <v>2105931670</v>
      </c>
      <c r="E8" s="229"/>
      <c r="F8" s="250"/>
      <c r="G8" s="250"/>
      <c r="H8" s="251"/>
      <c r="J8" s="131"/>
      <c r="K8" s="131"/>
      <c r="L8" s="131"/>
      <c r="M8" s="131"/>
    </row>
    <row r="9" spans="1:22" s="32" customFormat="1" ht="18" customHeight="1">
      <c r="A9" s="354" t="s">
        <v>5</v>
      </c>
      <c r="B9" s="354"/>
      <c r="C9" s="354"/>
      <c r="D9" s="96">
        <f>D10+D16+D70+D72+D73+D77+D360+D365+D367+D451+D452+D454+D475+D366+D363+D528</f>
        <v>780282118</v>
      </c>
      <c r="E9" s="96">
        <f>E10+E16+E70+E72+E73+E77+E360+E365+E367+E451+E452+E454+E475+E366+E363+E528</f>
        <v>539217740</v>
      </c>
      <c r="F9" s="96">
        <f>F10+F16+F70+F72+F73+F77+F360+F365+F367+F451+F452+F454+F475+F366+F363+F528</f>
        <v>442239048.97000003</v>
      </c>
      <c r="G9" s="96">
        <f>G10+G16+G70+G72+G73+G77+G360+G365+G367+G451+G452+G454+G475+G366+G363+G528</f>
        <v>429892937.42199999</v>
      </c>
      <c r="H9" s="96" t="e">
        <f>H10+H16+H70+H72+H73+H77+H360+H365+H367+H451+H452+H454+H475+H366+H363+H528</f>
        <v>#VALUE!</v>
      </c>
      <c r="I9" s="220"/>
      <c r="J9" s="132"/>
      <c r="K9" s="132"/>
      <c r="L9" s="132"/>
      <c r="M9" s="132"/>
      <c r="N9" s="215"/>
      <c r="O9" s="216"/>
      <c r="P9" s="215"/>
      <c r="Q9" s="216"/>
      <c r="R9" s="215"/>
      <c r="S9" s="216"/>
      <c r="T9" s="216"/>
      <c r="U9" s="216"/>
      <c r="V9" s="216"/>
    </row>
    <row r="10" spans="1:22" s="32" customFormat="1" ht="38.25">
      <c r="A10" s="391" t="s">
        <v>20</v>
      </c>
      <c r="B10" s="240" t="s">
        <v>47</v>
      </c>
      <c r="C10" s="95" t="s">
        <v>357</v>
      </c>
      <c r="D10" s="96">
        <f t="shared" ref="D10:G10" si="0">SUM(D11:D15)</f>
        <v>10800252</v>
      </c>
      <c r="E10" s="96">
        <f t="shared" si="0"/>
        <v>10827650</v>
      </c>
      <c r="F10" s="96">
        <f t="shared" si="0"/>
        <v>10296062.969999999</v>
      </c>
      <c r="G10" s="96">
        <f t="shared" si="0"/>
        <v>10297353.422</v>
      </c>
      <c r="H10" s="170"/>
      <c r="J10" s="132"/>
      <c r="K10" s="132"/>
      <c r="L10" s="132"/>
      <c r="M10" s="132"/>
      <c r="N10" s="216"/>
      <c r="O10" s="216"/>
      <c r="P10" s="216"/>
      <c r="Q10" s="216"/>
      <c r="R10" s="216"/>
      <c r="S10" s="216"/>
      <c r="T10" s="216"/>
      <c r="U10" s="216"/>
      <c r="V10" s="216"/>
    </row>
    <row r="11" spans="1:22" s="32" customFormat="1" ht="35.25">
      <c r="A11" s="392"/>
      <c r="B11" s="240" t="s">
        <v>13</v>
      </c>
      <c r="C11" s="98" t="s">
        <v>358</v>
      </c>
      <c r="D11" s="99">
        <v>881606</v>
      </c>
      <c r="E11" s="100">
        <f>'по комитетам'!F7</f>
        <v>1611564</v>
      </c>
      <c r="F11" s="100">
        <f>'по комитетам'!G7</f>
        <v>1422517</v>
      </c>
      <c r="G11" s="100">
        <f>'по комитетам'!H7</f>
        <v>1422807</v>
      </c>
      <c r="H11" s="170"/>
      <c r="J11" s="132"/>
      <c r="K11" s="132"/>
      <c r="L11" s="132"/>
      <c r="M11" s="132"/>
      <c r="N11" s="216"/>
      <c r="O11" s="216"/>
      <c r="P11" s="216"/>
      <c r="Q11" s="216"/>
      <c r="R11" s="216"/>
      <c r="S11" s="216"/>
      <c r="T11" s="216"/>
      <c r="U11" s="216"/>
      <c r="V11" s="216"/>
    </row>
    <row r="12" spans="1:22" s="32" customFormat="1" ht="51">
      <c r="A12" s="392"/>
      <c r="B12" s="240" t="s">
        <v>16</v>
      </c>
      <c r="C12" s="98" t="s">
        <v>21</v>
      </c>
      <c r="D12" s="99">
        <v>1002160</v>
      </c>
      <c r="E12" s="100">
        <f>'по комитетам'!F8</f>
        <v>1064596</v>
      </c>
      <c r="F12" s="100">
        <f>'по комитетам'!G8</f>
        <v>730881</v>
      </c>
      <c r="G12" s="100">
        <f>'по комитетам'!H8</f>
        <v>731881</v>
      </c>
      <c r="H12" s="170"/>
      <c r="J12" s="132"/>
      <c r="K12" s="132"/>
      <c r="L12" s="132"/>
      <c r="M12" s="132"/>
      <c r="N12" s="216"/>
      <c r="O12" s="216"/>
      <c r="P12" s="216"/>
      <c r="Q12" s="216"/>
      <c r="R12" s="216"/>
      <c r="S12" s="216"/>
      <c r="T12" s="216"/>
      <c r="U12" s="216"/>
      <c r="V12" s="216"/>
    </row>
    <row r="13" spans="1:22" s="32" customFormat="1" ht="27" customHeight="1">
      <c r="A13" s="392"/>
      <c r="B13" s="240" t="s">
        <v>17</v>
      </c>
      <c r="C13" s="98" t="s">
        <v>588</v>
      </c>
      <c r="D13" s="99">
        <v>1668673</v>
      </c>
      <c r="E13" s="100">
        <f>'по комитетам'!F9</f>
        <v>911857</v>
      </c>
      <c r="F13" s="100">
        <f>'по комитетам'!G9</f>
        <v>915002</v>
      </c>
      <c r="G13" s="100">
        <f>'по комитетам'!H9</f>
        <v>915002</v>
      </c>
      <c r="H13" s="170"/>
      <c r="J13" s="132"/>
      <c r="K13" s="132"/>
      <c r="L13" s="132"/>
      <c r="M13" s="132"/>
      <c r="N13" s="216"/>
      <c r="O13" s="216"/>
      <c r="P13" s="216"/>
      <c r="Q13" s="216"/>
      <c r="R13" s="216"/>
      <c r="S13" s="216"/>
      <c r="T13" s="216"/>
      <c r="U13" s="216"/>
      <c r="V13" s="216"/>
    </row>
    <row r="14" spans="1:22" s="32" customFormat="1" ht="35.25">
      <c r="A14" s="392"/>
      <c r="B14" s="240" t="s">
        <v>44</v>
      </c>
      <c r="C14" s="98" t="s">
        <v>538</v>
      </c>
      <c r="D14" s="99">
        <v>450529</v>
      </c>
      <c r="E14" s="100">
        <f>'по комитетам'!F10</f>
        <v>0</v>
      </c>
      <c r="F14" s="100">
        <f>'по комитетам'!G10</f>
        <v>0</v>
      </c>
      <c r="G14" s="100">
        <f>'по комитетам'!H10</f>
        <v>0</v>
      </c>
      <c r="H14" s="170"/>
      <c r="J14" s="132"/>
      <c r="K14" s="132"/>
      <c r="L14" s="132"/>
      <c r="M14" s="132"/>
      <c r="N14" s="216"/>
      <c r="O14" s="216"/>
      <c r="P14" s="216"/>
      <c r="Q14" s="216"/>
      <c r="R14" s="216"/>
      <c r="S14" s="216"/>
      <c r="T14" s="216"/>
      <c r="U14" s="216"/>
      <c r="V14" s="216"/>
    </row>
    <row r="15" spans="1:22" s="32" customFormat="1" ht="16.5" customHeight="1">
      <c r="A15" s="393"/>
      <c r="B15" s="240" t="s">
        <v>50</v>
      </c>
      <c r="C15" s="98" t="s">
        <v>51</v>
      </c>
      <c r="D15" s="99">
        <v>6797284</v>
      </c>
      <c r="E15" s="100">
        <f>'по комитетам'!F11</f>
        <v>7239633</v>
      </c>
      <c r="F15" s="100">
        <f>'по комитетам'!G11</f>
        <v>7227662.9699999997</v>
      </c>
      <c r="G15" s="100">
        <f>'по комитетам'!H11</f>
        <v>7227663.4220000003</v>
      </c>
      <c r="H15" s="170"/>
      <c r="J15" s="132"/>
      <c r="K15" s="132"/>
      <c r="L15" s="132"/>
      <c r="M15" s="132"/>
      <c r="N15" s="216"/>
      <c r="O15" s="216"/>
      <c r="P15" s="216"/>
      <c r="Q15" s="216"/>
      <c r="R15" s="216"/>
      <c r="S15" s="216"/>
      <c r="T15" s="216"/>
      <c r="U15" s="216"/>
      <c r="V15" s="216"/>
    </row>
    <row r="16" spans="1:22" s="32" customFormat="1" ht="27" customHeight="1">
      <c r="A16" s="391" t="s">
        <v>7</v>
      </c>
      <c r="B16" s="240" t="s">
        <v>47</v>
      </c>
      <c r="C16" s="95" t="s">
        <v>8</v>
      </c>
      <c r="D16" s="96">
        <f t="shared" ref="D16:G16" si="1">D17+D24+D44+D51</f>
        <v>149938659</v>
      </c>
      <c r="E16" s="96">
        <f t="shared" si="1"/>
        <v>25015000</v>
      </c>
      <c r="F16" s="96">
        <f t="shared" si="1"/>
        <v>13503668</v>
      </c>
      <c r="G16" s="96">
        <f t="shared" si="1"/>
        <v>1156266</v>
      </c>
      <c r="H16" s="170"/>
      <c r="J16" s="132">
        <v>45743344</v>
      </c>
      <c r="K16" s="132" t="e">
        <f>#REF!-J16</f>
        <v>#REF!</v>
      </c>
      <c r="L16" s="132">
        <v>49254091</v>
      </c>
      <c r="M16" s="132" t="e">
        <f>#REF!-L16</f>
        <v>#REF!</v>
      </c>
      <c r="N16" s="216"/>
      <c r="O16" s="216"/>
      <c r="P16" s="216"/>
      <c r="Q16" s="216"/>
      <c r="R16" s="216"/>
      <c r="S16" s="216"/>
      <c r="T16" s="216"/>
      <c r="U16" s="216"/>
      <c r="V16" s="216"/>
    </row>
    <row r="17" spans="1:22" s="32" customFormat="1" ht="18" customHeight="1">
      <c r="A17" s="392"/>
      <c r="B17" s="394" t="s">
        <v>9</v>
      </c>
      <c r="C17" s="98" t="s">
        <v>92</v>
      </c>
      <c r="D17" s="99">
        <f>SUM(D18:D23)</f>
        <v>45785174</v>
      </c>
      <c r="E17" s="99">
        <f>SUM(E18:E23)</f>
        <v>9362750</v>
      </c>
      <c r="F17" s="99">
        <f>'по комитетам'!G20</f>
        <v>0</v>
      </c>
      <c r="G17" s="99">
        <f>'по комитетам'!H20</f>
        <v>0</v>
      </c>
      <c r="H17" s="170"/>
      <c r="J17" s="132"/>
      <c r="K17" s="132"/>
      <c r="L17" s="132"/>
      <c r="M17" s="132"/>
      <c r="N17" s="216"/>
      <c r="O17" s="216"/>
      <c r="P17" s="216"/>
      <c r="Q17" s="216"/>
      <c r="R17" s="216"/>
      <c r="S17" s="216"/>
      <c r="T17" s="216"/>
      <c r="U17" s="216"/>
      <c r="V17" s="216"/>
    </row>
    <row r="18" spans="1:22" s="32" customFormat="1" ht="38.25">
      <c r="A18" s="392"/>
      <c r="B18" s="395"/>
      <c r="C18" s="98" t="s">
        <v>113</v>
      </c>
      <c r="D18" s="99">
        <f>'СП МТ'!D23</f>
        <v>5100000</v>
      </c>
      <c r="E18" s="99">
        <f>'по комитетам'!F21</f>
        <v>5707750</v>
      </c>
      <c r="F18" s="99">
        <f>'по комитетам'!G21</f>
        <v>0</v>
      </c>
      <c r="G18" s="99">
        <f>'по комитетам'!H21</f>
        <v>0</v>
      </c>
      <c r="H18" s="170"/>
      <c r="J18" s="132"/>
      <c r="K18" s="132"/>
      <c r="L18" s="132"/>
      <c r="M18" s="132"/>
    </row>
    <row r="19" spans="1:22" s="32" customFormat="1" ht="51" hidden="1">
      <c r="A19" s="392"/>
      <c r="B19" s="395"/>
      <c r="C19" s="98" t="s">
        <v>114</v>
      </c>
      <c r="D19" s="99">
        <f>'СП МТ'!D24</f>
        <v>2911464</v>
      </c>
      <c r="E19" s="99">
        <f>'по комитетам'!F22</f>
        <v>0</v>
      </c>
      <c r="F19" s="99">
        <f>'по комитетам'!G22</f>
        <v>0</v>
      </c>
      <c r="G19" s="99">
        <f>'по комитетам'!H22</f>
        <v>0</v>
      </c>
      <c r="H19" s="170"/>
      <c r="J19" s="132"/>
      <c r="K19" s="132"/>
      <c r="L19" s="132"/>
      <c r="M19" s="132"/>
    </row>
    <row r="20" spans="1:22" s="32" customFormat="1" ht="51" hidden="1">
      <c r="A20" s="392"/>
      <c r="B20" s="395"/>
      <c r="C20" s="98" t="s">
        <v>115</v>
      </c>
      <c r="D20" s="99">
        <f>'СП МТ'!D25</f>
        <v>22970750</v>
      </c>
      <c r="E20" s="99">
        <f>'по комитетам'!F23</f>
        <v>3655000</v>
      </c>
      <c r="F20" s="99">
        <f>'по комитетам'!G23</f>
        <v>0</v>
      </c>
      <c r="G20" s="99">
        <f>'по комитетам'!H23</f>
        <v>0</v>
      </c>
      <c r="H20" s="170"/>
      <c r="J20" s="132"/>
      <c r="K20" s="132"/>
      <c r="L20" s="132"/>
      <c r="M20" s="132"/>
    </row>
    <row r="21" spans="1:22" s="32" customFormat="1" ht="51" hidden="1">
      <c r="A21" s="392"/>
      <c r="B21" s="395"/>
      <c r="C21" s="98" t="s">
        <v>116</v>
      </c>
      <c r="D21" s="99">
        <f>'СП МТ'!D26</f>
        <v>909546</v>
      </c>
      <c r="E21" s="99"/>
      <c r="F21" s="99">
        <f>'по комитетам'!G24</f>
        <v>0</v>
      </c>
      <c r="G21" s="99">
        <f>'по комитетам'!H24</f>
        <v>0</v>
      </c>
      <c r="H21" s="170"/>
      <c r="J21" s="132"/>
      <c r="K21" s="132"/>
      <c r="L21" s="132"/>
      <c r="M21" s="132"/>
    </row>
    <row r="22" spans="1:22" s="32" customFormat="1" ht="38.25" hidden="1">
      <c r="A22" s="392"/>
      <c r="B22" s="395"/>
      <c r="C22" s="98" t="s">
        <v>117</v>
      </c>
      <c r="D22" s="99">
        <f>'СП МТ'!D27</f>
        <v>1530000</v>
      </c>
      <c r="E22" s="99"/>
      <c r="F22" s="99">
        <f>'по комитетам'!G25</f>
        <v>0</v>
      </c>
      <c r="G22" s="99">
        <f>'по комитетам'!H25</f>
        <v>0</v>
      </c>
      <c r="H22" s="170"/>
      <c r="J22" s="132"/>
      <c r="K22" s="132"/>
      <c r="L22" s="132"/>
      <c r="M22" s="132"/>
    </row>
    <row r="23" spans="1:22" s="32" customFormat="1" ht="18" hidden="1" customHeight="1">
      <c r="A23" s="392"/>
      <c r="B23" s="396"/>
      <c r="C23" s="98" t="s">
        <v>52</v>
      </c>
      <c r="D23" s="99">
        <f>'СП МТ'!D28</f>
        <v>12363414</v>
      </c>
      <c r="E23" s="99"/>
      <c r="F23" s="99">
        <f>'по комитетам'!G26</f>
        <v>0</v>
      </c>
      <c r="G23" s="99">
        <f>'по комитетам'!H26</f>
        <v>0</v>
      </c>
      <c r="H23" s="170"/>
      <c r="J23" s="132"/>
      <c r="K23" s="132"/>
      <c r="L23" s="132"/>
      <c r="M23" s="132"/>
    </row>
    <row r="24" spans="1:22" s="32" customFormat="1" ht="18" hidden="1" customHeight="1">
      <c r="A24" s="392"/>
      <c r="B24" s="394" t="s">
        <v>10</v>
      </c>
      <c r="C24" s="98" t="s">
        <v>93</v>
      </c>
      <c r="D24" s="99">
        <f>SUM(D25:D43)</f>
        <v>0</v>
      </c>
      <c r="E24" s="99">
        <f>SUM(E25:E43)</f>
        <v>14000000</v>
      </c>
      <c r="F24" s="99">
        <f>'по комитетам'!G27</f>
        <v>13503668</v>
      </c>
      <c r="G24" s="99">
        <f>'по комитетам'!H27</f>
        <v>1156266</v>
      </c>
      <c r="H24" s="170"/>
      <c r="J24" s="132"/>
      <c r="K24" s="132"/>
      <c r="L24" s="132"/>
      <c r="M24" s="132"/>
    </row>
    <row r="25" spans="1:22" s="32" customFormat="1" ht="102" hidden="1">
      <c r="A25" s="392"/>
      <c r="B25" s="395"/>
      <c r="C25" s="98" t="s">
        <v>121</v>
      </c>
      <c r="D25" s="99">
        <f>'СП МТ'!D30</f>
        <v>0</v>
      </c>
      <c r="E25" s="99"/>
      <c r="F25" s="99">
        <f>'по комитетам'!G28</f>
        <v>0</v>
      </c>
      <c r="G25" s="99">
        <f>'по комитетам'!H28</f>
        <v>0</v>
      </c>
      <c r="H25" s="170"/>
      <c r="J25" s="132"/>
      <c r="K25" s="132"/>
      <c r="L25" s="132"/>
      <c r="M25" s="132"/>
    </row>
    <row r="26" spans="1:22" s="32" customFormat="1" ht="74.25" hidden="1" customHeight="1">
      <c r="A26" s="392"/>
      <c r="B26" s="395"/>
      <c r="C26" s="98" t="s">
        <v>230</v>
      </c>
      <c r="D26" s="99">
        <f>'СП МТ'!D31</f>
        <v>0</v>
      </c>
      <c r="E26" s="99"/>
      <c r="F26" s="99">
        <f>'по комитетам'!G29</f>
        <v>0</v>
      </c>
      <c r="G26" s="99">
        <f>'по комитетам'!H29</f>
        <v>0</v>
      </c>
      <c r="H26" s="170"/>
      <c r="J26" s="132"/>
      <c r="K26" s="132"/>
      <c r="L26" s="132"/>
      <c r="M26" s="132"/>
    </row>
    <row r="27" spans="1:22" s="32" customFormat="1" ht="51" hidden="1">
      <c r="A27" s="392"/>
      <c r="B27" s="395"/>
      <c r="C27" s="98" t="s">
        <v>231</v>
      </c>
      <c r="D27" s="99">
        <f>'СП МТ'!D32</f>
        <v>0</v>
      </c>
      <c r="E27" s="99"/>
      <c r="F27" s="99">
        <f>'по комитетам'!G30</f>
        <v>0</v>
      </c>
      <c r="G27" s="99">
        <f>'по комитетам'!H30</f>
        <v>0</v>
      </c>
      <c r="H27" s="170"/>
      <c r="J27" s="132"/>
      <c r="K27" s="132"/>
      <c r="L27" s="132"/>
      <c r="M27" s="132"/>
    </row>
    <row r="28" spans="1:22" s="32" customFormat="1" ht="51" hidden="1">
      <c r="A28" s="392"/>
      <c r="B28" s="395"/>
      <c r="C28" s="98" t="s">
        <v>232</v>
      </c>
      <c r="D28" s="99">
        <f>'СП МТ'!D33</f>
        <v>0</v>
      </c>
      <c r="E28" s="99"/>
      <c r="F28" s="99">
        <f>'по комитетам'!G31</f>
        <v>0</v>
      </c>
      <c r="G28" s="99">
        <f>'по комитетам'!H31</f>
        <v>0</v>
      </c>
      <c r="H28" s="170"/>
      <c r="J28" s="132"/>
      <c r="K28" s="132"/>
      <c r="L28" s="132"/>
      <c r="M28" s="132"/>
    </row>
    <row r="29" spans="1:22" s="32" customFormat="1" ht="38.25" hidden="1">
      <c r="A29" s="392"/>
      <c r="B29" s="395"/>
      <c r="C29" s="98" t="s">
        <v>354</v>
      </c>
      <c r="D29" s="99">
        <f>'СП МТ'!D34</f>
        <v>0</v>
      </c>
      <c r="E29" s="99"/>
      <c r="F29" s="99">
        <f>'по комитетам'!G32</f>
        <v>0</v>
      </c>
      <c r="G29" s="99">
        <f>'по комитетам'!H32</f>
        <v>0</v>
      </c>
      <c r="H29" s="170"/>
      <c r="J29" s="132"/>
      <c r="K29" s="132"/>
      <c r="L29" s="132"/>
      <c r="M29" s="132"/>
    </row>
    <row r="30" spans="1:22" s="32" customFormat="1" ht="63.75" hidden="1">
      <c r="A30" s="392"/>
      <c r="B30" s="395"/>
      <c r="C30" s="98" t="s">
        <v>234</v>
      </c>
      <c r="D30" s="99">
        <f>'СП МТ'!D35</f>
        <v>0</v>
      </c>
      <c r="E30" s="99"/>
      <c r="F30" s="99">
        <f>'по комитетам'!G33</f>
        <v>0</v>
      </c>
      <c r="G30" s="99">
        <f>'по комитетам'!H33</f>
        <v>0</v>
      </c>
      <c r="H30" s="170"/>
      <c r="J30" s="132"/>
      <c r="K30" s="132"/>
      <c r="L30" s="132"/>
      <c r="M30" s="132"/>
    </row>
    <row r="31" spans="1:22" s="32" customFormat="1" ht="51" hidden="1">
      <c r="A31" s="392"/>
      <c r="B31" s="395"/>
      <c r="C31" s="98" t="s">
        <v>235</v>
      </c>
      <c r="D31" s="99">
        <f>'СП МТ'!D36</f>
        <v>0</v>
      </c>
      <c r="E31" s="99"/>
      <c r="F31" s="99">
        <f>'по комитетам'!G34</f>
        <v>0</v>
      </c>
      <c r="G31" s="99">
        <f>'по комитетам'!H34</f>
        <v>0</v>
      </c>
      <c r="H31" s="170"/>
      <c r="J31" s="132"/>
      <c r="K31" s="132"/>
      <c r="L31" s="132"/>
      <c r="M31" s="132"/>
    </row>
    <row r="32" spans="1:22" s="32" customFormat="1" ht="38.25" hidden="1">
      <c r="A32" s="392"/>
      <c r="B32" s="395"/>
      <c r="C32" s="98" t="s">
        <v>236</v>
      </c>
      <c r="D32" s="99">
        <f>'СП МТ'!D37</f>
        <v>0</v>
      </c>
      <c r="E32" s="99"/>
      <c r="F32" s="99">
        <f>'по комитетам'!G35</f>
        <v>0</v>
      </c>
      <c r="G32" s="99">
        <f>'по комитетам'!H35</f>
        <v>0</v>
      </c>
      <c r="H32" s="170"/>
      <c r="J32" s="132"/>
      <c r="K32" s="132"/>
      <c r="L32" s="132"/>
      <c r="M32" s="132"/>
    </row>
    <row r="33" spans="1:13" s="32" customFormat="1" ht="63.75" hidden="1">
      <c r="A33" s="392"/>
      <c r="B33" s="395"/>
      <c r="C33" s="98" t="s">
        <v>237</v>
      </c>
      <c r="D33" s="99">
        <f>'СП МТ'!D38</f>
        <v>0</v>
      </c>
      <c r="E33" s="99"/>
      <c r="F33" s="99">
        <f>'по комитетам'!G36</f>
        <v>0</v>
      </c>
      <c r="G33" s="99">
        <f>'по комитетам'!H36</f>
        <v>0</v>
      </c>
      <c r="H33" s="170"/>
      <c r="J33" s="132"/>
      <c r="K33" s="132"/>
      <c r="L33" s="132"/>
      <c r="M33" s="132"/>
    </row>
    <row r="34" spans="1:13" s="32" customFormat="1" ht="51" hidden="1">
      <c r="A34" s="392"/>
      <c r="B34" s="395"/>
      <c r="C34" s="98" t="s">
        <v>90</v>
      </c>
      <c r="D34" s="99">
        <f>'СП МТ'!D39</f>
        <v>0</v>
      </c>
      <c r="E34" s="99"/>
      <c r="F34" s="99">
        <f>'по комитетам'!G37</f>
        <v>0</v>
      </c>
      <c r="G34" s="99">
        <f>'по комитетам'!H37</f>
        <v>0</v>
      </c>
      <c r="H34" s="170"/>
      <c r="J34" s="132"/>
      <c r="K34" s="132"/>
      <c r="L34" s="132"/>
      <c r="M34" s="132"/>
    </row>
    <row r="35" spans="1:13" s="32" customFormat="1" ht="51" hidden="1">
      <c r="A35" s="392"/>
      <c r="B35" s="395"/>
      <c r="C35" s="98" t="s">
        <v>238</v>
      </c>
      <c r="D35" s="99">
        <f>'СП МТ'!D40</f>
        <v>0</v>
      </c>
      <c r="E35" s="99"/>
      <c r="F35" s="99">
        <f>'по комитетам'!G38</f>
        <v>0</v>
      </c>
      <c r="G35" s="99">
        <f>'по комитетам'!H38</f>
        <v>0</v>
      </c>
      <c r="H35" s="170"/>
      <c r="J35" s="132"/>
      <c r="K35" s="132"/>
      <c r="L35" s="132"/>
      <c r="M35" s="132"/>
    </row>
    <row r="36" spans="1:13" s="32" customFormat="1" ht="63.75" hidden="1">
      <c r="A36" s="392"/>
      <c r="B36" s="395"/>
      <c r="C36" s="98" t="s">
        <v>239</v>
      </c>
      <c r="D36" s="99">
        <f>'СП МТ'!D41</f>
        <v>0</v>
      </c>
      <c r="E36" s="99"/>
      <c r="F36" s="99">
        <f>'по комитетам'!G39</f>
        <v>0</v>
      </c>
      <c r="G36" s="99">
        <f>'по комитетам'!H39</f>
        <v>0</v>
      </c>
      <c r="H36" s="170"/>
      <c r="J36" s="132"/>
      <c r="K36" s="132"/>
      <c r="L36" s="132"/>
      <c r="M36" s="132"/>
    </row>
    <row r="37" spans="1:13" s="32" customFormat="1" ht="51" hidden="1">
      <c r="A37" s="392"/>
      <c r="B37" s="395"/>
      <c r="C37" s="98" t="s">
        <v>240</v>
      </c>
      <c r="D37" s="99">
        <f>'СП МТ'!D42</f>
        <v>0</v>
      </c>
      <c r="E37" s="99"/>
      <c r="F37" s="99">
        <f>'по комитетам'!G40</f>
        <v>0</v>
      </c>
      <c r="G37" s="99">
        <f>'по комитетам'!H40</f>
        <v>0</v>
      </c>
      <c r="H37" s="170"/>
      <c r="J37" s="132"/>
      <c r="K37" s="132"/>
      <c r="L37" s="132"/>
      <c r="M37" s="132"/>
    </row>
    <row r="38" spans="1:13" s="32" customFormat="1" ht="38.25" hidden="1">
      <c r="A38" s="392"/>
      <c r="B38" s="395"/>
      <c r="C38" s="98" t="s">
        <v>366</v>
      </c>
      <c r="D38" s="99">
        <f>'СП МТ'!D43</f>
        <v>0</v>
      </c>
      <c r="E38" s="99"/>
      <c r="F38" s="99">
        <f>'по комитетам'!G41</f>
        <v>0</v>
      </c>
      <c r="G38" s="99">
        <f>'по комитетам'!H41</f>
        <v>0</v>
      </c>
      <c r="H38" s="170"/>
      <c r="J38" s="132"/>
      <c r="K38" s="132"/>
      <c r="L38" s="132"/>
      <c r="M38" s="132"/>
    </row>
    <row r="39" spans="1:13" s="32" customFormat="1" ht="51" hidden="1">
      <c r="A39" s="392"/>
      <c r="B39" s="395"/>
      <c r="C39" s="98" t="s">
        <v>367</v>
      </c>
      <c r="D39" s="99">
        <f>'СП МТ'!D44</f>
        <v>0</v>
      </c>
      <c r="E39" s="99"/>
      <c r="F39" s="99">
        <f>'по комитетам'!G42</f>
        <v>0</v>
      </c>
      <c r="G39" s="99">
        <f>'по комитетам'!H42</f>
        <v>0</v>
      </c>
      <c r="H39" s="170"/>
      <c r="J39" s="132"/>
      <c r="K39" s="132"/>
      <c r="L39" s="132"/>
      <c r="M39" s="132"/>
    </row>
    <row r="40" spans="1:13" s="32" customFormat="1" ht="38.25" hidden="1">
      <c r="A40" s="392"/>
      <c r="B40" s="395"/>
      <c r="C40" s="98" t="s">
        <v>368</v>
      </c>
      <c r="D40" s="99">
        <f>'СП МТ'!D45</f>
        <v>0</v>
      </c>
      <c r="E40" s="99"/>
      <c r="F40" s="99">
        <f>'по комитетам'!G43</f>
        <v>0</v>
      </c>
      <c r="G40" s="99">
        <f>'по комитетам'!H43</f>
        <v>0</v>
      </c>
      <c r="H40" s="170"/>
      <c r="J40" s="132"/>
      <c r="K40" s="132"/>
      <c r="L40" s="132"/>
      <c r="M40" s="132"/>
    </row>
    <row r="41" spans="1:13" s="32" customFormat="1" ht="63.75" hidden="1">
      <c r="A41" s="392"/>
      <c r="B41" s="395"/>
      <c r="C41" s="98" t="s">
        <v>369</v>
      </c>
      <c r="D41" s="99">
        <f>'СП МТ'!D46</f>
        <v>0</v>
      </c>
      <c r="E41" s="99">
        <f>'по комитетам'!F44</f>
        <v>0</v>
      </c>
      <c r="F41" s="99">
        <f>'по комитетам'!G44</f>
        <v>0</v>
      </c>
      <c r="G41" s="99">
        <f>'по комитетам'!H44</f>
        <v>0</v>
      </c>
      <c r="H41" s="170"/>
      <c r="J41" s="132"/>
      <c r="K41" s="132"/>
      <c r="L41" s="132"/>
      <c r="M41" s="132"/>
    </row>
    <row r="42" spans="1:13" s="32" customFormat="1" ht="35.25" hidden="1">
      <c r="A42" s="392"/>
      <c r="B42" s="395"/>
      <c r="C42" s="98" t="s">
        <v>370</v>
      </c>
      <c r="D42" s="99">
        <f>'СП МТ'!D47</f>
        <v>0</v>
      </c>
      <c r="E42" s="99"/>
      <c r="F42" s="99">
        <f>'по комитетам'!G45</f>
        <v>0</v>
      </c>
      <c r="G42" s="99">
        <f>'по комитетам'!H45</f>
        <v>0</v>
      </c>
      <c r="H42" s="170"/>
      <c r="J42" s="132"/>
      <c r="K42" s="132"/>
      <c r="L42" s="132"/>
      <c r="M42" s="132"/>
    </row>
    <row r="43" spans="1:13" s="32" customFormat="1" ht="38.25" hidden="1">
      <c r="A43" s="392"/>
      <c r="B43" s="395"/>
      <c r="C43" s="98" t="s">
        <v>241</v>
      </c>
      <c r="D43" s="99">
        <f>'СП МТ'!D48</f>
        <v>0</v>
      </c>
      <c r="E43" s="99">
        <f>'по комитетам'!F46</f>
        <v>14000000</v>
      </c>
      <c r="F43" s="99">
        <f>'по комитетам'!G46</f>
        <v>13503668</v>
      </c>
      <c r="G43" s="99">
        <f>'по комитетам'!H46</f>
        <v>1156266</v>
      </c>
      <c r="H43" s="170"/>
      <c r="J43" s="132"/>
      <c r="K43" s="132"/>
      <c r="L43" s="132"/>
      <c r="M43" s="132"/>
    </row>
    <row r="44" spans="1:13" s="32" customFormat="1" ht="30" customHeight="1">
      <c r="A44" s="392"/>
      <c r="B44" s="394" t="s">
        <v>11</v>
      </c>
      <c r="C44" s="98" t="s">
        <v>94</v>
      </c>
      <c r="D44" s="99">
        <f>SUM(D45:D50)</f>
        <v>8035816</v>
      </c>
      <c r="E44" s="99">
        <f>SUM(E45:E50)</f>
        <v>1652250</v>
      </c>
      <c r="F44" s="99">
        <f>'по комитетам'!G47</f>
        <v>0</v>
      </c>
      <c r="G44" s="99">
        <f>'по комитетам'!H47</f>
        <v>0</v>
      </c>
      <c r="H44" s="170"/>
      <c r="J44" s="132"/>
      <c r="K44" s="132"/>
      <c r="L44" s="132"/>
      <c r="M44" s="132"/>
    </row>
    <row r="45" spans="1:13" s="32" customFormat="1" ht="30" hidden="1" customHeight="1">
      <c r="A45" s="392"/>
      <c r="B45" s="395"/>
      <c r="C45" s="98" t="s">
        <v>113</v>
      </c>
      <c r="D45" s="99">
        <f>'СП МТ'!D50</f>
        <v>900000</v>
      </c>
      <c r="E45" s="99">
        <f>'по комитетам'!F48</f>
        <v>1007250</v>
      </c>
      <c r="F45" s="99">
        <f>'по комитетам'!G48</f>
        <v>0</v>
      </c>
      <c r="G45" s="99">
        <f>'по комитетам'!H48</f>
        <v>0</v>
      </c>
      <c r="H45" s="170"/>
      <c r="J45" s="132"/>
      <c r="K45" s="132"/>
      <c r="L45" s="132"/>
      <c r="M45" s="132"/>
    </row>
    <row r="46" spans="1:13" s="32" customFormat="1" ht="51" hidden="1">
      <c r="A46" s="392"/>
      <c r="B46" s="395"/>
      <c r="C46" s="98" t="s">
        <v>114</v>
      </c>
      <c r="D46" s="99">
        <f>'СП МТ'!D51</f>
        <v>469867</v>
      </c>
      <c r="E46" s="99">
        <f>'по комитетам'!F49</f>
        <v>0</v>
      </c>
      <c r="F46" s="99">
        <f>'по комитетам'!G49</f>
        <v>0</v>
      </c>
      <c r="G46" s="99">
        <f>'по комитетам'!H49</f>
        <v>0</v>
      </c>
      <c r="H46" s="170"/>
      <c r="J46" s="132"/>
      <c r="K46" s="132"/>
      <c r="L46" s="132"/>
      <c r="M46" s="132"/>
    </row>
    <row r="47" spans="1:13" s="32" customFormat="1" ht="51" hidden="1">
      <c r="A47" s="392"/>
      <c r="B47" s="395"/>
      <c r="C47" s="98" t="s">
        <v>115</v>
      </c>
      <c r="D47" s="99">
        <f>'СП МТ'!D52</f>
        <v>4110581</v>
      </c>
      <c r="E47" s="99">
        <f>'по комитетам'!F50</f>
        <v>645000</v>
      </c>
      <c r="F47" s="99">
        <f>'по комитетам'!G50</f>
        <v>0</v>
      </c>
      <c r="G47" s="99">
        <f>'по комитетам'!H50</f>
        <v>0</v>
      </c>
      <c r="H47" s="170"/>
      <c r="J47" s="132"/>
      <c r="K47" s="132"/>
      <c r="L47" s="132"/>
      <c r="M47" s="132"/>
    </row>
    <row r="48" spans="1:13" s="32" customFormat="1" ht="51" hidden="1">
      <c r="A48" s="392"/>
      <c r="B48" s="395"/>
      <c r="C48" s="98" t="s">
        <v>116</v>
      </c>
      <c r="D48" s="99">
        <f>'СП МТ'!D53</f>
        <v>214286</v>
      </c>
      <c r="E48" s="99">
        <f>'по комитетам'!F51</f>
        <v>0</v>
      </c>
      <c r="F48" s="99">
        <f>'по комитетам'!G51</f>
        <v>0</v>
      </c>
      <c r="G48" s="99">
        <f>'по комитетам'!H51</f>
        <v>0</v>
      </c>
      <c r="H48" s="170"/>
      <c r="J48" s="132"/>
      <c r="K48" s="132"/>
      <c r="L48" s="132"/>
      <c r="M48" s="132"/>
    </row>
    <row r="49" spans="1:13" s="32" customFormat="1" ht="38.25" hidden="1">
      <c r="A49" s="392"/>
      <c r="B49" s="395"/>
      <c r="C49" s="98" t="s">
        <v>117</v>
      </c>
      <c r="D49" s="99">
        <f>'СП МТ'!D54</f>
        <v>270000</v>
      </c>
      <c r="E49" s="99">
        <f>'по комитетам'!F52</f>
        <v>0</v>
      </c>
      <c r="F49" s="99">
        <f>'по комитетам'!G52</f>
        <v>0</v>
      </c>
      <c r="G49" s="99">
        <f>'по комитетам'!H52</f>
        <v>0</v>
      </c>
      <c r="H49" s="170"/>
      <c r="J49" s="132"/>
      <c r="K49" s="132"/>
      <c r="L49" s="132"/>
      <c r="M49" s="132"/>
    </row>
    <row r="50" spans="1:13" s="32" customFormat="1" ht="18" hidden="1" customHeight="1">
      <c r="A50" s="392"/>
      <c r="B50" s="396"/>
      <c r="C50" s="98" t="s">
        <v>52</v>
      </c>
      <c r="D50" s="99">
        <f>'СП МТ'!D55</f>
        <v>2071082</v>
      </c>
      <c r="E50" s="99">
        <f>'по комитетам'!F53</f>
        <v>0</v>
      </c>
      <c r="F50" s="99">
        <f>'по комитетам'!G53</f>
        <v>0</v>
      </c>
      <c r="G50" s="99">
        <f>'по комитетам'!H53</f>
        <v>0</v>
      </c>
      <c r="H50" s="170"/>
      <c r="J50" s="132"/>
      <c r="K50" s="132"/>
      <c r="L50" s="132"/>
      <c r="M50" s="132"/>
    </row>
    <row r="51" spans="1:13" s="32" customFormat="1" ht="25.5" customHeight="1">
      <c r="A51" s="392"/>
      <c r="B51" s="394" t="s">
        <v>34</v>
      </c>
      <c r="C51" s="98" t="s">
        <v>35</v>
      </c>
      <c r="D51" s="99">
        <f>SUM(D52:D69)</f>
        <v>96117669</v>
      </c>
      <c r="E51" s="99">
        <f>SUM(E52:E69)</f>
        <v>0</v>
      </c>
      <c r="F51" s="99">
        <f>'по комитетам'!G54</f>
        <v>0</v>
      </c>
      <c r="G51" s="99">
        <f>'по комитетам'!H54</f>
        <v>0</v>
      </c>
      <c r="H51" s="170"/>
      <c r="J51" s="132"/>
      <c r="K51" s="132"/>
      <c r="L51" s="132"/>
      <c r="M51" s="132"/>
    </row>
    <row r="52" spans="1:13" s="32" customFormat="1" ht="51" hidden="1">
      <c r="A52" s="392"/>
      <c r="B52" s="395"/>
      <c r="C52" s="98" t="s">
        <v>122</v>
      </c>
      <c r="D52" s="99">
        <f>'СП МТ'!D57</f>
        <v>3183796</v>
      </c>
      <c r="E52" s="99">
        <f>'по комитетам'!F55</f>
        <v>0</v>
      </c>
      <c r="F52" s="99">
        <f>'СП МТ'!L57</f>
        <v>0</v>
      </c>
      <c r="G52" s="99">
        <f>'СП МТ'!N57</f>
        <v>0</v>
      </c>
      <c r="H52" s="170"/>
      <c r="J52" s="132"/>
      <c r="K52" s="132"/>
      <c r="L52" s="132"/>
      <c r="M52" s="132"/>
    </row>
    <row r="53" spans="1:13" s="32" customFormat="1" ht="51" hidden="1" customHeight="1">
      <c r="A53" s="392"/>
      <c r="B53" s="395"/>
      <c r="C53" s="98" t="s">
        <v>54</v>
      </c>
      <c r="D53" s="99">
        <f>'СП МТ'!D58</f>
        <v>10000</v>
      </c>
      <c r="E53" s="99">
        <f>'по комитетам'!F56</f>
        <v>0</v>
      </c>
      <c r="F53" s="99">
        <f>'СП МТ'!L58</f>
        <v>0</v>
      </c>
      <c r="G53" s="99">
        <f>'СП МТ'!N58</f>
        <v>0</v>
      </c>
      <c r="H53" s="170"/>
      <c r="J53" s="132"/>
      <c r="K53" s="132"/>
      <c r="L53" s="132"/>
      <c r="M53" s="132"/>
    </row>
    <row r="54" spans="1:13" s="32" customFormat="1" ht="51" hidden="1">
      <c r="A54" s="392"/>
      <c r="B54" s="395"/>
      <c r="C54" s="98" t="s">
        <v>118</v>
      </c>
      <c r="D54" s="99">
        <f>'СП МТ'!D59</f>
        <v>16000000</v>
      </c>
      <c r="E54" s="99">
        <f>'по комитетам'!F57</f>
        <v>0</v>
      </c>
      <c r="F54" s="99">
        <f>'СП МТ'!L59</f>
        <v>0</v>
      </c>
      <c r="G54" s="99">
        <f>'СП МТ'!N59</f>
        <v>0</v>
      </c>
      <c r="H54" s="170"/>
      <c r="J54" s="132"/>
      <c r="K54" s="132"/>
      <c r="L54" s="132"/>
      <c r="M54" s="132"/>
    </row>
    <row r="55" spans="1:13" s="32" customFormat="1" ht="51" hidden="1">
      <c r="A55" s="392"/>
      <c r="B55" s="395"/>
      <c r="C55" s="98" t="s">
        <v>90</v>
      </c>
      <c r="D55" s="99">
        <f>'СП МТ'!D60</f>
        <v>0</v>
      </c>
      <c r="E55" s="99">
        <f>'по комитетам'!F58</f>
        <v>0</v>
      </c>
      <c r="F55" s="99">
        <f>'СП МТ'!L60</f>
        <v>0</v>
      </c>
      <c r="G55" s="99">
        <f>'СП МТ'!N60</f>
        <v>0</v>
      </c>
      <c r="H55" s="170"/>
      <c r="J55" s="132"/>
      <c r="K55" s="132"/>
      <c r="L55" s="132"/>
      <c r="M55" s="132"/>
    </row>
    <row r="56" spans="1:13" s="32" customFormat="1" ht="38.25" hidden="1">
      <c r="A56" s="392"/>
      <c r="B56" s="395"/>
      <c r="C56" s="98" t="s">
        <v>119</v>
      </c>
      <c r="D56" s="99">
        <f>'СП МТ'!D61</f>
        <v>16000000</v>
      </c>
      <c r="E56" s="99">
        <f>'по комитетам'!F59</f>
        <v>0</v>
      </c>
      <c r="F56" s="99">
        <f>'СП МТ'!L61</f>
        <v>0</v>
      </c>
      <c r="G56" s="99">
        <f>'СП МТ'!N61</f>
        <v>0</v>
      </c>
      <c r="H56" s="170"/>
      <c r="J56" s="132"/>
      <c r="K56" s="132"/>
      <c r="L56" s="132"/>
      <c r="M56" s="132"/>
    </row>
    <row r="57" spans="1:13" s="32" customFormat="1" ht="51" hidden="1">
      <c r="A57" s="392"/>
      <c r="B57" s="395"/>
      <c r="C57" s="98" t="s">
        <v>120</v>
      </c>
      <c r="D57" s="99">
        <f>'СП МТ'!D62</f>
        <v>20000000</v>
      </c>
      <c r="E57" s="99">
        <f>'по комитетам'!F60</f>
        <v>0</v>
      </c>
      <c r="F57" s="99">
        <f>'СП МТ'!L62</f>
        <v>0</v>
      </c>
      <c r="G57" s="99">
        <f>'СП МТ'!N62</f>
        <v>0</v>
      </c>
      <c r="H57" s="170"/>
      <c r="J57" s="132"/>
      <c r="K57" s="132"/>
      <c r="L57" s="132"/>
      <c r="M57" s="132"/>
    </row>
    <row r="58" spans="1:13" s="32" customFormat="1" ht="51" hidden="1">
      <c r="A58" s="392"/>
      <c r="B58" s="395"/>
      <c r="C58" s="98" t="s">
        <v>53</v>
      </c>
      <c r="D58" s="99">
        <f>'СП МТ'!D63</f>
        <v>4431117</v>
      </c>
      <c r="E58" s="99">
        <f>'по комитетам'!F61</f>
        <v>0</v>
      </c>
      <c r="F58" s="99">
        <f>'СП МТ'!L63</f>
        <v>0</v>
      </c>
      <c r="G58" s="99">
        <f>'СП МТ'!N63</f>
        <v>0</v>
      </c>
      <c r="H58" s="170"/>
      <c r="J58" s="132"/>
      <c r="K58" s="132"/>
      <c r="L58" s="132"/>
      <c r="M58" s="132"/>
    </row>
    <row r="59" spans="1:13" s="32" customFormat="1" ht="89.25" hidden="1">
      <c r="A59" s="392"/>
      <c r="B59" s="395"/>
      <c r="C59" s="98" t="s">
        <v>123</v>
      </c>
      <c r="D59" s="99">
        <f>'СП МТ'!D64</f>
        <v>5177846</v>
      </c>
      <c r="E59" s="99">
        <f>'по комитетам'!F62</f>
        <v>0</v>
      </c>
      <c r="F59" s="99">
        <f>'СП МТ'!L64</f>
        <v>0</v>
      </c>
      <c r="G59" s="99">
        <f>'СП МТ'!N64</f>
        <v>0</v>
      </c>
      <c r="H59" s="170"/>
      <c r="J59" s="132"/>
      <c r="K59" s="132"/>
      <c r="L59" s="132"/>
      <c r="M59" s="132"/>
    </row>
    <row r="60" spans="1:13" s="32" customFormat="1" ht="51" hidden="1">
      <c r="A60" s="392"/>
      <c r="B60" s="395"/>
      <c r="C60" s="98" t="s">
        <v>124</v>
      </c>
      <c r="D60" s="99">
        <f>'СП МТ'!D65</f>
        <v>21741831</v>
      </c>
      <c r="E60" s="99">
        <f>'по комитетам'!F63</f>
        <v>0</v>
      </c>
      <c r="F60" s="99">
        <f>'СП МТ'!L65</f>
        <v>0</v>
      </c>
      <c r="G60" s="99">
        <f>'СП МТ'!N65</f>
        <v>0</v>
      </c>
      <c r="H60" s="170"/>
      <c r="J60" s="132"/>
      <c r="K60" s="132"/>
      <c r="L60" s="132"/>
      <c r="M60" s="132"/>
    </row>
    <row r="61" spans="1:13" s="32" customFormat="1" ht="51" hidden="1">
      <c r="A61" s="392"/>
      <c r="B61" s="395"/>
      <c r="C61" s="98" t="s">
        <v>55</v>
      </c>
      <c r="D61" s="99">
        <f>'СП МТ'!D66</f>
        <v>3462010</v>
      </c>
      <c r="E61" s="99">
        <f>'по комитетам'!F64</f>
        <v>0</v>
      </c>
      <c r="F61" s="99">
        <f>'СП МТ'!L66</f>
        <v>0</v>
      </c>
      <c r="G61" s="99">
        <f>'СП МТ'!N66</f>
        <v>0</v>
      </c>
      <c r="H61" s="170"/>
      <c r="J61" s="132"/>
      <c r="K61" s="132"/>
      <c r="L61" s="132"/>
      <c r="M61" s="132"/>
    </row>
    <row r="62" spans="1:13" s="32" customFormat="1" ht="51" hidden="1">
      <c r="A62" s="392"/>
      <c r="B62" s="395"/>
      <c r="C62" s="98" t="s">
        <v>481</v>
      </c>
      <c r="D62" s="99">
        <v>1101497</v>
      </c>
      <c r="E62" s="99">
        <f>'по комитетам'!F65</f>
        <v>0</v>
      </c>
      <c r="F62" s="99"/>
      <c r="G62" s="99"/>
      <c r="H62" s="170"/>
      <c r="J62" s="132"/>
      <c r="K62" s="132"/>
      <c r="L62" s="132"/>
      <c r="M62" s="132"/>
    </row>
    <row r="63" spans="1:13" s="32" customFormat="1" ht="63.75" hidden="1">
      <c r="A63" s="392"/>
      <c r="B63" s="395"/>
      <c r="C63" s="98" t="s">
        <v>482</v>
      </c>
      <c r="D63" s="99">
        <v>5000000</v>
      </c>
      <c r="E63" s="99">
        <f>'по комитетам'!F66</f>
        <v>0</v>
      </c>
      <c r="F63" s="99"/>
      <c r="G63" s="99"/>
      <c r="H63" s="170"/>
      <c r="J63" s="132"/>
      <c r="K63" s="132"/>
      <c r="L63" s="132"/>
      <c r="M63" s="132"/>
    </row>
    <row r="64" spans="1:13" s="32" customFormat="1" ht="38.25" hidden="1">
      <c r="A64" s="392"/>
      <c r="B64" s="395"/>
      <c r="C64" s="98" t="s">
        <v>483</v>
      </c>
      <c r="D64" s="99">
        <v>9572</v>
      </c>
      <c r="E64" s="99">
        <f>'по комитетам'!F67</f>
        <v>0</v>
      </c>
      <c r="F64" s="99"/>
      <c r="G64" s="99"/>
      <c r="H64" s="170"/>
      <c r="J64" s="132"/>
      <c r="K64" s="132"/>
      <c r="L64" s="132"/>
      <c r="M64" s="132"/>
    </row>
    <row r="65" spans="1:13" s="32" customFormat="1" ht="38.25" hidden="1">
      <c r="A65" s="392"/>
      <c r="B65" s="395"/>
      <c r="C65" s="98" t="s">
        <v>368</v>
      </c>
      <c r="D65" s="99"/>
      <c r="E65" s="99">
        <f>'по комитетам'!F68</f>
        <v>0</v>
      </c>
      <c r="F65" s="99"/>
      <c r="G65" s="99"/>
      <c r="H65" s="170"/>
      <c r="J65" s="132"/>
      <c r="K65" s="132"/>
      <c r="L65" s="132"/>
      <c r="M65" s="132"/>
    </row>
    <row r="66" spans="1:13" s="32" customFormat="1" ht="38.25" hidden="1">
      <c r="A66" s="392"/>
      <c r="B66" s="395"/>
      <c r="C66" s="98" t="s">
        <v>113</v>
      </c>
      <c r="D66" s="99"/>
      <c r="E66" s="99">
        <f>'по комитетам'!F69</f>
        <v>0</v>
      </c>
      <c r="F66" s="99"/>
      <c r="G66" s="99"/>
      <c r="H66" s="170"/>
      <c r="J66" s="132"/>
      <c r="K66" s="132"/>
      <c r="L66" s="132"/>
      <c r="M66" s="132"/>
    </row>
    <row r="67" spans="1:13" s="32" customFormat="1" ht="51" hidden="1">
      <c r="A67" s="392"/>
      <c r="B67" s="395"/>
      <c r="C67" s="98" t="s">
        <v>114</v>
      </c>
      <c r="D67" s="99"/>
      <c r="E67" s="99">
        <f>'по комитетам'!F70</f>
        <v>0</v>
      </c>
      <c r="F67" s="99"/>
      <c r="G67" s="99"/>
      <c r="H67" s="170"/>
      <c r="J67" s="132"/>
      <c r="K67" s="132"/>
      <c r="L67" s="132"/>
      <c r="M67" s="132"/>
    </row>
    <row r="68" spans="1:13" s="32" customFormat="1" ht="51" hidden="1">
      <c r="A68" s="392"/>
      <c r="B68" s="395"/>
      <c r="C68" s="98" t="s">
        <v>115</v>
      </c>
      <c r="D68" s="99"/>
      <c r="E68" s="99">
        <f>'по комитетам'!F71</f>
        <v>0</v>
      </c>
      <c r="F68" s="99"/>
      <c r="G68" s="99"/>
      <c r="H68" s="170"/>
      <c r="J68" s="132"/>
      <c r="K68" s="132"/>
      <c r="L68" s="132"/>
      <c r="M68" s="132"/>
    </row>
    <row r="69" spans="1:13" s="32" customFormat="1" ht="40.5" hidden="1" customHeight="1">
      <c r="A69" s="393"/>
      <c r="B69" s="396"/>
      <c r="C69" s="98" t="s">
        <v>125</v>
      </c>
      <c r="D69" s="99">
        <f>'СП МТ'!D70</f>
        <v>0</v>
      </c>
      <c r="E69" s="99">
        <f>'СП МТ'!H70</f>
        <v>0</v>
      </c>
      <c r="F69" s="99">
        <f>'СП МТ'!L70</f>
        <v>0</v>
      </c>
      <c r="G69" s="99">
        <f>'СП МТ'!N70</f>
        <v>0</v>
      </c>
      <c r="H69" s="170"/>
      <c r="J69" s="132"/>
      <c r="K69" s="132"/>
      <c r="L69" s="132"/>
      <c r="M69" s="132"/>
    </row>
    <row r="70" spans="1:13" s="32" customFormat="1" ht="24.75" customHeight="1">
      <c r="A70" s="391" t="s">
        <v>32</v>
      </c>
      <c r="B70" s="240" t="s">
        <v>47</v>
      </c>
      <c r="C70" s="95" t="s">
        <v>95</v>
      </c>
      <c r="D70" s="96">
        <f>D71</f>
        <v>6592990</v>
      </c>
      <c r="E70" s="96">
        <f t="shared" ref="E70:G70" si="2">E71</f>
        <v>6418439</v>
      </c>
      <c r="F70" s="96">
        <f t="shared" si="2"/>
        <v>6418439</v>
      </c>
      <c r="G70" s="96">
        <f t="shared" si="2"/>
        <v>6418439</v>
      </c>
      <c r="H70" s="170"/>
      <c r="J70" s="132">
        <v>6500000</v>
      </c>
      <c r="K70" s="132" t="e">
        <f>#REF!-J70</f>
        <v>#REF!</v>
      </c>
      <c r="L70" s="132">
        <v>6500000</v>
      </c>
      <c r="M70" s="132" t="e">
        <f>#REF!-L70</f>
        <v>#REF!</v>
      </c>
    </row>
    <row r="71" spans="1:13" s="32" customFormat="1" ht="21.75" customHeight="1">
      <c r="A71" s="393"/>
      <c r="B71" s="240" t="s">
        <v>46</v>
      </c>
      <c r="C71" s="98" t="s">
        <v>45</v>
      </c>
      <c r="D71" s="99">
        <f>'СП МТ'!D501</f>
        <v>6592990</v>
      </c>
      <c r="E71" s="99">
        <f>'по комитетам'!F591</f>
        <v>6418439</v>
      </c>
      <c r="F71" s="100">
        <f>'по комитетам'!G591</f>
        <v>6418439</v>
      </c>
      <c r="G71" s="100">
        <f>'по комитетам'!H591</f>
        <v>6418439</v>
      </c>
      <c r="H71" s="252" t="str">
        <f>'СП МТ'!L501</f>
        <v xml:space="preserve">Субсидируются следующие авиамаршруты:
1 Туркестан-Актау
2 Туркестан-Актобе 
3 Туркестан-Караганда 
4 Туркестан – Уральск
5 Туркестан – Костанай 
6 Жезказган – Караганда 
7 Жезказган – Шымкент
8 Балхаш – Алматы
9 Балхаш – Астана
10 Жезказган – Усть-Каменогорск
11 Алматы – Кокшетау 
12 Кокшетау – Актау
13 Кокшетау - Шымкент
14 Урджар – Астана
15 Урджар – Алматы
16 Петропавловск – Астана
17 Петропавловск – Алматы
18 Алматы – Ушарал 
19 Астана – Ушарал 
20 Павлодар – Астана
21 Тараз – Алматы
22 Тараз - Атырау
23 Усть-Каменогорск – Караганда 
24 Кызылорда - Кокшетау
25 Кокшетау - Атырау
26 Актобе - Кокшетау
27 Усть-Каменогорск – Урджар
28 Зайсан - Алматы
29 Шымкент - Актобе
30 Шымкент - Павлодар
31 Шымкент - Костанай
32 Шымкент - Усть-Каменогорск
33 Караганда - Шымкент
34 Караганда - Актобе
35 Караганда - Атырау
36 Балхаш - Шымкент
37 Балхаш - Жезказган
38 Балхаш - Туркестан
39 Петропавловск - Шымкент
40 Петропавловск - Туркестан
41 Туркестан - Атырау
42 Туркестан - Кокшетау
43 Туркестан - Павлодар
44 Туркестан - Семей
45 Туркестан - Усть-Каменогорск
46 Туркестан - Талдыкорган
47 Туркестан - Ушарал
</v>
      </c>
      <c r="J71" s="132"/>
      <c r="K71" s="132"/>
      <c r="L71" s="132"/>
      <c r="M71" s="132"/>
    </row>
    <row r="72" spans="1:13" s="32" customFormat="1" ht="41.25" customHeight="1">
      <c r="A72" s="235" t="s">
        <v>25</v>
      </c>
      <c r="B72" s="240" t="s">
        <v>47</v>
      </c>
      <c r="C72" s="95" t="s">
        <v>96</v>
      </c>
      <c r="D72" s="96">
        <v>52234797</v>
      </c>
      <c r="E72" s="96">
        <f>'по комитетам'!F568</f>
        <v>64411984</v>
      </c>
      <c r="F72" s="119">
        <f>'по комитетам'!G568</f>
        <v>54401984</v>
      </c>
      <c r="G72" s="119">
        <f>'по комитетам'!H568</f>
        <v>54401984</v>
      </c>
      <c r="H72" s="253" t="str">
        <f>'СП МТ'!L481</f>
        <v xml:space="preserve">116 393 979 тыс.тенге, из них:
1) 77 355 693 тыс. тенге- АО "Пассажирские перевозки",
2) 4 573 517 тыс. тенге АО "Пригородные перевозки" 
3) 18 823 124 тыс. тенге - АО "Пассажирские локомотивы"  
4) 15 641 645 тыс.тенге - Частные перевозчики                     
</v>
      </c>
      <c r="J72" s="132">
        <v>37327971</v>
      </c>
      <c r="K72" s="132" t="e">
        <f>#REF!-J72</f>
        <v>#REF!</v>
      </c>
      <c r="L72" s="132">
        <v>40527885</v>
      </c>
      <c r="M72" s="132" t="e">
        <f>#REF!-L72</f>
        <v>#REF!</v>
      </c>
    </row>
    <row r="73" spans="1:13" s="32" customFormat="1" ht="51">
      <c r="A73" s="391" t="s">
        <v>109</v>
      </c>
      <c r="B73" s="240" t="s">
        <v>47</v>
      </c>
      <c r="C73" s="95" t="s">
        <v>97</v>
      </c>
      <c r="D73" s="96">
        <f>SUM(D74:D76)</f>
        <v>28427704</v>
      </c>
      <c r="E73" s="96">
        <f>SUM(E74:E76)</f>
        <v>0</v>
      </c>
      <c r="F73" s="96">
        <f t="shared" ref="F73:G73" si="3">SUM(F74:F76)</f>
        <v>0</v>
      </c>
      <c r="G73" s="96">
        <f t="shared" si="3"/>
        <v>0</v>
      </c>
      <c r="H73" s="170"/>
      <c r="J73" s="132">
        <v>0</v>
      </c>
      <c r="K73" s="132" t="e">
        <f>#REF!-J73</f>
        <v>#REF!</v>
      </c>
      <c r="L73" s="132">
        <v>0</v>
      </c>
      <c r="M73" s="132"/>
    </row>
    <row r="74" spans="1:13" s="32" customFormat="1" ht="102" hidden="1">
      <c r="A74" s="392"/>
      <c r="B74" s="240" t="s">
        <v>41</v>
      </c>
      <c r="C74" s="98" t="s">
        <v>98</v>
      </c>
      <c r="D74" s="99">
        <f>'СП МТ'!D483</f>
        <v>0</v>
      </c>
      <c r="E74" s="99">
        <f>'СП МТ'!H483</f>
        <v>0</v>
      </c>
      <c r="F74" s="99">
        <f>'СП МТ'!L483</f>
        <v>0</v>
      </c>
      <c r="G74" s="99">
        <f>'СП МТ'!N483</f>
        <v>0</v>
      </c>
      <c r="H74" s="99">
        <f>'СП МТ'!L483</f>
        <v>0</v>
      </c>
      <c r="J74" s="132"/>
      <c r="K74" s="132"/>
      <c r="L74" s="132"/>
      <c r="M74" s="132"/>
    </row>
    <row r="75" spans="1:13" s="32" customFormat="1" ht="84.75" hidden="1" customHeight="1">
      <c r="A75" s="392"/>
      <c r="B75" s="236" t="s">
        <v>15</v>
      </c>
      <c r="C75" s="98" t="s">
        <v>309</v>
      </c>
      <c r="D75" s="99">
        <v>28427704</v>
      </c>
      <c r="E75" s="99">
        <f>'по комитетам'!F573</f>
        <v>0</v>
      </c>
      <c r="F75" s="99">
        <f>'по комитетам'!G573</f>
        <v>0</v>
      </c>
      <c r="G75" s="99">
        <f>'по комитетам'!H573</f>
        <v>0</v>
      </c>
      <c r="H75" s="253" t="str">
        <f>'СП МТ'!L484</f>
        <v>328 875 246 тыс. тенге  - на СМР по ЕРС-контракту</v>
      </c>
      <c r="J75" s="132"/>
      <c r="K75" s="132"/>
      <c r="L75" s="132"/>
      <c r="M75" s="132"/>
    </row>
    <row r="76" spans="1:13" s="32" customFormat="1" ht="76.5" hidden="1">
      <c r="A76" s="393"/>
      <c r="B76" s="236" t="s">
        <v>85</v>
      </c>
      <c r="C76" s="98" t="s">
        <v>310</v>
      </c>
      <c r="D76" s="99">
        <f>'СП МТ'!D485</f>
        <v>0</v>
      </c>
      <c r="E76" s="99">
        <f>'СП МТ'!H485</f>
        <v>0</v>
      </c>
      <c r="F76" s="99">
        <f>'СП МТ'!L485</f>
        <v>0</v>
      </c>
      <c r="G76" s="99">
        <f>'СП МТ'!N485</f>
        <v>0</v>
      </c>
      <c r="H76" s="253">
        <f>'СП МТ'!L485</f>
        <v>0</v>
      </c>
      <c r="J76" s="132"/>
      <c r="K76" s="132"/>
      <c r="L76" s="132"/>
      <c r="M76" s="132"/>
    </row>
    <row r="77" spans="1:13" s="32" customFormat="1" ht="42.75" customHeight="1">
      <c r="A77" s="391" t="s">
        <v>12</v>
      </c>
      <c r="B77" s="240" t="s">
        <v>47</v>
      </c>
      <c r="C77" s="95" t="s">
        <v>100</v>
      </c>
      <c r="D77" s="96">
        <f>D78+D79+D80+D87+D92+D228+D359</f>
        <v>209997015</v>
      </c>
      <c r="E77" s="96">
        <f>E78+E79+E80+E87+E92+E228+E359</f>
        <v>44242627</v>
      </c>
      <c r="F77" s="96">
        <f>F78+F79+F80+F87+F92+F228+F359</f>
        <v>44242627</v>
      </c>
      <c r="G77" s="96">
        <f>G78+G79+G80+G87+G92+G228+G359</f>
        <v>44242627</v>
      </c>
      <c r="H77" s="170"/>
      <c r="J77" s="132">
        <v>20164492</v>
      </c>
      <c r="K77" s="132" t="e">
        <f>#REF!-J77</f>
        <v>#REF!</v>
      </c>
      <c r="L77" s="132">
        <v>19412256</v>
      </c>
      <c r="M77" s="132" t="e">
        <f>#REF!-L77</f>
        <v>#REF!</v>
      </c>
    </row>
    <row r="78" spans="1:13" s="32" customFormat="1" ht="28.5" customHeight="1">
      <c r="A78" s="392"/>
      <c r="B78" s="240" t="s">
        <v>40</v>
      </c>
      <c r="C78" s="98" t="s">
        <v>14</v>
      </c>
      <c r="D78" s="99">
        <f>'СП МТ'!D72</f>
        <v>2807186</v>
      </c>
      <c r="E78" s="99">
        <f>'по комитетам'!F74</f>
        <v>2703885</v>
      </c>
      <c r="F78" s="100">
        <f>'по комитетам'!G74</f>
        <v>2703885</v>
      </c>
      <c r="G78" s="100">
        <f>'по комитетам'!H74</f>
        <v>2703885</v>
      </c>
      <c r="H78" s="170"/>
      <c r="J78" s="132"/>
      <c r="K78" s="132"/>
      <c r="L78" s="132"/>
      <c r="M78" s="132"/>
    </row>
    <row r="79" spans="1:13" s="32" customFormat="1" ht="38.25">
      <c r="A79" s="392"/>
      <c r="B79" s="240" t="s">
        <v>41</v>
      </c>
      <c r="C79" s="98" t="s">
        <v>36</v>
      </c>
      <c r="D79" s="99">
        <f>'СП МТ'!D73</f>
        <v>3144876</v>
      </c>
      <c r="E79" s="99">
        <f>'по комитетам'!F75</f>
        <v>3144876</v>
      </c>
      <c r="F79" s="100">
        <f>'по комитетам'!G75</f>
        <v>3144876</v>
      </c>
      <c r="G79" s="100">
        <f>'по комитетам'!H75</f>
        <v>3144876</v>
      </c>
      <c r="H79" s="170"/>
      <c r="J79" s="132"/>
      <c r="K79" s="132"/>
      <c r="L79" s="132"/>
      <c r="M79" s="132"/>
    </row>
    <row r="80" spans="1:13" s="32" customFormat="1" ht="51" customHeight="1">
      <c r="A80" s="392"/>
      <c r="B80" s="394" t="s">
        <v>86</v>
      </c>
      <c r="C80" s="98" t="s">
        <v>101</v>
      </c>
      <c r="D80" s="99">
        <f>'СП МТ'!D74</f>
        <v>124351</v>
      </c>
      <c r="E80" s="99">
        <f>'по комитетам'!F76</f>
        <v>0</v>
      </c>
      <c r="F80" s="99">
        <f>'по комитетам'!G76</f>
        <v>0</v>
      </c>
      <c r="G80" s="99">
        <f>'по комитетам'!H76</f>
        <v>0</v>
      </c>
      <c r="H80" s="170"/>
      <c r="J80" s="132"/>
      <c r="K80" s="132"/>
      <c r="L80" s="132"/>
      <c r="M80" s="132"/>
    </row>
    <row r="81" spans="1:13" s="32" customFormat="1" ht="15.75" hidden="1" customHeight="1">
      <c r="A81" s="392"/>
      <c r="B81" s="395"/>
      <c r="C81" s="98" t="s">
        <v>58</v>
      </c>
      <c r="D81" s="99">
        <f>'СП МТ'!D75</f>
        <v>124351</v>
      </c>
      <c r="E81" s="99">
        <f>'по комитетам'!F77</f>
        <v>0</v>
      </c>
      <c r="F81" s="99"/>
      <c r="G81" s="99"/>
      <c r="H81" s="170"/>
      <c r="J81" s="132"/>
      <c r="K81" s="132"/>
      <c r="L81" s="132"/>
      <c r="M81" s="132"/>
    </row>
    <row r="82" spans="1:13" s="32" customFormat="1" ht="18.75" hidden="1" customHeight="1">
      <c r="A82" s="392"/>
      <c r="B82" s="395"/>
      <c r="C82" s="98" t="s">
        <v>59</v>
      </c>
      <c r="D82" s="99">
        <f>'СП МТ'!D76</f>
        <v>0</v>
      </c>
      <c r="E82" s="99"/>
      <c r="F82" s="99"/>
      <c r="G82" s="99"/>
      <c r="H82" s="170"/>
      <c r="J82" s="132"/>
      <c r="K82" s="132"/>
      <c r="L82" s="132"/>
      <c r="M82" s="132"/>
    </row>
    <row r="83" spans="1:13" s="32" customFormat="1" ht="15.75" hidden="1" customHeight="1">
      <c r="A83" s="392"/>
      <c r="B83" s="395"/>
      <c r="C83" s="98" t="s">
        <v>60</v>
      </c>
      <c r="D83" s="99">
        <f>'СП МТ'!D77</f>
        <v>0</v>
      </c>
      <c r="E83" s="99"/>
      <c r="F83" s="99"/>
      <c r="G83" s="99"/>
      <c r="H83" s="170"/>
      <c r="J83" s="132"/>
      <c r="K83" s="132"/>
      <c r="L83" s="132"/>
      <c r="M83" s="132"/>
    </row>
    <row r="84" spans="1:13" s="32" customFormat="1" ht="18" hidden="1" customHeight="1">
      <c r="A84" s="392"/>
      <c r="B84" s="395"/>
      <c r="C84" s="98" t="s">
        <v>68</v>
      </c>
      <c r="D84" s="99">
        <f>'СП МТ'!D78</f>
        <v>0</v>
      </c>
      <c r="E84" s="99"/>
      <c r="F84" s="99"/>
      <c r="G84" s="99"/>
      <c r="H84" s="170"/>
      <c r="J84" s="132"/>
      <c r="K84" s="132"/>
      <c r="L84" s="132"/>
      <c r="M84" s="132"/>
    </row>
    <row r="85" spans="1:13" s="32" customFormat="1" ht="16.5" hidden="1" customHeight="1">
      <c r="A85" s="392"/>
      <c r="B85" s="395"/>
      <c r="C85" s="98" t="s">
        <v>126</v>
      </c>
      <c r="D85" s="99">
        <f>'СП МТ'!D79</f>
        <v>0</v>
      </c>
      <c r="E85" s="99">
        <f>'по комитетам'!F81</f>
        <v>0</v>
      </c>
      <c r="F85" s="99">
        <f>'по комитетам'!G81</f>
        <v>0</v>
      </c>
      <c r="G85" s="99">
        <f>'по комитетам'!H81</f>
        <v>0</v>
      </c>
      <c r="H85" s="170"/>
      <c r="J85" s="132"/>
      <c r="K85" s="132"/>
      <c r="L85" s="132"/>
      <c r="M85" s="132"/>
    </row>
    <row r="86" spans="1:13" s="32" customFormat="1" ht="15" hidden="1" customHeight="1">
      <c r="A86" s="392"/>
      <c r="B86" s="395"/>
      <c r="C86" s="98" t="s">
        <v>67</v>
      </c>
      <c r="D86" s="99">
        <f>'СП МТ'!D80</f>
        <v>0</v>
      </c>
      <c r="E86" s="99">
        <f>'по комитетам'!F82</f>
        <v>0</v>
      </c>
      <c r="F86" s="99">
        <f>'по комитетам'!G82</f>
        <v>0</v>
      </c>
      <c r="G86" s="99">
        <f>'по комитетам'!H82</f>
        <v>0</v>
      </c>
      <c r="H86" s="170"/>
      <c r="J86" s="132"/>
      <c r="K86" s="132"/>
      <c r="L86" s="132"/>
      <c r="M86" s="132"/>
    </row>
    <row r="87" spans="1:13" s="32" customFormat="1" ht="66.75" customHeight="1">
      <c r="A87" s="392"/>
      <c r="B87" s="394" t="s">
        <v>42</v>
      </c>
      <c r="C87" s="98" t="s">
        <v>37</v>
      </c>
      <c r="D87" s="99">
        <f>SUM(D88:D91)</f>
        <v>123954452</v>
      </c>
      <c r="E87" s="99">
        <f>SUM(E88:E91)</f>
        <v>38393866</v>
      </c>
      <c r="F87" s="99">
        <f t="shared" ref="F87:G87" si="4">SUM(F88:F91)</f>
        <v>38393866</v>
      </c>
      <c r="G87" s="99">
        <f t="shared" si="4"/>
        <v>38393866</v>
      </c>
      <c r="H87" s="170"/>
      <c r="J87" s="132"/>
      <c r="K87" s="132"/>
      <c r="L87" s="132"/>
      <c r="M87" s="132"/>
    </row>
    <row r="88" spans="1:13" s="32" customFormat="1" ht="15.75" customHeight="1">
      <c r="A88" s="392"/>
      <c r="B88" s="395"/>
      <c r="C88" s="98" t="s">
        <v>276</v>
      </c>
      <c r="D88" s="99">
        <f>'СП МТ'!D82</f>
        <v>40000000</v>
      </c>
      <c r="E88" s="99">
        <f>'по комитетам'!F84</f>
        <v>0</v>
      </c>
      <c r="F88" s="100">
        <f>'по комитетам'!G84</f>
        <v>0</v>
      </c>
      <c r="G88" s="100">
        <f>'по комитетам'!H84</f>
        <v>0</v>
      </c>
      <c r="H88" s="170"/>
      <c r="J88" s="132"/>
      <c r="K88" s="132"/>
      <c r="L88" s="132"/>
      <c r="M88" s="132"/>
    </row>
    <row r="89" spans="1:13" s="32" customFormat="1" ht="14.25" customHeight="1">
      <c r="A89" s="392"/>
      <c r="B89" s="395"/>
      <c r="C89" s="98" t="s">
        <v>277</v>
      </c>
      <c r="D89" s="99">
        <f>'СП МТ'!D83</f>
        <v>48692160</v>
      </c>
      <c r="E89" s="99">
        <f>'по комитетам'!F85</f>
        <v>0</v>
      </c>
      <c r="F89" s="100">
        <f>'по комитетам'!G85</f>
        <v>0</v>
      </c>
      <c r="G89" s="100">
        <f>'по комитетам'!H85</f>
        <v>0</v>
      </c>
      <c r="H89" s="170"/>
      <c r="J89" s="132"/>
      <c r="K89" s="132"/>
      <c r="L89" s="132"/>
      <c r="M89" s="132"/>
    </row>
    <row r="90" spans="1:13" s="32" customFormat="1" ht="18.75" customHeight="1">
      <c r="A90" s="392"/>
      <c r="B90" s="395"/>
      <c r="C90" s="98" t="s">
        <v>278</v>
      </c>
      <c r="D90" s="99">
        <f>'СП МТ'!D84</f>
        <v>34000000</v>
      </c>
      <c r="E90" s="99">
        <f>'по комитетам'!F86</f>
        <v>37768866</v>
      </c>
      <c r="F90" s="100">
        <f>'по комитетам'!G86</f>
        <v>37768866</v>
      </c>
      <c r="G90" s="100">
        <f>'по комитетам'!H86</f>
        <v>37768866</v>
      </c>
      <c r="H90" s="170"/>
      <c r="J90" s="132"/>
      <c r="K90" s="132"/>
      <c r="L90" s="132"/>
      <c r="M90" s="132"/>
    </row>
    <row r="91" spans="1:13" s="32" customFormat="1" ht="72.75" customHeight="1">
      <c r="A91" s="392"/>
      <c r="B91" s="396"/>
      <c r="C91" s="98" t="s">
        <v>532</v>
      </c>
      <c r="D91" s="99">
        <f>'СП МТ'!D85</f>
        <v>1262292</v>
      </c>
      <c r="E91" s="99">
        <f>'по комитетам'!F87</f>
        <v>625000</v>
      </c>
      <c r="F91" s="100">
        <f>'по комитетам'!G87</f>
        <v>625000</v>
      </c>
      <c r="G91" s="100">
        <f>'по комитетам'!H87</f>
        <v>625000</v>
      </c>
      <c r="H91" s="170"/>
      <c r="J91" s="132"/>
      <c r="K91" s="132"/>
      <c r="L91" s="132"/>
      <c r="M91" s="132"/>
    </row>
    <row r="92" spans="1:13" s="32" customFormat="1" ht="63.75">
      <c r="A92" s="392"/>
      <c r="B92" s="394" t="s">
        <v>43</v>
      </c>
      <c r="C92" s="98" t="s">
        <v>38</v>
      </c>
      <c r="D92" s="99">
        <f>D93+D98+D109+D111+D115+D119+D124+D129+D139+D142+D160+D164+D172+D178+D184+D187+D192+D200+D213</f>
        <v>3938572</v>
      </c>
      <c r="E92" s="99">
        <f>'по комитетам'!F90</f>
        <v>0</v>
      </c>
      <c r="F92" s="99">
        <f>'по комитетам'!G88</f>
        <v>0</v>
      </c>
      <c r="G92" s="99">
        <f>'по комитетам'!H88</f>
        <v>0</v>
      </c>
      <c r="H92" s="170"/>
      <c r="J92" s="132"/>
      <c r="K92" s="132"/>
      <c r="L92" s="132"/>
      <c r="M92" s="132"/>
    </row>
    <row r="93" spans="1:13" s="32" customFormat="1" ht="13.5" hidden="1" customHeight="1">
      <c r="A93" s="392"/>
      <c r="B93" s="395"/>
      <c r="C93" s="98" t="s">
        <v>56</v>
      </c>
      <c r="D93" s="99">
        <f>'СП МТ'!D87</f>
        <v>0</v>
      </c>
      <c r="E93" s="99">
        <f>'по комитетам'!F91</f>
        <v>0</v>
      </c>
      <c r="F93" s="99">
        <f>'по комитетам'!G89</f>
        <v>0</v>
      </c>
      <c r="G93" s="99">
        <f>'по комитетам'!H89</f>
        <v>0</v>
      </c>
      <c r="H93" s="170"/>
      <c r="J93" s="132"/>
      <c r="K93" s="132"/>
      <c r="L93" s="132"/>
      <c r="M93" s="132"/>
    </row>
    <row r="94" spans="1:13" s="32" customFormat="1" ht="63.75" hidden="1">
      <c r="A94" s="392"/>
      <c r="B94" s="395"/>
      <c r="C94" s="98" t="s">
        <v>71</v>
      </c>
      <c r="D94" s="99"/>
      <c r="E94" s="99">
        <f>'по комитетам'!F92</f>
        <v>0</v>
      </c>
      <c r="F94" s="99">
        <f>'по комитетам'!G90</f>
        <v>0</v>
      </c>
      <c r="G94" s="99">
        <f>'по комитетам'!H90</f>
        <v>0</v>
      </c>
      <c r="H94" s="170"/>
      <c r="J94" s="132"/>
      <c r="K94" s="132"/>
      <c r="L94" s="132"/>
      <c r="M94" s="132"/>
    </row>
    <row r="95" spans="1:13" s="32" customFormat="1" ht="51" hidden="1">
      <c r="A95" s="392"/>
      <c r="B95" s="395"/>
      <c r="C95" s="98" t="s">
        <v>387</v>
      </c>
      <c r="D95" s="99"/>
      <c r="E95" s="99">
        <f>'по комитетам'!F93</f>
        <v>0</v>
      </c>
      <c r="F95" s="99">
        <f>'по комитетам'!G91</f>
        <v>0</v>
      </c>
      <c r="G95" s="99">
        <f>'по комитетам'!H91</f>
        <v>0</v>
      </c>
      <c r="H95" s="170"/>
      <c r="J95" s="132"/>
      <c r="K95" s="132"/>
      <c r="L95" s="132"/>
      <c r="M95" s="132"/>
    </row>
    <row r="96" spans="1:13" s="32" customFormat="1" ht="38.25" hidden="1">
      <c r="A96" s="392"/>
      <c r="B96" s="395"/>
      <c r="C96" s="98" t="s">
        <v>388</v>
      </c>
      <c r="D96" s="99"/>
      <c r="E96" s="99">
        <f>'по комитетам'!F94</f>
        <v>0</v>
      </c>
      <c r="F96" s="99">
        <f>'по комитетам'!G92</f>
        <v>0</v>
      </c>
      <c r="G96" s="99">
        <f>'по комитетам'!H92</f>
        <v>0</v>
      </c>
      <c r="H96" s="170"/>
      <c r="J96" s="132"/>
      <c r="K96" s="132"/>
      <c r="L96" s="132"/>
      <c r="M96" s="132"/>
    </row>
    <row r="97" spans="1:13" s="32" customFormat="1" ht="51" hidden="1">
      <c r="A97" s="392"/>
      <c r="B97" s="395"/>
      <c r="C97" s="98" t="s">
        <v>389</v>
      </c>
      <c r="D97" s="99"/>
      <c r="E97" s="99">
        <f>'по комитетам'!F95</f>
        <v>0</v>
      </c>
      <c r="F97" s="99">
        <f>'по комитетам'!G93</f>
        <v>0</v>
      </c>
      <c r="G97" s="99">
        <f>'по комитетам'!H93</f>
        <v>0</v>
      </c>
      <c r="H97" s="170"/>
      <c r="J97" s="132"/>
      <c r="K97" s="132"/>
      <c r="L97" s="132"/>
      <c r="M97" s="132"/>
    </row>
    <row r="98" spans="1:13" s="32" customFormat="1" ht="12.75" hidden="1" customHeight="1">
      <c r="A98" s="392"/>
      <c r="B98" s="395"/>
      <c r="C98" s="98" t="s">
        <v>57</v>
      </c>
      <c r="D98" s="99">
        <f>'СП МТ'!D92</f>
        <v>505133</v>
      </c>
      <c r="E98" s="99">
        <f>'по комитетам'!F96</f>
        <v>0</v>
      </c>
      <c r="F98" s="99">
        <f>'по комитетам'!G94</f>
        <v>0</v>
      </c>
      <c r="G98" s="99">
        <f>'по комитетам'!H94</f>
        <v>0</v>
      </c>
      <c r="H98" s="170"/>
      <c r="J98" s="132"/>
      <c r="K98" s="132"/>
      <c r="L98" s="132"/>
      <c r="M98" s="132"/>
    </row>
    <row r="99" spans="1:13" s="32" customFormat="1" ht="35.25" hidden="1">
      <c r="A99" s="392"/>
      <c r="B99" s="395"/>
      <c r="C99" s="98" t="s">
        <v>390</v>
      </c>
      <c r="D99" s="99">
        <f>'СП МТ'!D93</f>
        <v>0</v>
      </c>
      <c r="E99" s="99">
        <f>'по комитетам'!F97</f>
        <v>0</v>
      </c>
      <c r="F99" s="99">
        <f>'по комитетам'!G95</f>
        <v>0</v>
      </c>
      <c r="G99" s="99">
        <f>'по комитетам'!H95</f>
        <v>0</v>
      </c>
      <c r="H99" s="170"/>
      <c r="J99" s="132"/>
      <c r="K99" s="132"/>
      <c r="L99" s="132"/>
      <c r="M99" s="132"/>
    </row>
    <row r="100" spans="1:13" s="32" customFormat="1" ht="51" hidden="1">
      <c r="A100" s="392"/>
      <c r="B100" s="395"/>
      <c r="C100" s="98" t="s">
        <v>391</v>
      </c>
      <c r="D100" s="99">
        <f>'СП МТ'!D94</f>
        <v>0</v>
      </c>
      <c r="E100" s="99">
        <f>'по комитетам'!F98</f>
        <v>0</v>
      </c>
      <c r="F100" s="99">
        <f>'по комитетам'!G96</f>
        <v>0</v>
      </c>
      <c r="G100" s="99">
        <f>'по комитетам'!H96</f>
        <v>0</v>
      </c>
      <c r="H100" s="170"/>
      <c r="J100" s="132"/>
      <c r="K100" s="132"/>
      <c r="L100" s="132"/>
      <c r="M100" s="132"/>
    </row>
    <row r="101" spans="1:13" s="32" customFormat="1" ht="35.25" hidden="1">
      <c r="A101" s="392"/>
      <c r="B101" s="395"/>
      <c r="C101" s="98" t="s">
        <v>392</v>
      </c>
      <c r="D101" s="99">
        <f>'СП МТ'!D95</f>
        <v>0</v>
      </c>
      <c r="E101" s="99">
        <f>'по комитетам'!F99</f>
        <v>0</v>
      </c>
      <c r="F101" s="99">
        <f>'по комитетам'!G97</f>
        <v>0</v>
      </c>
      <c r="G101" s="99">
        <f>'по комитетам'!H97</f>
        <v>0</v>
      </c>
      <c r="H101" s="170"/>
      <c r="J101" s="132"/>
      <c r="K101" s="132"/>
      <c r="L101" s="132"/>
      <c r="M101" s="132"/>
    </row>
    <row r="102" spans="1:13" s="32" customFormat="1" ht="38.25" hidden="1">
      <c r="A102" s="392"/>
      <c r="B102" s="395"/>
      <c r="C102" s="98" t="s">
        <v>393</v>
      </c>
      <c r="D102" s="99">
        <f>'СП МТ'!D96</f>
        <v>0</v>
      </c>
      <c r="E102" s="99">
        <f>'по комитетам'!F100</f>
        <v>0</v>
      </c>
      <c r="F102" s="99">
        <f>'по комитетам'!G98</f>
        <v>0</v>
      </c>
      <c r="G102" s="99">
        <f>'по комитетам'!H98</f>
        <v>0</v>
      </c>
      <c r="H102" s="170"/>
      <c r="J102" s="132"/>
      <c r="K102" s="132"/>
      <c r="L102" s="132"/>
      <c r="M102" s="132"/>
    </row>
    <row r="103" spans="1:13" s="32" customFormat="1" ht="38.25" hidden="1">
      <c r="A103" s="392"/>
      <c r="B103" s="395"/>
      <c r="C103" s="98" t="s">
        <v>394</v>
      </c>
      <c r="D103" s="99">
        <f>'СП МТ'!D97</f>
        <v>0</v>
      </c>
      <c r="E103" s="99">
        <f>'по комитетам'!F101</f>
        <v>0</v>
      </c>
      <c r="F103" s="99">
        <f>'по комитетам'!G99</f>
        <v>0</v>
      </c>
      <c r="G103" s="99">
        <f>'по комитетам'!H99</f>
        <v>0</v>
      </c>
      <c r="H103" s="170"/>
      <c r="J103" s="132"/>
      <c r="K103" s="132"/>
      <c r="L103" s="132"/>
      <c r="M103" s="132"/>
    </row>
    <row r="104" spans="1:13" s="32" customFormat="1" ht="63.75" hidden="1">
      <c r="A104" s="392"/>
      <c r="B104" s="395"/>
      <c r="C104" s="98" t="s">
        <v>395</v>
      </c>
      <c r="D104" s="99">
        <f>'СП МТ'!D98</f>
        <v>0</v>
      </c>
      <c r="E104" s="99">
        <f>'по комитетам'!F102</f>
        <v>0</v>
      </c>
      <c r="F104" s="99">
        <f>'по комитетам'!G100</f>
        <v>0</v>
      </c>
      <c r="G104" s="99">
        <f>'по комитетам'!H100</f>
        <v>0</v>
      </c>
      <c r="H104" s="170"/>
      <c r="J104" s="132"/>
      <c r="K104" s="132"/>
      <c r="L104" s="132"/>
      <c r="M104" s="132"/>
    </row>
    <row r="105" spans="1:13" s="32" customFormat="1" ht="38.25" hidden="1">
      <c r="A105" s="392"/>
      <c r="B105" s="395"/>
      <c r="C105" s="98" t="s">
        <v>396</v>
      </c>
      <c r="D105" s="99">
        <f>'СП МТ'!D99</f>
        <v>0</v>
      </c>
      <c r="E105" s="99">
        <f>'по комитетам'!F103</f>
        <v>0</v>
      </c>
      <c r="F105" s="99">
        <f>'по комитетам'!G101</f>
        <v>0</v>
      </c>
      <c r="G105" s="99">
        <f>'по комитетам'!H101</f>
        <v>0</v>
      </c>
      <c r="H105" s="170"/>
      <c r="J105" s="132"/>
      <c r="K105" s="132"/>
      <c r="L105" s="132"/>
      <c r="M105" s="132"/>
    </row>
    <row r="106" spans="1:13" s="32" customFormat="1" ht="38.25" hidden="1">
      <c r="A106" s="392"/>
      <c r="B106" s="395"/>
      <c r="C106" s="98" t="s">
        <v>397</v>
      </c>
      <c r="D106" s="99">
        <f>'СП МТ'!D100</f>
        <v>0</v>
      </c>
      <c r="E106" s="99">
        <f>'по комитетам'!F104</f>
        <v>0</v>
      </c>
      <c r="F106" s="99">
        <f>'по комитетам'!G102</f>
        <v>0</v>
      </c>
      <c r="G106" s="99">
        <f>'по комитетам'!H102</f>
        <v>0</v>
      </c>
      <c r="H106" s="170"/>
      <c r="J106" s="132"/>
      <c r="K106" s="132"/>
      <c r="L106" s="132"/>
      <c r="M106" s="132"/>
    </row>
    <row r="107" spans="1:13" s="32" customFormat="1" ht="38.25" hidden="1">
      <c r="A107" s="392"/>
      <c r="B107" s="395"/>
      <c r="C107" s="98" t="s">
        <v>398</v>
      </c>
      <c r="D107" s="99">
        <f>'СП МТ'!D101</f>
        <v>0</v>
      </c>
      <c r="E107" s="99">
        <f>'по комитетам'!F105</f>
        <v>0</v>
      </c>
      <c r="F107" s="99">
        <f>'по комитетам'!G103</f>
        <v>0</v>
      </c>
      <c r="G107" s="99">
        <f>'по комитетам'!H103</f>
        <v>0</v>
      </c>
      <c r="H107" s="170"/>
      <c r="J107" s="132"/>
      <c r="K107" s="132"/>
      <c r="L107" s="132"/>
      <c r="M107" s="132"/>
    </row>
    <row r="108" spans="1:13" s="32" customFormat="1" ht="38.25" hidden="1">
      <c r="A108" s="392"/>
      <c r="B108" s="395"/>
      <c r="C108" s="98" t="s">
        <v>399</v>
      </c>
      <c r="D108" s="99">
        <f>'СП МТ'!D102</f>
        <v>505133</v>
      </c>
      <c r="E108" s="99">
        <f>'по комитетам'!F106</f>
        <v>0</v>
      </c>
      <c r="F108" s="99">
        <f>'по комитетам'!G104</f>
        <v>0</v>
      </c>
      <c r="G108" s="99">
        <f>'по комитетам'!H104</f>
        <v>0</v>
      </c>
      <c r="H108" s="170"/>
      <c r="J108" s="132"/>
      <c r="K108" s="132"/>
      <c r="L108" s="132"/>
      <c r="M108" s="132"/>
    </row>
    <row r="109" spans="1:13" s="32" customFormat="1" ht="14.25" hidden="1" customHeight="1">
      <c r="A109" s="392"/>
      <c r="B109" s="395"/>
      <c r="C109" s="98" t="s">
        <v>58</v>
      </c>
      <c r="D109" s="99">
        <f>'СП МТ'!D103</f>
        <v>0</v>
      </c>
      <c r="E109" s="99">
        <f>'по комитетам'!F107</f>
        <v>0</v>
      </c>
      <c r="F109" s="99">
        <f>'по комитетам'!G105</f>
        <v>0</v>
      </c>
      <c r="G109" s="99">
        <f>'по комитетам'!H105</f>
        <v>0</v>
      </c>
      <c r="H109" s="170"/>
      <c r="J109" s="132"/>
      <c r="K109" s="132"/>
      <c r="L109" s="132"/>
      <c r="M109" s="132"/>
    </row>
    <row r="110" spans="1:13" s="32" customFormat="1" ht="38.25" hidden="1">
      <c r="A110" s="392"/>
      <c r="B110" s="395"/>
      <c r="C110" s="98" t="s">
        <v>400</v>
      </c>
      <c r="D110" s="99">
        <f>'СП МТ'!D104</f>
        <v>0</v>
      </c>
      <c r="E110" s="99">
        <f>'по комитетам'!F108</f>
        <v>0</v>
      </c>
      <c r="F110" s="99">
        <f>'по комитетам'!G106</f>
        <v>0</v>
      </c>
      <c r="G110" s="99">
        <f>'по комитетам'!H106</f>
        <v>0</v>
      </c>
      <c r="H110" s="170"/>
      <c r="J110" s="132"/>
      <c r="K110" s="132"/>
      <c r="L110" s="132"/>
      <c r="M110" s="132"/>
    </row>
    <row r="111" spans="1:13" s="32" customFormat="1" ht="15" hidden="1" customHeight="1">
      <c r="A111" s="392"/>
      <c r="B111" s="395"/>
      <c r="C111" s="98" t="s">
        <v>59</v>
      </c>
      <c r="D111" s="99">
        <f>'СП МТ'!D105</f>
        <v>0</v>
      </c>
      <c r="E111" s="99">
        <f>'по комитетам'!F110</f>
        <v>0</v>
      </c>
      <c r="F111" s="99">
        <f>'по комитетам'!G107</f>
        <v>0</v>
      </c>
      <c r="G111" s="99">
        <f>'по комитетам'!H107</f>
        <v>0</v>
      </c>
      <c r="H111" s="170"/>
      <c r="J111" s="132"/>
      <c r="K111" s="132"/>
      <c r="L111" s="132"/>
      <c r="M111" s="132"/>
    </row>
    <row r="112" spans="1:13" s="32" customFormat="1" ht="51" hidden="1">
      <c r="A112" s="392"/>
      <c r="B112" s="395"/>
      <c r="C112" s="98" t="s">
        <v>410</v>
      </c>
      <c r="D112" s="99">
        <f>'СП МТ'!D106</f>
        <v>0</v>
      </c>
      <c r="E112" s="99">
        <f>'по комитетам'!F111</f>
        <v>0</v>
      </c>
      <c r="F112" s="99">
        <f>'по комитетам'!G108</f>
        <v>0</v>
      </c>
      <c r="G112" s="99">
        <f>'по комитетам'!H108</f>
        <v>0</v>
      </c>
      <c r="H112" s="170"/>
      <c r="J112" s="132"/>
      <c r="K112" s="132"/>
      <c r="L112" s="132"/>
      <c r="M112" s="132"/>
    </row>
    <row r="113" spans="1:13" s="32" customFormat="1" ht="38.25" hidden="1">
      <c r="A113" s="392"/>
      <c r="B113" s="395"/>
      <c r="C113" s="98" t="s">
        <v>412</v>
      </c>
      <c r="D113" s="99">
        <f>'СП МТ'!D107</f>
        <v>0</v>
      </c>
      <c r="E113" s="99">
        <f>'по комитетам'!F112</f>
        <v>0</v>
      </c>
      <c r="F113" s="99">
        <f>'по комитетам'!G110</f>
        <v>0</v>
      </c>
      <c r="G113" s="99">
        <f>'по комитетам'!H110</f>
        <v>0</v>
      </c>
      <c r="H113" s="170"/>
      <c r="J113" s="132"/>
      <c r="K113" s="132"/>
      <c r="L113" s="132"/>
      <c r="M113" s="132"/>
    </row>
    <row r="114" spans="1:13" s="32" customFormat="1" ht="63.75" hidden="1">
      <c r="A114" s="392"/>
      <c r="B114" s="395"/>
      <c r="C114" s="98" t="s">
        <v>411</v>
      </c>
      <c r="D114" s="99">
        <f>'СП МТ'!D108</f>
        <v>0</v>
      </c>
      <c r="E114" s="99">
        <f>'по комитетам'!F113</f>
        <v>0</v>
      </c>
      <c r="F114" s="99">
        <f>'по комитетам'!G111</f>
        <v>0</v>
      </c>
      <c r="G114" s="99">
        <f>'по комитетам'!H111</f>
        <v>0</v>
      </c>
      <c r="H114" s="170"/>
      <c r="J114" s="132"/>
      <c r="K114" s="132"/>
      <c r="L114" s="132"/>
      <c r="M114" s="132"/>
    </row>
    <row r="115" spans="1:13" s="32" customFormat="1" ht="13.5" hidden="1" customHeight="1">
      <c r="A115" s="392"/>
      <c r="B115" s="395"/>
      <c r="C115" s="98" t="s">
        <v>72</v>
      </c>
      <c r="D115" s="99">
        <f>'СП МТ'!D109</f>
        <v>0</v>
      </c>
      <c r="E115" s="99">
        <f>'по комитетам'!F114</f>
        <v>0</v>
      </c>
      <c r="F115" s="99">
        <f>'по комитетам'!G112</f>
        <v>0</v>
      </c>
      <c r="G115" s="99">
        <f>'по комитетам'!H112</f>
        <v>0</v>
      </c>
      <c r="H115" s="170"/>
      <c r="J115" s="132"/>
      <c r="K115" s="132"/>
      <c r="L115" s="132"/>
      <c r="M115" s="132"/>
    </row>
    <row r="116" spans="1:13" s="32" customFormat="1" ht="13.5" hidden="1" customHeight="1">
      <c r="A116" s="392"/>
      <c r="B116" s="395"/>
      <c r="C116" s="98" t="s">
        <v>404</v>
      </c>
      <c r="D116" s="99">
        <f>'СП МТ'!D109</f>
        <v>0</v>
      </c>
      <c r="E116" s="99">
        <f>'по комитетам'!F115</f>
        <v>0</v>
      </c>
      <c r="F116" s="99">
        <f>'по комитетам'!G113</f>
        <v>0</v>
      </c>
      <c r="G116" s="99">
        <f>'по комитетам'!H113</f>
        <v>0</v>
      </c>
      <c r="H116" s="170"/>
      <c r="J116" s="132"/>
      <c r="K116" s="132"/>
      <c r="L116" s="132"/>
      <c r="M116" s="132"/>
    </row>
    <row r="117" spans="1:13" s="32" customFormat="1" ht="35.25" hidden="1">
      <c r="A117" s="392"/>
      <c r="B117" s="395"/>
      <c r="C117" s="98" t="s">
        <v>405</v>
      </c>
      <c r="D117" s="99">
        <f>'СП МТ'!D110</f>
        <v>0</v>
      </c>
      <c r="E117" s="99">
        <f>'по комитетам'!F116</f>
        <v>0</v>
      </c>
      <c r="F117" s="99">
        <f>'по комитетам'!G114</f>
        <v>0</v>
      </c>
      <c r="G117" s="99">
        <f>'по комитетам'!H114</f>
        <v>0</v>
      </c>
      <c r="H117" s="170"/>
      <c r="J117" s="132"/>
      <c r="K117" s="132"/>
      <c r="L117" s="132"/>
      <c r="M117" s="132"/>
    </row>
    <row r="118" spans="1:13" s="32" customFormat="1" ht="51" hidden="1">
      <c r="A118" s="392"/>
      <c r="B118" s="395"/>
      <c r="C118" s="98" t="s">
        <v>406</v>
      </c>
      <c r="D118" s="99">
        <f>'СП МТ'!D112</f>
        <v>0</v>
      </c>
      <c r="E118" s="99">
        <f>'по комитетам'!F117</f>
        <v>0</v>
      </c>
      <c r="F118" s="99">
        <f>'по комитетам'!G115</f>
        <v>0</v>
      </c>
      <c r="G118" s="99">
        <f>'по комитетам'!H115</f>
        <v>0</v>
      </c>
      <c r="H118" s="170"/>
      <c r="J118" s="132"/>
      <c r="K118" s="132"/>
      <c r="L118" s="132"/>
      <c r="M118" s="132"/>
    </row>
    <row r="119" spans="1:13" s="32" customFormat="1" ht="18" hidden="1" customHeight="1">
      <c r="A119" s="392"/>
      <c r="B119" s="395"/>
      <c r="C119" s="98" t="s">
        <v>60</v>
      </c>
      <c r="D119" s="99">
        <f>'СП МТ'!D113</f>
        <v>100000</v>
      </c>
      <c r="E119" s="99">
        <f>'по комитетам'!F118</f>
        <v>0</v>
      </c>
      <c r="F119" s="99">
        <f>'по комитетам'!G116</f>
        <v>0</v>
      </c>
      <c r="G119" s="99">
        <f>'по комитетам'!H116</f>
        <v>0</v>
      </c>
      <c r="H119" s="170"/>
      <c r="J119" s="132"/>
      <c r="K119" s="132"/>
      <c r="L119" s="132"/>
      <c r="M119" s="132"/>
    </row>
    <row r="120" spans="1:13" s="32" customFormat="1" ht="38.25" hidden="1">
      <c r="A120" s="392"/>
      <c r="B120" s="395"/>
      <c r="C120" s="98" t="s">
        <v>407</v>
      </c>
      <c r="D120" s="99">
        <f>'СП МТ'!D114</f>
        <v>0</v>
      </c>
      <c r="E120" s="99">
        <f>'по комитетам'!F119</f>
        <v>0</v>
      </c>
      <c r="F120" s="99">
        <f>'по комитетам'!G117</f>
        <v>0</v>
      </c>
      <c r="G120" s="99">
        <f>'по комитетам'!H117</f>
        <v>0</v>
      </c>
      <c r="H120" s="170"/>
      <c r="J120" s="132"/>
      <c r="K120" s="132"/>
      <c r="L120" s="132"/>
      <c r="M120" s="132"/>
    </row>
    <row r="121" spans="1:13" s="32" customFormat="1" ht="51" hidden="1">
      <c r="A121" s="392"/>
      <c r="B121" s="395"/>
      <c r="C121" s="98" t="s">
        <v>408</v>
      </c>
      <c r="D121" s="99">
        <f>'СП МТ'!D115</f>
        <v>0</v>
      </c>
      <c r="E121" s="99">
        <f>'по комитетам'!F120</f>
        <v>0</v>
      </c>
      <c r="F121" s="99">
        <f>'по комитетам'!G118</f>
        <v>0</v>
      </c>
      <c r="G121" s="99">
        <f>'по комитетам'!H118</f>
        <v>0</v>
      </c>
      <c r="H121" s="170"/>
      <c r="J121" s="132"/>
      <c r="K121" s="132"/>
      <c r="L121" s="132"/>
      <c r="M121" s="132"/>
    </row>
    <row r="122" spans="1:13" s="32" customFormat="1" ht="35.25" hidden="1">
      <c r="A122" s="392"/>
      <c r="B122" s="395"/>
      <c r="C122" s="98" t="s">
        <v>486</v>
      </c>
      <c r="D122" s="99">
        <f>'СП МТ'!D116</f>
        <v>100000</v>
      </c>
      <c r="E122" s="99">
        <f>'по комитетам'!F121</f>
        <v>0</v>
      </c>
      <c r="F122" s="99">
        <f>'по комитетам'!G119</f>
        <v>0</v>
      </c>
      <c r="G122" s="99">
        <f>'по комитетам'!H119</f>
        <v>0</v>
      </c>
      <c r="H122" s="170"/>
      <c r="J122" s="132"/>
      <c r="K122" s="132"/>
      <c r="L122" s="132"/>
      <c r="M122" s="132"/>
    </row>
    <row r="123" spans="1:13" s="32" customFormat="1" ht="63.75" hidden="1">
      <c r="A123" s="392"/>
      <c r="B123" s="395"/>
      <c r="C123" s="98" t="s">
        <v>409</v>
      </c>
      <c r="D123" s="99">
        <f>'СП МТ'!D117</f>
        <v>0</v>
      </c>
      <c r="E123" s="99">
        <f>'по комитетам'!F122</f>
        <v>0</v>
      </c>
      <c r="F123" s="99">
        <f>'по комитетам'!G120</f>
        <v>0</v>
      </c>
      <c r="G123" s="99">
        <f>'по комитетам'!H120</f>
        <v>0</v>
      </c>
      <c r="H123" s="170"/>
      <c r="J123" s="132"/>
      <c r="K123" s="132"/>
      <c r="L123" s="132"/>
      <c r="M123" s="132"/>
    </row>
    <row r="124" spans="1:13" s="32" customFormat="1" ht="18" hidden="1" customHeight="1">
      <c r="A124" s="392"/>
      <c r="B124" s="395"/>
      <c r="C124" s="98" t="s">
        <v>61</v>
      </c>
      <c r="D124" s="99">
        <f>'СП МТ'!D118</f>
        <v>0</v>
      </c>
      <c r="E124" s="99">
        <f>'по комитетам'!F123</f>
        <v>0</v>
      </c>
      <c r="F124" s="99">
        <f>'по комитетам'!G121</f>
        <v>0</v>
      </c>
      <c r="G124" s="99">
        <f>'по комитетам'!H121</f>
        <v>0</v>
      </c>
      <c r="H124" s="170"/>
      <c r="J124" s="132"/>
      <c r="K124" s="132"/>
      <c r="L124" s="132"/>
      <c r="M124" s="132"/>
    </row>
    <row r="125" spans="1:13" s="32" customFormat="1" ht="35.25" hidden="1">
      <c r="A125" s="392"/>
      <c r="B125" s="395"/>
      <c r="C125" s="98" t="s">
        <v>413</v>
      </c>
      <c r="D125" s="99">
        <f>'СП МТ'!D119</f>
        <v>0</v>
      </c>
      <c r="E125" s="99">
        <f>'по комитетам'!F124</f>
        <v>0</v>
      </c>
      <c r="F125" s="99">
        <f>'по комитетам'!G122</f>
        <v>0</v>
      </c>
      <c r="G125" s="99">
        <f>'по комитетам'!H122</f>
        <v>0</v>
      </c>
      <c r="H125" s="170"/>
      <c r="J125" s="132"/>
      <c r="K125" s="132"/>
      <c r="L125" s="132"/>
      <c r="M125" s="132"/>
    </row>
    <row r="126" spans="1:13" s="32" customFormat="1" ht="35.25" hidden="1">
      <c r="A126" s="392"/>
      <c r="B126" s="395"/>
      <c r="C126" s="98" t="s">
        <v>414</v>
      </c>
      <c r="D126" s="99">
        <f>'СП МТ'!D120</f>
        <v>0</v>
      </c>
      <c r="E126" s="99">
        <f>'по комитетам'!F125</f>
        <v>0</v>
      </c>
      <c r="F126" s="99">
        <f>'по комитетам'!G123</f>
        <v>0</v>
      </c>
      <c r="G126" s="99">
        <f>'по комитетам'!H123</f>
        <v>0</v>
      </c>
      <c r="H126" s="170"/>
      <c r="J126" s="132"/>
      <c r="K126" s="132"/>
      <c r="L126" s="132"/>
      <c r="M126" s="132"/>
    </row>
    <row r="127" spans="1:13" s="32" customFormat="1" ht="35.25" hidden="1">
      <c r="A127" s="392"/>
      <c r="B127" s="395"/>
      <c r="C127" s="98" t="s">
        <v>415</v>
      </c>
      <c r="D127" s="99">
        <f>'СП МТ'!D121</f>
        <v>0</v>
      </c>
      <c r="E127" s="99">
        <f>'по комитетам'!F126</f>
        <v>0</v>
      </c>
      <c r="F127" s="99">
        <f>'по комитетам'!G124</f>
        <v>0</v>
      </c>
      <c r="G127" s="99">
        <f>'по комитетам'!H124</f>
        <v>0</v>
      </c>
      <c r="H127" s="170"/>
      <c r="J127" s="132"/>
      <c r="K127" s="132"/>
      <c r="L127" s="132"/>
      <c r="M127" s="132"/>
    </row>
    <row r="128" spans="1:13" s="32" customFormat="1" ht="35.25" hidden="1">
      <c r="A128" s="392"/>
      <c r="B128" s="395"/>
      <c r="C128" s="98" t="s">
        <v>416</v>
      </c>
      <c r="D128" s="99">
        <f>'СП МТ'!D122</f>
        <v>0</v>
      </c>
      <c r="E128" s="99">
        <f>'по комитетам'!F127</f>
        <v>0</v>
      </c>
      <c r="F128" s="99">
        <f>'по комитетам'!G125</f>
        <v>0</v>
      </c>
      <c r="G128" s="99">
        <f>'по комитетам'!H125</f>
        <v>0</v>
      </c>
      <c r="H128" s="170"/>
      <c r="J128" s="132"/>
      <c r="K128" s="132"/>
      <c r="L128" s="132"/>
      <c r="M128" s="132"/>
    </row>
    <row r="129" spans="1:13" s="32" customFormat="1" ht="13.5" hidden="1" customHeight="1">
      <c r="A129" s="392"/>
      <c r="B129" s="395"/>
      <c r="C129" s="98" t="s">
        <v>62</v>
      </c>
      <c r="D129" s="99">
        <f>'СП МТ'!D123</f>
        <v>1100000</v>
      </c>
      <c r="E129" s="99">
        <f>'по комитетам'!F128</f>
        <v>0</v>
      </c>
      <c r="F129" s="99">
        <f>'по комитетам'!G126</f>
        <v>0</v>
      </c>
      <c r="G129" s="99">
        <f>'по комитетам'!H126</f>
        <v>0</v>
      </c>
      <c r="H129" s="170"/>
      <c r="J129" s="132"/>
      <c r="K129" s="132"/>
      <c r="L129" s="132"/>
      <c r="M129" s="132"/>
    </row>
    <row r="130" spans="1:13" s="32" customFormat="1" ht="35.25" hidden="1">
      <c r="A130" s="392"/>
      <c r="B130" s="395"/>
      <c r="C130" s="98" t="s">
        <v>417</v>
      </c>
      <c r="D130" s="99">
        <f>'СП МТ'!D124</f>
        <v>700000</v>
      </c>
      <c r="E130" s="99">
        <f>'по комитетам'!F129</f>
        <v>0</v>
      </c>
      <c r="F130" s="99">
        <f>'по комитетам'!G127</f>
        <v>0</v>
      </c>
      <c r="G130" s="99">
        <f>'по комитетам'!H127</f>
        <v>0</v>
      </c>
      <c r="H130" s="170"/>
      <c r="J130" s="132"/>
      <c r="K130" s="132"/>
      <c r="L130" s="132"/>
      <c r="M130" s="132"/>
    </row>
    <row r="131" spans="1:13" s="32" customFormat="1" ht="38.25" hidden="1">
      <c r="A131" s="392"/>
      <c r="B131" s="395"/>
      <c r="C131" s="98" t="s">
        <v>418</v>
      </c>
      <c r="D131" s="99">
        <f>'СП МТ'!D125</f>
        <v>200000</v>
      </c>
      <c r="E131" s="99">
        <f>'по комитетам'!F130</f>
        <v>0</v>
      </c>
      <c r="F131" s="99">
        <f>'по комитетам'!G128</f>
        <v>0</v>
      </c>
      <c r="G131" s="99">
        <f>'по комитетам'!H128</f>
        <v>0</v>
      </c>
      <c r="H131" s="170"/>
      <c r="J131" s="132"/>
      <c r="K131" s="132"/>
      <c r="L131" s="132"/>
      <c r="M131" s="132"/>
    </row>
    <row r="132" spans="1:13" s="32" customFormat="1" ht="51" hidden="1">
      <c r="A132" s="392"/>
      <c r="B132" s="395"/>
      <c r="C132" s="98" t="s">
        <v>419</v>
      </c>
      <c r="D132" s="99">
        <f>'СП МТ'!D126</f>
        <v>0</v>
      </c>
      <c r="E132" s="99">
        <f>'по комитетам'!F131</f>
        <v>0</v>
      </c>
      <c r="F132" s="99">
        <f>'по комитетам'!G129</f>
        <v>0</v>
      </c>
      <c r="G132" s="99">
        <f>'по комитетам'!H129</f>
        <v>0</v>
      </c>
      <c r="H132" s="170"/>
      <c r="J132" s="132"/>
      <c r="K132" s="132"/>
      <c r="L132" s="132"/>
      <c r="M132" s="132"/>
    </row>
    <row r="133" spans="1:13" s="32" customFormat="1" ht="35.25" hidden="1">
      <c r="A133" s="392"/>
      <c r="B133" s="395"/>
      <c r="C133" s="98" t="s">
        <v>420</v>
      </c>
      <c r="D133" s="99">
        <f>'СП МТ'!D127</f>
        <v>0</v>
      </c>
      <c r="E133" s="99">
        <f>'по комитетам'!F132</f>
        <v>0</v>
      </c>
      <c r="F133" s="99">
        <f>'по комитетам'!G130</f>
        <v>0</v>
      </c>
      <c r="G133" s="99">
        <f>'по комитетам'!H130</f>
        <v>0</v>
      </c>
      <c r="H133" s="170"/>
      <c r="J133" s="132"/>
      <c r="K133" s="132"/>
      <c r="L133" s="132"/>
      <c r="M133" s="132"/>
    </row>
    <row r="134" spans="1:13" s="32" customFormat="1" ht="35.25" hidden="1">
      <c r="A134" s="392"/>
      <c r="B134" s="395"/>
      <c r="C134" s="98" t="s">
        <v>421</v>
      </c>
      <c r="D134" s="99">
        <f>'СП МТ'!D128</f>
        <v>0</v>
      </c>
      <c r="E134" s="99">
        <f>'по комитетам'!F133</f>
        <v>0</v>
      </c>
      <c r="F134" s="99">
        <f>'по комитетам'!G131</f>
        <v>0</v>
      </c>
      <c r="G134" s="99">
        <f>'по комитетам'!H131</f>
        <v>0</v>
      </c>
      <c r="H134" s="170"/>
      <c r="J134" s="132"/>
      <c r="K134" s="132"/>
      <c r="L134" s="132"/>
      <c r="M134" s="132"/>
    </row>
    <row r="135" spans="1:13" s="32" customFormat="1" ht="38.25" hidden="1">
      <c r="A135" s="392"/>
      <c r="B135" s="395"/>
      <c r="C135" s="98" t="s">
        <v>422</v>
      </c>
      <c r="D135" s="99">
        <f>'СП МТ'!D129</f>
        <v>0</v>
      </c>
      <c r="E135" s="99">
        <f>'по комитетам'!F134</f>
        <v>0</v>
      </c>
      <c r="F135" s="99">
        <f>'по комитетам'!G132</f>
        <v>0</v>
      </c>
      <c r="G135" s="99">
        <f>'по комитетам'!H132</f>
        <v>0</v>
      </c>
      <c r="H135" s="170"/>
      <c r="J135" s="132"/>
      <c r="K135" s="132"/>
      <c r="L135" s="132"/>
      <c r="M135" s="132"/>
    </row>
    <row r="136" spans="1:13" s="32" customFormat="1" ht="51" hidden="1">
      <c r="A136" s="392"/>
      <c r="B136" s="395"/>
      <c r="C136" s="98" t="s">
        <v>423</v>
      </c>
      <c r="D136" s="99">
        <f>'СП МТ'!D130</f>
        <v>0</v>
      </c>
      <c r="E136" s="99">
        <f>'по комитетам'!F135</f>
        <v>0</v>
      </c>
      <c r="F136" s="99">
        <f>'по комитетам'!G133</f>
        <v>0</v>
      </c>
      <c r="G136" s="99">
        <f>'по комитетам'!H133</f>
        <v>0</v>
      </c>
      <c r="H136" s="170"/>
      <c r="J136" s="132"/>
      <c r="K136" s="132"/>
      <c r="L136" s="132"/>
      <c r="M136" s="132"/>
    </row>
    <row r="137" spans="1:13" s="32" customFormat="1" ht="51" hidden="1">
      <c r="A137" s="392"/>
      <c r="B137" s="395"/>
      <c r="C137" s="98" t="s">
        <v>129</v>
      </c>
      <c r="D137" s="99">
        <f>'СП МТ'!D131</f>
        <v>200000</v>
      </c>
      <c r="E137" s="99">
        <f>'по комитетам'!F136</f>
        <v>0</v>
      </c>
      <c r="F137" s="99">
        <f>'по комитетам'!G134</f>
        <v>0</v>
      </c>
      <c r="G137" s="99">
        <f>'по комитетам'!H134</f>
        <v>0</v>
      </c>
      <c r="H137" s="170"/>
      <c r="J137" s="132"/>
      <c r="K137" s="132"/>
      <c r="L137" s="132"/>
      <c r="M137" s="132"/>
    </row>
    <row r="138" spans="1:13" s="32" customFormat="1" ht="38.25" hidden="1">
      <c r="A138" s="392"/>
      <c r="B138" s="395"/>
      <c r="C138" s="98" t="s">
        <v>424</v>
      </c>
      <c r="D138" s="99">
        <f>'СП МТ'!D132</f>
        <v>0</v>
      </c>
      <c r="E138" s="99">
        <f>'по комитетам'!F137</f>
        <v>0</v>
      </c>
      <c r="F138" s="99">
        <f>'по комитетам'!G135</f>
        <v>0</v>
      </c>
      <c r="G138" s="99">
        <f>'по комитетам'!H135</f>
        <v>0</v>
      </c>
      <c r="H138" s="170"/>
      <c r="J138" s="132"/>
      <c r="K138" s="132"/>
      <c r="L138" s="132"/>
      <c r="M138" s="132"/>
    </row>
    <row r="139" spans="1:13" s="32" customFormat="1" ht="15" hidden="1" customHeight="1">
      <c r="A139" s="392"/>
      <c r="B139" s="395"/>
      <c r="C139" s="98" t="s">
        <v>74</v>
      </c>
      <c r="D139" s="99">
        <f>'СП МТ'!D133</f>
        <v>0</v>
      </c>
      <c r="E139" s="99">
        <f>'по комитетам'!F139</f>
        <v>0</v>
      </c>
      <c r="F139" s="99">
        <f>'по комитетам'!G136</f>
        <v>0</v>
      </c>
      <c r="G139" s="99">
        <f>'по комитетам'!H136</f>
        <v>0</v>
      </c>
      <c r="H139" s="170"/>
      <c r="J139" s="132"/>
      <c r="K139" s="132"/>
      <c r="L139" s="132"/>
      <c r="M139" s="132"/>
    </row>
    <row r="140" spans="1:13" s="32" customFormat="1" ht="51" hidden="1">
      <c r="A140" s="392"/>
      <c r="B140" s="395"/>
      <c r="C140" s="98" t="s">
        <v>427</v>
      </c>
      <c r="D140" s="99">
        <f>'СП МТ'!D134</f>
        <v>0</v>
      </c>
      <c r="E140" s="99">
        <f>'по комитетам'!F140</f>
        <v>0</v>
      </c>
      <c r="F140" s="99">
        <f>'по комитетам'!G137</f>
        <v>0</v>
      </c>
      <c r="G140" s="99">
        <f>'по комитетам'!H137</f>
        <v>0</v>
      </c>
      <c r="H140" s="170"/>
      <c r="J140" s="132"/>
      <c r="K140" s="132"/>
      <c r="L140" s="132"/>
      <c r="M140" s="132"/>
    </row>
    <row r="141" spans="1:13" s="32" customFormat="1" ht="38.25" hidden="1">
      <c r="A141" s="392"/>
      <c r="B141" s="395"/>
      <c r="C141" s="98" t="s">
        <v>426</v>
      </c>
      <c r="D141" s="99">
        <f>'СП МТ'!D135</f>
        <v>0</v>
      </c>
      <c r="E141" s="99">
        <f>'по комитетам'!F141</f>
        <v>0</v>
      </c>
      <c r="F141" s="99">
        <f>'по комитетам'!G139</f>
        <v>0</v>
      </c>
      <c r="G141" s="99">
        <f>'по комитетам'!H139</f>
        <v>0</v>
      </c>
      <c r="H141" s="170"/>
      <c r="J141" s="132"/>
      <c r="K141" s="132"/>
      <c r="L141" s="132"/>
      <c r="M141" s="132"/>
    </row>
    <row r="142" spans="1:13" s="32" customFormat="1" ht="15" hidden="1" customHeight="1">
      <c r="A142" s="392"/>
      <c r="B142" s="395"/>
      <c r="C142" s="98" t="s">
        <v>63</v>
      </c>
      <c r="D142" s="99">
        <f>'СП МТ'!D136</f>
        <v>100000</v>
      </c>
      <c r="E142" s="99">
        <f>'по комитетам'!F143</f>
        <v>0</v>
      </c>
      <c r="F142" s="99">
        <f>'по комитетам'!G140</f>
        <v>0</v>
      </c>
      <c r="G142" s="99">
        <f>'по комитетам'!H140</f>
        <v>0</v>
      </c>
      <c r="H142" s="170"/>
      <c r="J142" s="132"/>
      <c r="K142" s="132"/>
      <c r="L142" s="132"/>
      <c r="M142" s="132"/>
    </row>
    <row r="143" spans="1:13" s="32" customFormat="1" ht="38.25" hidden="1">
      <c r="A143" s="392"/>
      <c r="B143" s="395"/>
      <c r="C143" s="98" t="s">
        <v>428</v>
      </c>
      <c r="D143" s="99">
        <f>'СП МТ'!D137</f>
        <v>0</v>
      </c>
      <c r="E143" s="99">
        <f>'по комитетам'!F144</f>
        <v>0</v>
      </c>
      <c r="F143" s="99">
        <f>'по комитетам'!G141</f>
        <v>0</v>
      </c>
      <c r="G143" s="99">
        <f>'по комитетам'!H141</f>
        <v>0</v>
      </c>
      <c r="H143" s="170"/>
      <c r="J143" s="132"/>
      <c r="K143" s="132"/>
      <c r="L143" s="132"/>
      <c r="M143" s="132"/>
    </row>
    <row r="144" spans="1:13" s="32" customFormat="1" ht="38.25" hidden="1">
      <c r="A144" s="392"/>
      <c r="B144" s="395"/>
      <c r="C144" s="98" t="s">
        <v>429</v>
      </c>
      <c r="D144" s="99">
        <f>'СП МТ'!D138</f>
        <v>50000</v>
      </c>
      <c r="E144" s="99">
        <f>'по комитетам'!F145</f>
        <v>0</v>
      </c>
      <c r="F144" s="99">
        <f>'по комитетам'!G143</f>
        <v>0</v>
      </c>
      <c r="G144" s="99">
        <f>'по комитетам'!H143</f>
        <v>0</v>
      </c>
      <c r="H144" s="170"/>
      <c r="J144" s="132"/>
      <c r="K144" s="132"/>
      <c r="L144" s="132"/>
      <c r="M144" s="132"/>
    </row>
    <row r="145" spans="1:13" s="32" customFormat="1" ht="38.25" hidden="1">
      <c r="A145" s="392"/>
      <c r="B145" s="395"/>
      <c r="C145" s="98" t="s">
        <v>430</v>
      </c>
      <c r="D145" s="99">
        <f>'СП МТ'!D139</f>
        <v>0</v>
      </c>
      <c r="E145" s="99">
        <f>'по комитетам'!F146</f>
        <v>0</v>
      </c>
      <c r="F145" s="99">
        <f>'по комитетам'!G144</f>
        <v>0</v>
      </c>
      <c r="G145" s="99">
        <f>'по комитетам'!H144</f>
        <v>0</v>
      </c>
      <c r="H145" s="170"/>
      <c r="J145" s="132"/>
      <c r="K145" s="132"/>
      <c r="L145" s="132"/>
      <c r="M145" s="132"/>
    </row>
    <row r="146" spans="1:13" s="32" customFormat="1" ht="35.25" hidden="1">
      <c r="A146" s="392"/>
      <c r="B146" s="395"/>
      <c r="C146" s="98" t="s">
        <v>431</v>
      </c>
      <c r="D146" s="99">
        <f>'СП МТ'!D140</f>
        <v>0</v>
      </c>
      <c r="E146" s="99">
        <f>'по комитетам'!F147</f>
        <v>0</v>
      </c>
      <c r="F146" s="99">
        <f>'по комитетам'!G145</f>
        <v>0</v>
      </c>
      <c r="G146" s="99">
        <f>'по комитетам'!H145</f>
        <v>0</v>
      </c>
      <c r="H146" s="170"/>
      <c r="J146" s="132"/>
      <c r="K146" s="132"/>
      <c r="L146" s="132"/>
      <c r="M146" s="132"/>
    </row>
    <row r="147" spans="1:13" s="32" customFormat="1" ht="38.25" hidden="1">
      <c r="A147" s="392"/>
      <c r="B147" s="395"/>
      <c r="C147" s="98" t="s">
        <v>432</v>
      </c>
      <c r="D147" s="99">
        <f>'СП МТ'!D141</f>
        <v>0</v>
      </c>
      <c r="E147" s="99">
        <f>'по комитетам'!F148</f>
        <v>0</v>
      </c>
      <c r="F147" s="99">
        <f>'по комитетам'!G146</f>
        <v>0</v>
      </c>
      <c r="G147" s="99">
        <f>'по комитетам'!H146</f>
        <v>0</v>
      </c>
      <c r="H147" s="170"/>
      <c r="J147" s="132"/>
      <c r="K147" s="132"/>
      <c r="L147" s="132"/>
      <c r="M147" s="132"/>
    </row>
    <row r="148" spans="1:13" s="32" customFormat="1" ht="35.25" hidden="1">
      <c r="A148" s="392"/>
      <c r="B148" s="395"/>
      <c r="C148" s="98" t="s">
        <v>433</v>
      </c>
      <c r="D148" s="99">
        <f>'СП МТ'!D142</f>
        <v>0</v>
      </c>
      <c r="E148" s="99">
        <f>'по комитетам'!F149</f>
        <v>0</v>
      </c>
      <c r="F148" s="99">
        <f>'по комитетам'!G147</f>
        <v>0</v>
      </c>
      <c r="G148" s="99">
        <f>'по комитетам'!H147</f>
        <v>0</v>
      </c>
      <c r="H148" s="170"/>
      <c r="J148" s="132"/>
      <c r="K148" s="132"/>
      <c r="L148" s="132"/>
      <c r="M148" s="132"/>
    </row>
    <row r="149" spans="1:13" s="32" customFormat="1" ht="38.25" hidden="1">
      <c r="A149" s="392"/>
      <c r="B149" s="395"/>
      <c r="C149" s="98" t="s">
        <v>434</v>
      </c>
      <c r="D149" s="99">
        <f>'СП МТ'!D143</f>
        <v>50000</v>
      </c>
      <c r="E149" s="99">
        <f>'по комитетам'!F150</f>
        <v>0</v>
      </c>
      <c r="F149" s="99">
        <f>'по комитетам'!G148</f>
        <v>0</v>
      </c>
      <c r="G149" s="99">
        <f>'по комитетам'!H148</f>
        <v>0</v>
      </c>
      <c r="H149" s="170"/>
      <c r="J149" s="132"/>
      <c r="K149" s="132"/>
      <c r="L149" s="132"/>
      <c r="M149" s="132"/>
    </row>
    <row r="150" spans="1:13" s="32" customFormat="1" ht="63.75" hidden="1">
      <c r="A150" s="392"/>
      <c r="B150" s="395"/>
      <c r="C150" s="98" t="s">
        <v>435</v>
      </c>
      <c r="D150" s="99">
        <f>'СП МТ'!D144</f>
        <v>0</v>
      </c>
      <c r="E150" s="99">
        <f>'по комитетам'!F151</f>
        <v>0</v>
      </c>
      <c r="F150" s="99">
        <f>'по комитетам'!G149</f>
        <v>0</v>
      </c>
      <c r="G150" s="99">
        <f>'по комитетам'!H149</f>
        <v>0</v>
      </c>
      <c r="H150" s="170"/>
      <c r="J150" s="132"/>
      <c r="K150" s="132"/>
      <c r="L150" s="132"/>
      <c r="M150" s="132"/>
    </row>
    <row r="151" spans="1:13" s="32" customFormat="1" ht="22.5" hidden="1" customHeight="1">
      <c r="A151" s="392"/>
      <c r="B151" s="395"/>
      <c r="C151" s="98" t="s">
        <v>64</v>
      </c>
      <c r="D151" s="99">
        <f>'СП МТ'!D145</f>
        <v>100000</v>
      </c>
      <c r="E151" s="99">
        <f>'по комитетам'!F152</f>
        <v>0</v>
      </c>
      <c r="F151" s="99">
        <f>'по комитетам'!G150</f>
        <v>0</v>
      </c>
      <c r="G151" s="99">
        <f>'по комитетам'!H150</f>
        <v>0</v>
      </c>
      <c r="H151" s="170"/>
      <c r="J151" s="132"/>
      <c r="K151" s="132"/>
      <c r="L151" s="132"/>
      <c r="M151" s="132"/>
    </row>
    <row r="152" spans="1:13" s="32" customFormat="1" ht="35.25" hidden="1">
      <c r="A152" s="392"/>
      <c r="B152" s="395"/>
      <c r="C152" s="98" t="s">
        <v>557</v>
      </c>
      <c r="D152" s="99">
        <f>'СП МТ'!D146</f>
        <v>100000</v>
      </c>
      <c r="E152" s="99">
        <f>'по комитетам'!F153</f>
        <v>0</v>
      </c>
      <c r="F152" s="99">
        <f>'по комитетам'!G151</f>
        <v>0</v>
      </c>
      <c r="G152" s="99">
        <f>'по комитетам'!H151</f>
        <v>0</v>
      </c>
      <c r="H152" s="170"/>
      <c r="J152" s="132"/>
      <c r="K152" s="132"/>
      <c r="L152" s="132"/>
      <c r="M152" s="132"/>
    </row>
    <row r="153" spans="1:13" s="32" customFormat="1" ht="63.75" hidden="1">
      <c r="A153" s="392"/>
      <c r="B153" s="395"/>
      <c r="C153" s="98" t="s">
        <v>558</v>
      </c>
      <c r="D153" s="99">
        <f>'СП МТ'!D147</f>
        <v>0</v>
      </c>
      <c r="E153" s="99">
        <f>'по комитетам'!F154</f>
        <v>0</v>
      </c>
      <c r="F153" s="99">
        <f>'по комитетам'!G152</f>
        <v>0</v>
      </c>
      <c r="G153" s="99">
        <f>'по комитетам'!H152</f>
        <v>0</v>
      </c>
      <c r="H153" s="170"/>
      <c r="J153" s="132"/>
      <c r="K153" s="132"/>
      <c r="L153" s="132"/>
      <c r="M153" s="132"/>
    </row>
    <row r="154" spans="1:13" s="32" customFormat="1" ht="38.25" hidden="1">
      <c r="A154" s="392"/>
      <c r="B154" s="395"/>
      <c r="C154" s="98" t="s">
        <v>559</v>
      </c>
      <c r="D154" s="99">
        <f>'СП МТ'!D148</f>
        <v>0</v>
      </c>
      <c r="E154" s="99">
        <f>'по комитетам'!F155</f>
        <v>0</v>
      </c>
      <c r="F154" s="99">
        <f>'по комитетам'!G153</f>
        <v>0</v>
      </c>
      <c r="G154" s="99">
        <f>'по комитетам'!H153</f>
        <v>0</v>
      </c>
      <c r="H154" s="170"/>
      <c r="J154" s="132"/>
      <c r="K154" s="132"/>
      <c r="L154" s="132"/>
      <c r="M154" s="132"/>
    </row>
    <row r="155" spans="1:13" s="32" customFormat="1" ht="38.25" hidden="1">
      <c r="A155" s="392"/>
      <c r="B155" s="395"/>
      <c r="C155" s="98" t="s">
        <v>560</v>
      </c>
      <c r="D155" s="99">
        <f>'СП МТ'!D149</f>
        <v>0</v>
      </c>
      <c r="E155" s="99">
        <f>'по комитетам'!F156</f>
        <v>0</v>
      </c>
      <c r="F155" s="99">
        <f>'по комитетам'!G154</f>
        <v>0</v>
      </c>
      <c r="G155" s="99">
        <f>'по комитетам'!H154</f>
        <v>0</v>
      </c>
      <c r="H155" s="170"/>
      <c r="J155" s="132"/>
      <c r="K155" s="132"/>
      <c r="L155" s="132"/>
      <c r="M155" s="132"/>
    </row>
    <row r="156" spans="1:13" s="32" customFormat="1" ht="38.25" hidden="1">
      <c r="A156" s="392"/>
      <c r="B156" s="395"/>
      <c r="C156" s="98" t="s">
        <v>561</v>
      </c>
      <c r="D156" s="99">
        <f>'СП МТ'!D150</f>
        <v>0</v>
      </c>
      <c r="E156" s="99">
        <f>'по комитетам'!F157</f>
        <v>0</v>
      </c>
      <c r="F156" s="99">
        <f>'по комитетам'!G155</f>
        <v>0</v>
      </c>
      <c r="G156" s="99">
        <f>'по комитетам'!H155</f>
        <v>0</v>
      </c>
      <c r="H156" s="170"/>
      <c r="J156" s="132"/>
      <c r="K156" s="132"/>
      <c r="L156" s="132"/>
      <c r="M156" s="132"/>
    </row>
    <row r="157" spans="1:13" s="32" customFormat="1" ht="38.25" hidden="1">
      <c r="A157" s="392"/>
      <c r="B157" s="395"/>
      <c r="C157" s="98" t="s">
        <v>562</v>
      </c>
      <c r="D157" s="99">
        <f>'СП МТ'!D151</f>
        <v>0</v>
      </c>
      <c r="E157" s="99">
        <f>'по комитетам'!F158</f>
        <v>0</v>
      </c>
      <c r="F157" s="99">
        <f>'по комитетам'!G156</f>
        <v>0</v>
      </c>
      <c r="G157" s="99">
        <f>'по комитетам'!H156</f>
        <v>0</v>
      </c>
      <c r="H157" s="170"/>
      <c r="J157" s="132"/>
      <c r="K157" s="132"/>
      <c r="L157" s="132"/>
      <c r="M157" s="132"/>
    </row>
    <row r="158" spans="1:13" s="32" customFormat="1" ht="35.25" hidden="1">
      <c r="A158" s="392"/>
      <c r="B158" s="395"/>
      <c r="C158" s="98" t="s">
        <v>590</v>
      </c>
      <c r="D158" s="99">
        <f>'СП МТ'!D152</f>
        <v>0</v>
      </c>
      <c r="E158" s="99">
        <f>'по комитетам'!F159</f>
        <v>0</v>
      </c>
      <c r="F158" s="99">
        <f>'по комитетам'!G157</f>
        <v>0</v>
      </c>
      <c r="G158" s="99">
        <f>'по комитетам'!H157</f>
        <v>0</v>
      </c>
      <c r="H158" s="170"/>
      <c r="J158" s="132"/>
      <c r="K158" s="132"/>
      <c r="L158" s="132"/>
      <c r="M158" s="132"/>
    </row>
    <row r="159" spans="1:13" s="32" customFormat="1" ht="38.25" hidden="1">
      <c r="A159" s="392"/>
      <c r="B159" s="395"/>
      <c r="C159" s="98" t="s">
        <v>564</v>
      </c>
      <c r="D159" s="99">
        <f>'СП МТ'!D153</f>
        <v>0</v>
      </c>
      <c r="E159" s="99">
        <f>'по комитетам'!F160</f>
        <v>0</v>
      </c>
      <c r="F159" s="99">
        <f>'по комитетам'!G158</f>
        <v>0</v>
      </c>
      <c r="G159" s="99">
        <f>'по комитетам'!H158</f>
        <v>0</v>
      </c>
      <c r="H159" s="170"/>
      <c r="J159" s="132"/>
      <c r="K159" s="132"/>
      <c r="L159" s="132"/>
      <c r="M159" s="132"/>
    </row>
    <row r="160" spans="1:13" s="32" customFormat="1" ht="15" hidden="1" customHeight="1">
      <c r="A160" s="392"/>
      <c r="B160" s="395"/>
      <c r="C160" s="98" t="s">
        <v>83</v>
      </c>
      <c r="D160" s="99">
        <f>'по комитетам'!E159</f>
        <v>0</v>
      </c>
      <c r="E160" s="99">
        <f>'по комитетам'!F161</f>
        <v>0</v>
      </c>
      <c r="F160" s="99">
        <f>'по комитетам'!G159</f>
        <v>0</v>
      </c>
      <c r="G160" s="99">
        <f>'по комитетам'!H159</f>
        <v>0</v>
      </c>
      <c r="H160" s="170"/>
      <c r="J160" s="132"/>
      <c r="K160" s="132"/>
      <c r="L160" s="132"/>
      <c r="M160" s="132"/>
    </row>
    <row r="161" spans="1:13" s="32" customFormat="1" ht="51" hidden="1">
      <c r="A161" s="392"/>
      <c r="B161" s="395"/>
      <c r="C161" s="98" t="s">
        <v>436</v>
      </c>
      <c r="D161" s="99">
        <f>'по комитетам'!E160</f>
        <v>0</v>
      </c>
      <c r="E161" s="99">
        <f>'по комитетам'!F162</f>
        <v>0</v>
      </c>
      <c r="F161" s="99">
        <f>'по комитетам'!G160</f>
        <v>0</v>
      </c>
      <c r="G161" s="99">
        <f>'по комитетам'!H160</f>
        <v>0</v>
      </c>
      <c r="H161" s="170"/>
      <c r="J161" s="132"/>
      <c r="K161" s="132"/>
      <c r="L161" s="132"/>
      <c r="M161" s="132"/>
    </row>
    <row r="162" spans="1:13" s="32" customFormat="1" ht="35.25" hidden="1">
      <c r="A162" s="392"/>
      <c r="B162" s="395"/>
      <c r="C162" s="98" t="s">
        <v>437</v>
      </c>
      <c r="D162" s="99">
        <f>'СП МТ'!D156</f>
        <v>0</v>
      </c>
      <c r="E162" s="99">
        <f>'по комитетам'!F163</f>
        <v>0</v>
      </c>
      <c r="F162" s="99">
        <f>'по комитетам'!G161</f>
        <v>0</v>
      </c>
      <c r="G162" s="99">
        <f>'по комитетам'!H161</f>
        <v>0</v>
      </c>
      <c r="H162" s="170"/>
      <c r="J162" s="132"/>
      <c r="K162" s="132"/>
      <c r="L162" s="132"/>
      <c r="M162" s="132"/>
    </row>
    <row r="163" spans="1:13" s="32" customFormat="1" ht="35.25" hidden="1">
      <c r="A163" s="392"/>
      <c r="B163" s="395"/>
      <c r="C163" s="98" t="s">
        <v>438</v>
      </c>
      <c r="D163" s="99">
        <f>'СП МТ'!D157</f>
        <v>0</v>
      </c>
      <c r="E163" s="99">
        <f>'по комитетам'!F164</f>
        <v>0</v>
      </c>
      <c r="F163" s="99">
        <f>'по комитетам'!G162</f>
        <v>0</v>
      </c>
      <c r="G163" s="99">
        <f>'по комитетам'!H162</f>
        <v>0</v>
      </c>
      <c r="H163" s="170"/>
      <c r="J163" s="132"/>
      <c r="K163" s="132"/>
      <c r="L163" s="132"/>
      <c r="M163" s="132"/>
    </row>
    <row r="164" spans="1:13" s="32" customFormat="1" ht="15" hidden="1" customHeight="1">
      <c r="A164" s="392"/>
      <c r="B164" s="395"/>
      <c r="C164" s="98" t="s">
        <v>65</v>
      </c>
      <c r="D164" s="99">
        <f>'СП МТ'!D158</f>
        <v>0</v>
      </c>
      <c r="E164" s="99"/>
      <c r="F164" s="99">
        <f>'по комитетам'!G163</f>
        <v>0</v>
      </c>
      <c r="G164" s="99">
        <f>'по комитетам'!H163</f>
        <v>0</v>
      </c>
      <c r="H164" s="170"/>
      <c r="J164" s="132"/>
      <c r="K164" s="132"/>
      <c r="L164" s="132"/>
      <c r="M164" s="132"/>
    </row>
    <row r="165" spans="1:13" s="32" customFormat="1" ht="35.25" hidden="1">
      <c r="A165" s="392"/>
      <c r="B165" s="395"/>
      <c r="C165" s="98" t="s">
        <v>440</v>
      </c>
      <c r="D165" s="99">
        <f>'по комитетам'!E164</f>
        <v>0</v>
      </c>
      <c r="E165" s="99">
        <f>'по комитетам'!F166</f>
        <v>0</v>
      </c>
      <c r="F165" s="99">
        <f>'по комитетам'!G164</f>
        <v>0</v>
      </c>
      <c r="G165" s="99">
        <f>'по комитетам'!H164</f>
        <v>0</v>
      </c>
      <c r="H165" s="170"/>
      <c r="J165" s="132"/>
      <c r="K165" s="132"/>
      <c r="L165" s="132"/>
      <c r="M165" s="132"/>
    </row>
    <row r="166" spans="1:13" s="32" customFormat="1" ht="63.75" hidden="1">
      <c r="A166" s="392"/>
      <c r="B166" s="395"/>
      <c r="C166" s="98" t="s">
        <v>441</v>
      </c>
      <c r="D166" s="99">
        <f>'по комитетам'!E165</f>
        <v>0</v>
      </c>
      <c r="E166" s="99">
        <f>'по комитетам'!F167</f>
        <v>0</v>
      </c>
      <c r="F166" s="99">
        <f>'по комитетам'!G165</f>
        <v>0</v>
      </c>
      <c r="G166" s="99">
        <f>'по комитетам'!H165</f>
        <v>0</v>
      </c>
      <c r="H166" s="170"/>
      <c r="J166" s="132"/>
      <c r="K166" s="132"/>
      <c r="L166" s="132"/>
      <c r="M166" s="132"/>
    </row>
    <row r="167" spans="1:13" s="32" customFormat="1" ht="24" hidden="1" customHeight="1">
      <c r="A167" s="392"/>
      <c r="B167" s="395"/>
      <c r="C167" s="98" t="s">
        <v>580</v>
      </c>
      <c r="D167" s="99">
        <f>'по комитетам'!E166</f>
        <v>0</v>
      </c>
      <c r="E167" s="99">
        <f>'по комитетам'!F168</f>
        <v>0</v>
      </c>
      <c r="F167" s="99">
        <f>'по комитетам'!G166</f>
        <v>0</v>
      </c>
      <c r="G167" s="99">
        <f>'по комитетам'!H166</f>
        <v>0</v>
      </c>
      <c r="H167" s="170"/>
      <c r="J167" s="132"/>
      <c r="K167" s="132"/>
      <c r="L167" s="132"/>
      <c r="M167" s="132"/>
    </row>
    <row r="168" spans="1:13" s="32" customFormat="1" ht="51" hidden="1">
      <c r="A168" s="392"/>
      <c r="B168" s="395"/>
      <c r="C168" s="98" t="s">
        <v>584</v>
      </c>
      <c r="D168" s="99">
        <f>'по комитетам'!E167</f>
        <v>0</v>
      </c>
      <c r="E168" s="99">
        <f>'по комитетам'!F169</f>
        <v>0</v>
      </c>
      <c r="F168" s="99">
        <f>'по комитетам'!G167</f>
        <v>0</v>
      </c>
      <c r="G168" s="99">
        <f>'по комитетам'!H167</f>
        <v>0</v>
      </c>
      <c r="H168" s="170"/>
      <c r="J168" s="132"/>
      <c r="K168" s="132"/>
      <c r="L168" s="132"/>
      <c r="M168" s="132"/>
    </row>
    <row r="169" spans="1:13" s="32" customFormat="1" ht="38.25" hidden="1">
      <c r="A169" s="392"/>
      <c r="B169" s="395"/>
      <c r="C169" s="98" t="s">
        <v>581</v>
      </c>
      <c r="D169" s="99">
        <f>'по комитетам'!E168</f>
        <v>0</v>
      </c>
      <c r="E169" s="99">
        <f>'по комитетам'!F170</f>
        <v>0</v>
      </c>
      <c r="F169" s="99">
        <f>'по комитетам'!G168</f>
        <v>0</v>
      </c>
      <c r="G169" s="99">
        <f>'по комитетам'!H168</f>
        <v>0</v>
      </c>
      <c r="H169" s="170"/>
      <c r="J169" s="132"/>
      <c r="K169" s="132"/>
      <c r="L169" s="132"/>
      <c r="M169" s="132"/>
    </row>
    <row r="170" spans="1:13" s="32" customFormat="1" ht="24" hidden="1" customHeight="1">
      <c r="A170" s="392"/>
      <c r="B170" s="395"/>
      <c r="C170" s="98" t="s">
        <v>582</v>
      </c>
      <c r="D170" s="99">
        <f>'по комитетам'!E169</f>
        <v>0</v>
      </c>
      <c r="E170" s="99">
        <f>'по комитетам'!F171</f>
        <v>0</v>
      </c>
      <c r="F170" s="99">
        <f>'по комитетам'!G169</f>
        <v>0</v>
      </c>
      <c r="G170" s="99">
        <f>'по комитетам'!H169</f>
        <v>0</v>
      </c>
      <c r="H170" s="170"/>
      <c r="J170" s="132"/>
      <c r="K170" s="132"/>
      <c r="L170" s="132"/>
      <c r="M170" s="132"/>
    </row>
    <row r="171" spans="1:13" s="32" customFormat="1" ht="30.75" hidden="1" customHeight="1">
      <c r="A171" s="392"/>
      <c r="B171" s="395"/>
      <c r="C171" s="98" t="s">
        <v>583</v>
      </c>
      <c r="D171" s="99">
        <f>'по комитетам'!E170</f>
        <v>0</v>
      </c>
      <c r="E171" s="99">
        <f>'по комитетам'!F172</f>
        <v>0</v>
      </c>
      <c r="F171" s="99">
        <f>'по комитетам'!G170</f>
        <v>0</v>
      </c>
      <c r="G171" s="99">
        <f>'по комитетам'!H170</f>
        <v>0</v>
      </c>
      <c r="H171" s="170"/>
      <c r="J171" s="132"/>
      <c r="K171" s="132"/>
      <c r="L171" s="132"/>
      <c r="M171" s="132"/>
    </row>
    <row r="172" spans="1:13" s="32" customFormat="1" ht="15" hidden="1" customHeight="1">
      <c r="A172" s="392"/>
      <c r="B172" s="395"/>
      <c r="C172" s="98" t="s">
        <v>66</v>
      </c>
      <c r="D172" s="99">
        <f>'по комитетам'!E171</f>
        <v>0</v>
      </c>
      <c r="E172" s="99">
        <f>'по комитетам'!F173</f>
        <v>0</v>
      </c>
      <c r="F172" s="99">
        <f>'по комитетам'!G171</f>
        <v>0</v>
      </c>
      <c r="G172" s="99">
        <f>'по комитетам'!H171</f>
        <v>0</v>
      </c>
      <c r="H172" s="170"/>
      <c r="J172" s="132"/>
      <c r="K172" s="132"/>
      <c r="L172" s="132"/>
      <c r="M172" s="132"/>
    </row>
    <row r="173" spans="1:13" s="32" customFormat="1" ht="38.25" hidden="1">
      <c r="A173" s="392"/>
      <c r="B173" s="395"/>
      <c r="C173" s="98" t="s">
        <v>443</v>
      </c>
      <c r="D173" s="99">
        <f>'по комитетам'!E172</f>
        <v>0</v>
      </c>
      <c r="E173" s="99">
        <f>'по комитетам'!F174</f>
        <v>0</v>
      </c>
      <c r="F173" s="99">
        <f>'по комитетам'!G172</f>
        <v>0</v>
      </c>
      <c r="G173" s="99">
        <f>'по комитетам'!H172</f>
        <v>0</v>
      </c>
      <c r="H173" s="170"/>
      <c r="J173" s="132"/>
      <c r="K173" s="132"/>
      <c r="L173" s="132"/>
      <c r="M173" s="132"/>
    </row>
    <row r="174" spans="1:13" s="32" customFormat="1" ht="38.25" hidden="1">
      <c r="A174" s="392"/>
      <c r="B174" s="395"/>
      <c r="C174" s="98" t="s">
        <v>591</v>
      </c>
      <c r="D174" s="99">
        <f>'по комитетам'!E173</f>
        <v>0</v>
      </c>
      <c r="E174" s="99">
        <f>'по комитетам'!F175</f>
        <v>0</v>
      </c>
      <c r="F174" s="99">
        <f>'по комитетам'!G173</f>
        <v>0</v>
      </c>
      <c r="G174" s="99">
        <f>'по комитетам'!H173</f>
        <v>0</v>
      </c>
      <c r="H174" s="170"/>
      <c r="J174" s="132"/>
      <c r="K174" s="132"/>
      <c r="L174" s="132"/>
      <c r="M174" s="132"/>
    </row>
    <row r="175" spans="1:13" s="32" customFormat="1" ht="38.25" hidden="1">
      <c r="A175" s="392"/>
      <c r="B175" s="395"/>
      <c r="C175" s="98" t="s">
        <v>449</v>
      </c>
      <c r="D175" s="99">
        <f>'по комитетам'!E174</f>
        <v>0</v>
      </c>
      <c r="E175" s="99">
        <f>'по комитетам'!F176</f>
        <v>0</v>
      </c>
      <c r="F175" s="99">
        <f>'по комитетам'!G174</f>
        <v>0</v>
      </c>
      <c r="G175" s="99">
        <f>'по комитетам'!H174</f>
        <v>0</v>
      </c>
      <c r="H175" s="170"/>
      <c r="J175" s="132"/>
      <c r="K175" s="132"/>
      <c r="L175" s="132"/>
      <c r="M175" s="132"/>
    </row>
    <row r="176" spans="1:13" s="32" customFormat="1" ht="51" hidden="1">
      <c r="A176" s="392"/>
      <c r="B176" s="395"/>
      <c r="C176" s="98" t="s">
        <v>445</v>
      </c>
      <c r="D176" s="99">
        <f>'по комитетам'!E175</f>
        <v>0</v>
      </c>
      <c r="E176" s="99">
        <f>'по комитетам'!F177</f>
        <v>0</v>
      </c>
      <c r="F176" s="99">
        <f>'по комитетам'!G175</f>
        <v>0</v>
      </c>
      <c r="G176" s="99">
        <f>'по комитетам'!H175</f>
        <v>0</v>
      </c>
      <c r="H176" s="170"/>
      <c r="J176" s="132"/>
      <c r="K176" s="132"/>
      <c r="L176" s="132"/>
      <c r="M176" s="132"/>
    </row>
    <row r="177" spans="1:13" s="32" customFormat="1" ht="63.75" hidden="1">
      <c r="A177" s="392"/>
      <c r="B177" s="395"/>
      <c r="C177" s="98" t="s">
        <v>446</v>
      </c>
      <c r="D177" s="99">
        <f>'по комитетам'!E176</f>
        <v>0</v>
      </c>
      <c r="E177" s="99">
        <f>'по комитетам'!F178</f>
        <v>0</v>
      </c>
      <c r="F177" s="99">
        <f>'по комитетам'!G176</f>
        <v>0</v>
      </c>
      <c r="G177" s="99">
        <f>'по комитетам'!H176</f>
        <v>0</v>
      </c>
      <c r="H177" s="170"/>
      <c r="J177" s="132"/>
      <c r="K177" s="132"/>
      <c r="L177" s="132"/>
      <c r="M177" s="132"/>
    </row>
    <row r="178" spans="1:13" s="32" customFormat="1" ht="15" hidden="1" customHeight="1">
      <c r="A178" s="392"/>
      <c r="B178" s="395"/>
      <c r="C178" s="98" t="s">
        <v>133</v>
      </c>
      <c r="D178" s="99">
        <f>'по комитетам'!E177</f>
        <v>0</v>
      </c>
      <c r="E178" s="99">
        <f>'по комитетам'!F179</f>
        <v>0</v>
      </c>
      <c r="F178" s="99">
        <f>'по комитетам'!G177</f>
        <v>0</v>
      </c>
      <c r="G178" s="99">
        <f>'по комитетам'!H177</f>
        <v>0</v>
      </c>
      <c r="H178" s="170"/>
      <c r="J178" s="132"/>
      <c r="K178" s="132"/>
      <c r="L178" s="132"/>
      <c r="M178" s="132"/>
    </row>
    <row r="179" spans="1:13" s="90" customFormat="1" ht="38.25" hidden="1">
      <c r="A179" s="392"/>
      <c r="B179" s="395"/>
      <c r="C179" s="98" t="s">
        <v>452</v>
      </c>
      <c r="D179" s="99">
        <f>'по комитетам'!E178</f>
        <v>0</v>
      </c>
      <c r="E179" s="99">
        <f>'по комитетам'!F180</f>
        <v>0</v>
      </c>
      <c r="F179" s="99">
        <f>'по комитетам'!G178</f>
        <v>0</v>
      </c>
      <c r="G179" s="99">
        <f>'по комитетам'!H178</f>
        <v>0</v>
      </c>
      <c r="H179" s="170"/>
      <c r="J179" s="133"/>
      <c r="K179" s="133"/>
      <c r="L179" s="133"/>
      <c r="M179" s="133"/>
    </row>
    <row r="180" spans="1:13" s="90" customFormat="1" ht="51" hidden="1">
      <c r="A180" s="392"/>
      <c r="B180" s="395"/>
      <c r="C180" s="98" t="s">
        <v>456</v>
      </c>
      <c r="D180" s="99">
        <f>'по комитетам'!E179</f>
        <v>0</v>
      </c>
      <c r="E180" s="99">
        <f>'по комитетам'!F181</f>
        <v>0</v>
      </c>
      <c r="F180" s="99">
        <f>'по комитетам'!G179</f>
        <v>0</v>
      </c>
      <c r="G180" s="99">
        <f>'по комитетам'!H179</f>
        <v>0</v>
      </c>
      <c r="H180" s="170"/>
      <c r="J180" s="133"/>
      <c r="K180" s="133"/>
      <c r="L180" s="133"/>
      <c r="M180" s="133"/>
    </row>
    <row r="181" spans="1:13" s="90" customFormat="1" ht="35.25" hidden="1">
      <c r="A181" s="392"/>
      <c r="B181" s="395"/>
      <c r="C181" s="98" t="s">
        <v>458</v>
      </c>
      <c r="D181" s="99">
        <f>'по комитетам'!E180</f>
        <v>0</v>
      </c>
      <c r="E181" s="99">
        <f>'по комитетам'!F182</f>
        <v>0</v>
      </c>
      <c r="F181" s="99">
        <f>'по комитетам'!G180</f>
        <v>0</v>
      </c>
      <c r="G181" s="99">
        <f>'по комитетам'!H180</f>
        <v>0</v>
      </c>
      <c r="H181" s="170"/>
      <c r="J181" s="133"/>
      <c r="K181" s="133"/>
      <c r="L181" s="133"/>
      <c r="M181" s="133"/>
    </row>
    <row r="182" spans="1:13" s="90" customFormat="1" ht="35.25" hidden="1">
      <c r="A182" s="392"/>
      <c r="B182" s="395"/>
      <c r="C182" s="98" t="s">
        <v>460</v>
      </c>
      <c r="D182" s="99">
        <f>'по комитетам'!E181</f>
        <v>0</v>
      </c>
      <c r="E182" s="99">
        <f>'по комитетам'!F183</f>
        <v>0</v>
      </c>
      <c r="F182" s="99">
        <f>'по комитетам'!G181</f>
        <v>0</v>
      </c>
      <c r="G182" s="99">
        <f>'по комитетам'!H181</f>
        <v>0</v>
      </c>
      <c r="H182" s="170"/>
      <c r="J182" s="133"/>
      <c r="K182" s="133"/>
      <c r="L182" s="133"/>
      <c r="M182" s="133"/>
    </row>
    <row r="183" spans="1:13" s="90" customFormat="1" ht="35.25" hidden="1">
      <c r="A183" s="392"/>
      <c r="B183" s="395"/>
      <c r="C183" s="98" t="s">
        <v>461</v>
      </c>
      <c r="D183" s="99">
        <f>'по комитетам'!E182</f>
        <v>0</v>
      </c>
      <c r="E183" s="99">
        <f>'по комитетам'!F184</f>
        <v>0</v>
      </c>
      <c r="F183" s="99">
        <f>'по комитетам'!G182</f>
        <v>0</v>
      </c>
      <c r="G183" s="99">
        <f>'по комитетам'!H182</f>
        <v>0</v>
      </c>
      <c r="H183" s="170"/>
      <c r="J183" s="133"/>
      <c r="K183" s="133"/>
      <c r="L183" s="133"/>
      <c r="M183" s="133"/>
    </row>
    <row r="184" spans="1:13" s="32" customFormat="1" ht="13.5" hidden="1" customHeight="1">
      <c r="A184" s="392"/>
      <c r="B184" s="395"/>
      <c r="C184" s="98" t="s">
        <v>135</v>
      </c>
      <c r="D184" s="99">
        <f>'по комитетам'!E183</f>
        <v>174000</v>
      </c>
      <c r="E184" s="99">
        <f>'по комитетам'!F186</f>
        <v>0</v>
      </c>
      <c r="F184" s="99">
        <f>'по комитетам'!G183</f>
        <v>0</v>
      </c>
      <c r="G184" s="99">
        <f>'по комитетам'!H183</f>
        <v>0</v>
      </c>
      <c r="H184" s="170"/>
      <c r="J184" s="132"/>
      <c r="K184" s="132"/>
      <c r="L184" s="132"/>
      <c r="M184" s="132"/>
    </row>
    <row r="185" spans="1:13" s="32" customFormat="1" ht="29.25" hidden="1" customHeight="1">
      <c r="A185" s="392"/>
      <c r="B185" s="395"/>
      <c r="C185" s="98" t="s">
        <v>73</v>
      </c>
      <c r="D185" s="99">
        <f>'по комитетам'!E184</f>
        <v>0</v>
      </c>
      <c r="E185" s="99">
        <f>'по комитетам'!F187</f>
        <v>0</v>
      </c>
      <c r="F185" s="99">
        <f>'по комитетам'!G184</f>
        <v>0</v>
      </c>
      <c r="G185" s="99">
        <f>'по комитетам'!H184</f>
        <v>0</v>
      </c>
      <c r="H185" s="170"/>
      <c r="J185" s="132"/>
      <c r="K185" s="132"/>
      <c r="L185" s="132"/>
      <c r="M185" s="132"/>
    </row>
    <row r="186" spans="1:13" s="32" customFormat="1" ht="35.25" hidden="1">
      <c r="A186" s="392"/>
      <c r="B186" s="395"/>
      <c r="C186" s="98" t="s">
        <v>450</v>
      </c>
      <c r="D186" s="99">
        <f>'по комитетам'!E186</f>
        <v>0</v>
      </c>
      <c r="E186" s="99">
        <f>'по комитетам'!F188</f>
        <v>0</v>
      </c>
      <c r="F186" s="99">
        <f>'по комитетам'!G186</f>
        <v>0</v>
      </c>
      <c r="G186" s="99">
        <f>'по комитетам'!H186</f>
        <v>0</v>
      </c>
      <c r="H186" s="170"/>
      <c r="J186" s="132"/>
      <c r="K186" s="132"/>
      <c r="L186" s="132"/>
      <c r="M186" s="132"/>
    </row>
    <row r="187" spans="1:13" s="32" customFormat="1" ht="14.25" hidden="1" customHeight="1">
      <c r="A187" s="392"/>
      <c r="B187" s="395"/>
      <c r="C187" s="98" t="s">
        <v>221</v>
      </c>
      <c r="D187" s="99">
        <f>'по комитетам'!E187</f>
        <v>0</v>
      </c>
      <c r="E187" s="99">
        <f>'по комитетам'!F189</f>
        <v>0</v>
      </c>
      <c r="F187" s="99">
        <f>'по комитетам'!G187</f>
        <v>0</v>
      </c>
      <c r="G187" s="99">
        <f>'по комитетам'!H187</f>
        <v>0</v>
      </c>
      <c r="H187" s="170"/>
      <c r="J187" s="132"/>
      <c r="K187" s="132"/>
      <c r="L187" s="132"/>
      <c r="M187" s="132"/>
    </row>
    <row r="188" spans="1:13" s="32" customFormat="1" ht="38.25" hidden="1">
      <c r="A188" s="392"/>
      <c r="B188" s="395"/>
      <c r="C188" s="98" t="s">
        <v>462</v>
      </c>
      <c r="D188" s="99">
        <f>'по комитетам'!E188</f>
        <v>0</v>
      </c>
      <c r="E188" s="99">
        <f>'по комитетам'!F190</f>
        <v>0</v>
      </c>
      <c r="F188" s="99">
        <f>'по комитетам'!G188</f>
        <v>0</v>
      </c>
      <c r="G188" s="99">
        <f>'по комитетам'!H188</f>
        <v>0</v>
      </c>
      <c r="H188" s="170"/>
      <c r="J188" s="132"/>
      <c r="K188" s="132"/>
      <c r="L188" s="132"/>
      <c r="M188" s="132"/>
    </row>
    <row r="189" spans="1:13" s="32" customFormat="1" ht="38.25" hidden="1">
      <c r="A189" s="392"/>
      <c r="B189" s="395"/>
      <c r="C189" s="98" t="s">
        <v>463</v>
      </c>
      <c r="D189" s="99">
        <f>'по комитетам'!E189</f>
        <v>0</v>
      </c>
      <c r="E189" s="99">
        <f>'по комитетам'!F191</f>
        <v>0</v>
      </c>
      <c r="F189" s="99">
        <f>'по комитетам'!G189</f>
        <v>0</v>
      </c>
      <c r="G189" s="99">
        <f>'по комитетам'!H189</f>
        <v>0</v>
      </c>
      <c r="H189" s="170"/>
      <c r="J189" s="132"/>
      <c r="K189" s="132"/>
      <c r="L189" s="132"/>
      <c r="M189" s="132"/>
    </row>
    <row r="190" spans="1:13" s="32" customFormat="1" ht="35.25" hidden="1">
      <c r="A190" s="392"/>
      <c r="B190" s="395"/>
      <c r="C190" s="98" t="s">
        <v>464</v>
      </c>
      <c r="D190" s="99">
        <f>'по комитетам'!E190</f>
        <v>0</v>
      </c>
      <c r="E190" s="99">
        <f>'по комитетам'!F192</f>
        <v>0</v>
      </c>
      <c r="F190" s="99">
        <f>'по комитетам'!G190</f>
        <v>0</v>
      </c>
      <c r="G190" s="99">
        <f>'по комитетам'!H190</f>
        <v>0</v>
      </c>
      <c r="H190" s="170"/>
      <c r="J190" s="132"/>
      <c r="K190" s="132"/>
      <c r="L190" s="132"/>
      <c r="M190" s="132"/>
    </row>
    <row r="191" spans="1:13" s="32" customFormat="1" ht="38.25" hidden="1">
      <c r="A191" s="392"/>
      <c r="B191" s="395"/>
      <c r="C191" s="98" t="s">
        <v>465</v>
      </c>
      <c r="D191" s="99">
        <f>'по комитетам'!E191</f>
        <v>0</v>
      </c>
      <c r="E191" s="99">
        <f>'по комитетам'!F193</f>
        <v>0</v>
      </c>
      <c r="F191" s="99">
        <f>'по комитетам'!G191</f>
        <v>0</v>
      </c>
      <c r="G191" s="99">
        <f>'по комитетам'!H191</f>
        <v>0</v>
      </c>
      <c r="H191" s="170"/>
      <c r="J191" s="132"/>
      <c r="K191" s="132"/>
      <c r="L191" s="132"/>
      <c r="M191" s="132"/>
    </row>
    <row r="192" spans="1:13" s="32" customFormat="1" ht="15" hidden="1" customHeight="1">
      <c r="A192" s="392"/>
      <c r="B192" s="395"/>
      <c r="C192" s="98" t="s">
        <v>67</v>
      </c>
      <c r="D192" s="99">
        <f>'по комитетам'!E192</f>
        <v>1959439</v>
      </c>
      <c r="E192" s="99">
        <f>'по комитетам'!F194</f>
        <v>0</v>
      </c>
      <c r="F192" s="99">
        <f>'по комитетам'!G192</f>
        <v>0</v>
      </c>
      <c r="G192" s="99">
        <f>'по комитетам'!H192</f>
        <v>0</v>
      </c>
      <c r="H192" s="170"/>
      <c r="J192" s="132"/>
      <c r="K192" s="132"/>
      <c r="L192" s="132"/>
      <c r="M192" s="132"/>
    </row>
    <row r="193" spans="1:13" s="32" customFormat="1" ht="76.5" hidden="1">
      <c r="A193" s="392"/>
      <c r="B193" s="395"/>
      <c r="C193" s="98" t="s">
        <v>488</v>
      </c>
      <c r="D193" s="99">
        <f>'по комитетам'!E193</f>
        <v>0</v>
      </c>
      <c r="E193" s="99">
        <f>'по комитетам'!F195</f>
        <v>0</v>
      </c>
      <c r="F193" s="99">
        <f>'по комитетам'!G193</f>
        <v>0</v>
      </c>
      <c r="G193" s="99">
        <f>'по комитетам'!H193</f>
        <v>0</v>
      </c>
      <c r="H193" s="170"/>
      <c r="J193" s="132"/>
      <c r="K193" s="132"/>
      <c r="L193" s="132"/>
      <c r="M193" s="132"/>
    </row>
    <row r="194" spans="1:13" s="32" customFormat="1" ht="51" hidden="1">
      <c r="A194" s="392"/>
      <c r="B194" s="395"/>
      <c r="C194" s="98" t="s">
        <v>565</v>
      </c>
      <c r="D194" s="99">
        <f>'по комитетам'!E194</f>
        <v>0</v>
      </c>
      <c r="E194" s="99">
        <f>'по комитетам'!F196</f>
        <v>0</v>
      </c>
      <c r="F194" s="99">
        <f>'по комитетам'!G194</f>
        <v>0</v>
      </c>
      <c r="G194" s="99">
        <f>'по комитетам'!H194</f>
        <v>0</v>
      </c>
      <c r="H194" s="170"/>
      <c r="J194" s="132"/>
      <c r="K194" s="132"/>
      <c r="L194" s="132"/>
      <c r="M194" s="132"/>
    </row>
    <row r="195" spans="1:13" s="32" customFormat="1" ht="76.5" hidden="1">
      <c r="A195" s="392"/>
      <c r="B195" s="395"/>
      <c r="C195" s="98" t="s">
        <v>566</v>
      </c>
      <c r="D195" s="99">
        <f>'по комитетам'!E195</f>
        <v>0</v>
      </c>
      <c r="E195" s="99">
        <f>'по комитетам'!F197</f>
        <v>0</v>
      </c>
      <c r="F195" s="99">
        <f>'по комитетам'!G195</f>
        <v>0</v>
      </c>
      <c r="G195" s="99">
        <f>'по комитетам'!H195</f>
        <v>0</v>
      </c>
      <c r="H195" s="170"/>
      <c r="J195" s="132"/>
      <c r="K195" s="132"/>
      <c r="L195" s="132"/>
      <c r="M195" s="132"/>
    </row>
    <row r="196" spans="1:13" s="32" customFormat="1" ht="51" hidden="1">
      <c r="A196" s="392"/>
      <c r="B196" s="395"/>
      <c r="C196" s="98" t="s">
        <v>78</v>
      </c>
      <c r="D196" s="99">
        <f>'по комитетам'!E196</f>
        <v>0</v>
      </c>
      <c r="E196" s="99">
        <f>'по комитетам'!F198</f>
        <v>0</v>
      </c>
      <c r="F196" s="99">
        <f>'по комитетам'!G196</f>
        <v>0</v>
      </c>
      <c r="G196" s="99">
        <f>'по комитетам'!H196</f>
        <v>0</v>
      </c>
      <c r="H196" s="170"/>
      <c r="J196" s="132"/>
      <c r="K196" s="132"/>
      <c r="L196" s="132"/>
      <c r="M196" s="132"/>
    </row>
    <row r="197" spans="1:13" s="32" customFormat="1" ht="38.25" hidden="1">
      <c r="A197" s="392"/>
      <c r="B197" s="395"/>
      <c r="C197" s="98" t="s">
        <v>567</v>
      </c>
      <c r="D197" s="99">
        <f>'по комитетам'!E197</f>
        <v>0</v>
      </c>
      <c r="E197" s="99">
        <f>'по комитетам'!F200</f>
        <v>0</v>
      </c>
      <c r="F197" s="99">
        <f>'по комитетам'!G197</f>
        <v>0</v>
      </c>
      <c r="G197" s="99">
        <f>'по комитетам'!H197</f>
        <v>0</v>
      </c>
      <c r="H197" s="170"/>
      <c r="J197" s="132"/>
      <c r="K197" s="132"/>
      <c r="L197" s="132"/>
      <c r="M197" s="132"/>
    </row>
    <row r="198" spans="1:13" s="32" customFormat="1" ht="63.75" hidden="1">
      <c r="A198" s="392"/>
      <c r="B198" s="395"/>
      <c r="C198" s="98" t="s">
        <v>568</v>
      </c>
      <c r="D198" s="99">
        <f>'по комитетам'!E198</f>
        <v>0</v>
      </c>
      <c r="E198" s="99">
        <f>'по комитетам'!F201</f>
        <v>0</v>
      </c>
      <c r="F198" s="99">
        <f>'по комитетам'!G198</f>
        <v>0</v>
      </c>
      <c r="G198" s="99">
        <f>'по комитетам'!H198</f>
        <v>0</v>
      </c>
      <c r="H198" s="170"/>
      <c r="J198" s="132"/>
      <c r="K198" s="132"/>
      <c r="L198" s="132"/>
      <c r="M198" s="132"/>
    </row>
    <row r="199" spans="1:13" s="32" customFormat="1" ht="35.25" hidden="1">
      <c r="A199" s="392"/>
      <c r="B199" s="395"/>
      <c r="C199" s="98"/>
      <c r="D199" s="99">
        <f>'по комитетам'!E200</f>
        <v>1000000</v>
      </c>
      <c r="E199" s="99">
        <f>'по комитетам'!F202</f>
        <v>0</v>
      </c>
      <c r="F199" s="99">
        <f>'по комитетам'!G200</f>
        <v>0</v>
      </c>
      <c r="G199" s="99">
        <f>'по комитетам'!H200</f>
        <v>0</v>
      </c>
      <c r="H199" s="170"/>
      <c r="J199" s="132"/>
      <c r="K199" s="132"/>
      <c r="L199" s="132"/>
      <c r="M199" s="132"/>
    </row>
    <row r="200" spans="1:13" s="32" customFormat="1" ht="13.5" hidden="1" customHeight="1">
      <c r="A200" s="392"/>
      <c r="B200" s="395"/>
      <c r="C200" s="98" t="s">
        <v>68</v>
      </c>
      <c r="D200" s="99">
        <f>'СП МТ'!D182</f>
        <v>0</v>
      </c>
      <c r="E200" s="99">
        <f>'по комитетам'!F203</f>
        <v>0</v>
      </c>
      <c r="F200" s="99">
        <f>'по комитетам'!G201</f>
        <v>0</v>
      </c>
      <c r="G200" s="99">
        <f>'по комитетам'!H201</f>
        <v>0</v>
      </c>
      <c r="H200" s="170"/>
      <c r="J200" s="132"/>
      <c r="K200" s="132"/>
      <c r="L200" s="132"/>
      <c r="M200" s="132"/>
    </row>
    <row r="201" spans="1:13" s="32" customFormat="1" ht="35.25" hidden="1">
      <c r="A201" s="392"/>
      <c r="B201" s="395"/>
      <c r="C201" s="98" t="s">
        <v>466</v>
      </c>
      <c r="D201" s="99">
        <f>'СП МТ'!D183</f>
        <v>0</v>
      </c>
      <c r="E201" s="99">
        <f>'по комитетам'!F204</f>
        <v>0</v>
      </c>
      <c r="F201" s="99">
        <f>'по комитетам'!G202</f>
        <v>0</v>
      </c>
      <c r="G201" s="99">
        <f>'по комитетам'!H202</f>
        <v>0</v>
      </c>
      <c r="H201" s="170"/>
      <c r="J201" s="132"/>
      <c r="K201" s="132"/>
      <c r="L201" s="132"/>
      <c r="M201" s="132"/>
    </row>
    <row r="202" spans="1:13" s="32" customFormat="1" ht="35.25" hidden="1">
      <c r="A202" s="392"/>
      <c r="B202" s="395"/>
      <c r="C202" s="98" t="s">
        <v>467</v>
      </c>
      <c r="D202" s="99">
        <f>'СП МТ'!D184</f>
        <v>0</v>
      </c>
      <c r="E202" s="99">
        <f>'по комитетам'!F205</f>
        <v>0</v>
      </c>
      <c r="F202" s="99">
        <f>'по комитетам'!G203</f>
        <v>0</v>
      </c>
      <c r="G202" s="99">
        <f>'по комитетам'!H203</f>
        <v>0</v>
      </c>
      <c r="H202" s="170"/>
      <c r="J202" s="132"/>
      <c r="K202" s="132"/>
      <c r="L202" s="132"/>
      <c r="M202" s="132"/>
    </row>
    <row r="203" spans="1:13" s="32" customFormat="1" ht="35.25" hidden="1">
      <c r="A203" s="392"/>
      <c r="B203" s="395"/>
      <c r="C203" s="98" t="s">
        <v>468</v>
      </c>
      <c r="D203" s="99">
        <f>'СП МТ'!D185</f>
        <v>0</v>
      </c>
      <c r="E203" s="99">
        <f>'по комитетам'!F206</f>
        <v>0</v>
      </c>
      <c r="F203" s="99">
        <f>'по комитетам'!G204</f>
        <v>0</v>
      </c>
      <c r="G203" s="99">
        <f>'по комитетам'!H204</f>
        <v>0</v>
      </c>
      <c r="H203" s="170"/>
      <c r="J203" s="132"/>
      <c r="K203" s="132"/>
      <c r="L203" s="132"/>
      <c r="M203" s="132"/>
    </row>
    <row r="204" spans="1:13" s="32" customFormat="1" ht="51" hidden="1">
      <c r="A204" s="392"/>
      <c r="B204" s="395"/>
      <c r="C204" s="98" t="s">
        <v>469</v>
      </c>
      <c r="D204" s="99">
        <f>'СП МТ'!D186</f>
        <v>0</v>
      </c>
      <c r="E204" s="99">
        <f>'по комитетам'!F207</f>
        <v>0</v>
      </c>
      <c r="F204" s="99">
        <f>'по комитетам'!G205</f>
        <v>0</v>
      </c>
      <c r="G204" s="99">
        <f>'по комитетам'!H205</f>
        <v>0</v>
      </c>
      <c r="H204" s="170"/>
      <c r="J204" s="132"/>
      <c r="K204" s="132"/>
      <c r="L204" s="132"/>
      <c r="M204" s="132"/>
    </row>
    <row r="205" spans="1:13" s="32" customFormat="1" ht="38.25" hidden="1">
      <c r="A205" s="392"/>
      <c r="B205" s="395"/>
      <c r="C205" s="98" t="s">
        <v>470</v>
      </c>
      <c r="D205" s="99">
        <f>'по комитетам'!E206</f>
        <v>0</v>
      </c>
      <c r="E205" s="99">
        <f>'по комитетам'!F208</f>
        <v>0</v>
      </c>
      <c r="F205" s="99">
        <f>'по комитетам'!G206</f>
        <v>0</v>
      </c>
      <c r="G205" s="99">
        <f>'по комитетам'!H206</f>
        <v>0</v>
      </c>
      <c r="H205" s="170"/>
      <c r="J205" s="132"/>
      <c r="K205" s="132"/>
      <c r="L205" s="132"/>
      <c r="M205" s="132"/>
    </row>
    <row r="206" spans="1:13" s="32" customFormat="1" ht="35.25" hidden="1">
      <c r="A206" s="392"/>
      <c r="B206" s="395"/>
      <c r="C206" s="98" t="s">
        <v>471</v>
      </c>
      <c r="D206" s="99">
        <f>'по комитетам'!E207</f>
        <v>0</v>
      </c>
      <c r="E206" s="99">
        <f>'по комитетам'!F209</f>
        <v>0</v>
      </c>
      <c r="F206" s="99">
        <f>'по комитетам'!G207</f>
        <v>0</v>
      </c>
      <c r="G206" s="99">
        <f>'по комитетам'!H207</f>
        <v>0</v>
      </c>
      <c r="H206" s="170"/>
      <c r="J206" s="132"/>
      <c r="K206" s="132"/>
      <c r="L206" s="132"/>
      <c r="M206" s="132"/>
    </row>
    <row r="207" spans="1:13" s="32" customFormat="1" ht="35.25" hidden="1">
      <c r="A207" s="392"/>
      <c r="B207" s="395"/>
      <c r="C207" s="98" t="s">
        <v>472</v>
      </c>
      <c r="D207" s="99">
        <f>'по комитетам'!E208</f>
        <v>0</v>
      </c>
      <c r="E207" s="99">
        <f>'по комитетам'!F210</f>
        <v>0</v>
      </c>
      <c r="F207" s="99">
        <f>'по комитетам'!G208</f>
        <v>0</v>
      </c>
      <c r="G207" s="99">
        <f>'по комитетам'!H208</f>
        <v>0</v>
      </c>
      <c r="H207" s="170"/>
      <c r="J207" s="132"/>
      <c r="K207" s="132"/>
      <c r="L207" s="132"/>
      <c r="M207" s="132"/>
    </row>
    <row r="208" spans="1:13" s="32" customFormat="1" ht="35.25" hidden="1">
      <c r="A208" s="392"/>
      <c r="B208" s="395"/>
      <c r="C208" s="98" t="s">
        <v>473</v>
      </c>
      <c r="D208" s="99">
        <f>'по комитетам'!E209</f>
        <v>0</v>
      </c>
      <c r="E208" s="99">
        <f>'по комитетам'!F211</f>
        <v>0</v>
      </c>
      <c r="F208" s="99">
        <f>'по комитетам'!G209</f>
        <v>0</v>
      </c>
      <c r="G208" s="99">
        <f>'по комитетам'!H209</f>
        <v>0</v>
      </c>
      <c r="H208" s="170"/>
      <c r="J208" s="132"/>
      <c r="K208" s="132"/>
      <c r="L208" s="132"/>
      <c r="M208" s="132"/>
    </row>
    <row r="209" spans="1:13" s="32" customFormat="1" ht="35.25" hidden="1">
      <c r="A209" s="392"/>
      <c r="B209" s="395"/>
      <c r="C209" s="98" t="s">
        <v>474</v>
      </c>
      <c r="D209" s="99">
        <f>'по комитетам'!E210</f>
        <v>0</v>
      </c>
      <c r="E209" s="99">
        <f>'по комитетам'!F212</f>
        <v>0</v>
      </c>
      <c r="F209" s="99">
        <f>'по комитетам'!G210</f>
        <v>0</v>
      </c>
      <c r="G209" s="99">
        <f>'по комитетам'!H210</f>
        <v>0</v>
      </c>
      <c r="H209" s="170"/>
      <c r="J209" s="132"/>
      <c r="K209" s="132"/>
      <c r="L209" s="132"/>
      <c r="M209" s="132"/>
    </row>
    <row r="210" spans="1:13" s="32" customFormat="1" ht="35.25" hidden="1">
      <c r="A210" s="392"/>
      <c r="B210" s="395"/>
      <c r="C210" s="98" t="s">
        <v>475</v>
      </c>
      <c r="D210" s="99">
        <f>'по комитетам'!E211</f>
        <v>0</v>
      </c>
      <c r="E210" s="99">
        <f>'по комитетам'!F213</f>
        <v>0</v>
      </c>
      <c r="F210" s="99">
        <f>'по комитетам'!G211</f>
        <v>0</v>
      </c>
      <c r="G210" s="99">
        <f>'по комитетам'!H211</f>
        <v>0</v>
      </c>
      <c r="H210" s="170"/>
      <c r="J210" s="132"/>
      <c r="K210" s="132"/>
      <c r="L210" s="132"/>
      <c r="M210" s="132"/>
    </row>
    <row r="211" spans="1:13" s="32" customFormat="1" ht="35.25" hidden="1">
      <c r="A211" s="392"/>
      <c r="B211" s="395"/>
      <c r="C211" s="98" t="s">
        <v>476</v>
      </c>
      <c r="D211" s="99">
        <f>'по комитетам'!E212</f>
        <v>0</v>
      </c>
      <c r="E211" s="99">
        <f>'по комитетам'!F214</f>
        <v>0</v>
      </c>
      <c r="F211" s="99">
        <f>'по комитетам'!G212</f>
        <v>0</v>
      </c>
      <c r="G211" s="99">
        <f>'по комитетам'!H212</f>
        <v>0</v>
      </c>
      <c r="H211" s="170"/>
      <c r="J211" s="132"/>
      <c r="K211" s="132"/>
      <c r="L211" s="132"/>
      <c r="M211" s="132"/>
    </row>
    <row r="212" spans="1:13" s="32" customFormat="1" ht="35.25" hidden="1">
      <c r="A212" s="392"/>
      <c r="B212" s="395"/>
      <c r="C212" s="98" t="s">
        <v>477</v>
      </c>
      <c r="D212" s="99">
        <f>'по комитетам'!E213</f>
        <v>0</v>
      </c>
      <c r="E212" s="99">
        <f>'по комитетам'!F215</f>
        <v>0</v>
      </c>
      <c r="F212" s="99">
        <f>'по комитетам'!G213</f>
        <v>0</v>
      </c>
      <c r="G212" s="99">
        <f>'по комитетам'!H213</f>
        <v>0</v>
      </c>
      <c r="H212" s="170"/>
      <c r="J212" s="132"/>
      <c r="K212" s="132"/>
      <c r="L212" s="132"/>
      <c r="M212" s="132"/>
    </row>
    <row r="213" spans="1:13" s="32" customFormat="1" ht="16.5" hidden="1" customHeight="1">
      <c r="A213" s="392"/>
      <c r="B213" s="395"/>
      <c r="C213" s="98" t="s">
        <v>126</v>
      </c>
      <c r="D213" s="99">
        <f>'по комитетам'!E214</f>
        <v>0</v>
      </c>
      <c r="E213" s="99">
        <f>'по комитетам'!F216</f>
        <v>0</v>
      </c>
      <c r="F213" s="99">
        <f>'по комитетам'!G214</f>
        <v>0</v>
      </c>
      <c r="G213" s="99">
        <f>'по комитетам'!H214</f>
        <v>0</v>
      </c>
      <c r="H213" s="170"/>
      <c r="J213" s="132"/>
      <c r="K213" s="132"/>
      <c r="L213" s="132"/>
      <c r="M213" s="132"/>
    </row>
    <row r="214" spans="1:13" s="32" customFormat="1" ht="102" hidden="1">
      <c r="A214" s="392"/>
      <c r="B214" s="395"/>
      <c r="C214" s="98" t="s">
        <v>487</v>
      </c>
      <c r="D214" s="99">
        <f>'по комитетам'!E215</f>
        <v>0</v>
      </c>
      <c r="E214" s="99">
        <f>'по комитетам'!F217</f>
        <v>0</v>
      </c>
      <c r="F214" s="99">
        <f>'по комитетам'!G215</f>
        <v>0</v>
      </c>
      <c r="G214" s="99">
        <f>'по комитетам'!H215</f>
        <v>0</v>
      </c>
      <c r="H214" s="170"/>
      <c r="J214" s="132"/>
      <c r="K214" s="132"/>
      <c r="L214" s="132"/>
      <c r="M214" s="132"/>
    </row>
    <row r="215" spans="1:13" s="32" customFormat="1" ht="114.75" hidden="1">
      <c r="A215" s="392"/>
      <c r="B215" s="395"/>
      <c r="C215" s="98" t="s">
        <v>569</v>
      </c>
      <c r="D215" s="99">
        <f>'по комитетам'!E216</f>
        <v>0</v>
      </c>
      <c r="E215" s="99">
        <f>'по комитетам'!F218</f>
        <v>0</v>
      </c>
      <c r="F215" s="99">
        <f>'по комитетам'!G216</f>
        <v>0</v>
      </c>
      <c r="G215" s="99">
        <f>'по комитетам'!H216</f>
        <v>0</v>
      </c>
      <c r="H215" s="170"/>
      <c r="J215" s="132"/>
      <c r="K215" s="132"/>
      <c r="L215" s="132"/>
      <c r="M215" s="132"/>
    </row>
    <row r="216" spans="1:13" s="32" customFormat="1" ht="51" hidden="1">
      <c r="A216" s="392"/>
      <c r="B216" s="395"/>
      <c r="C216" s="98" t="s">
        <v>187</v>
      </c>
      <c r="D216" s="99">
        <f>'по комитетам'!E217</f>
        <v>0</v>
      </c>
      <c r="E216" s="99">
        <f>'по комитетам'!F219</f>
        <v>0</v>
      </c>
      <c r="F216" s="99">
        <f>'по комитетам'!G217</f>
        <v>0</v>
      </c>
      <c r="G216" s="99">
        <f>'по комитетам'!H217</f>
        <v>0</v>
      </c>
      <c r="H216" s="170"/>
      <c r="J216" s="132"/>
      <c r="K216" s="132"/>
      <c r="L216" s="132"/>
      <c r="M216" s="132"/>
    </row>
    <row r="217" spans="1:13" s="32" customFormat="1" ht="63.75" hidden="1">
      <c r="A217" s="392"/>
      <c r="B217" s="395"/>
      <c r="C217" s="98" t="s">
        <v>570</v>
      </c>
      <c r="D217" s="99">
        <f>'по комитетам'!E218</f>
        <v>0</v>
      </c>
      <c r="E217" s="99">
        <f>'по комитетам'!F220</f>
        <v>0</v>
      </c>
      <c r="F217" s="99">
        <f>'по комитетам'!G218</f>
        <v>0</v>
      </c>
      <c r="G217" s="99">
        <f>'по комитетам'!H218</f>
        <v>0</v>
      </c>
      <c r="H217" s="170"/>
      <c r="J217" s="132"/>
      <c r="K217" s="132"/>
      <c r="L217" s="132"/>
      <c r="M217" s="132"/>
    </row>
    <row r="218" spans="1:13" s="32" customFormat="1" ht="89.25" hidden="1">
      <c r="A218" s="392"/>
      <c r="B218" s="395"/>
      <c r="C218" s="98" t="s">
        <v>571</v>
      </c>
      <c r="D218" s="99">
        <f>'по комитетам'!E219</f>
        <v>0</v>
      </c>
      <c r="E218" s="99">
        <f>'по комитетам'!F221</f>
        <v>0</v>
      </c>
      <c r="F218" s="99">
        <f>'по комитетам'!G219</f>
        <v>0</v>
      </c>
      <c r="G218" s="99">
        <f>'по комитетам'!H219</f>
        <v>0</v>
      </c>
      <c r="H218" s="170"/>
      <c r="J218" s="132"/>
      <c r="K218" s="132"/>
      <c r="L218" s="132"/>
      <c r="M218" s="132"/>
    </row>
    <row r="219" spans="1:13" s="32" customFormat="1" ht="63.75" hidden="1">
      <c r="A219" s="392"/>
      <c r="B219" s="395"/>
      <c r="C219" s="98" t="s">
        <v>572</v>
      </c>
      <c r="D219" s="99">
        <f>'по комитетам'!E220</f>
        <v>0</v>
      </c>
      <c r="E219" s="99">
        <f>'по комитетам'!F222</f>
        <v>0</v>
      </c>
      <c r="F219" s="99">
        <f>'по комитетам'!G220</f>
        <v>0</v>
      </c>
      <c r="G219" s="99">
        <f>'по комитетам'!H220</f>
        <v>0</v>
      </c>
      <c r="H219" s="170"/>
      <c r="J219" s="132"/>
      <c r="K219" s="132"/>
      <c r="L219" s="132"/>
      <c r="M219" s="132"/>
    </row>
    <row r="220" spans="1:13" s="32" customFormat="1" ht="38.25" hidden="1">
      <c r="A220" s="392"/>
      <c r="B220" s="395"/>
      <c r="C220" s="98" t="s">
        <v>573</v>
      </c>
      <c r="D220" s="99">
        <f>'по комитетам'!E221</f>
        <v>0</v>
      </c>
      <c r="E220" s="99">
        <f>'по комитетам'!F223</f>
        <v>0</v>
      </c>
      <c r="F220" s="99">
        <f>'по комитетам'!G221</f>
        <v>0</v>
      </c>
      <c r="G220" s="99">
        <f>'по комитетам'!H221</f>
        <v>0</v>
      </c>
      <c r="H220" s="170"/>
      <c r="J220" s="132"/>
      <c r="K220" s="132"/>
      <c r="L220" s="132"/>
      <c r="M220" s="132"/>
    </row>
    <row r="221" spans="1:13" s="32" customFormat="1" ht="51" hidden="1">
      <c r="A221" s="392"/>
      <c r="B221" s="395"/>
      <c r="C221" s="98" t="s">
        <v>191</v>
      </c>
      <c r="D221" s="99">
        <f>'по комитетам'!E222</f>
        <v>0</v>
      </c>
      <c r="E221" s="99">
        <f>'по комитетам'!F224</f>
        <v>0</v>
      </c>
      <c r="F221" s="99">
        <f>'по комитетам'!G222</f>
        <v>0</v>
      </c>
      <c r="G221" s="99">
        <f>'по комитетам'!H222</f>
        <v>0</v>
      </c>
      <c r="H221" s="170"/>
      <c r="J221" s="132"/>
      <c r="K221" s="132"/>
      <c r="L221" s="132"/>
      <c r="M221" s="132"/>
    </row>
    <row r="222" spans="1:13" s="32" customFormat="1" ht="102" hidden="1">
      <c r="A222" s="392"/>
      <c r="B222" s="395"/>
      <c r="C222" s="98" t="s">
        <v>574</v>
      </c>
      <c r="D222" s="99">
        <f>'по комитетам'!E223</f>
        <v>0</v>
      </c>
      <c r="E222" s="99">
        <f>'по комитетам'!F225</f>
        <v>0</v>
      </c>
      <c r="F222" s="99">
        <f>'по комитетам'!G223</f>
        <v>0</v>
      </c>
      <c r="G222" s="99">
        <f>'по комитетам'!H223</f>
        <v>0</v>
      </c>
      <c r="H222" s="170"/>
      <c r="J222" s="132"/>
      <c r="K222" s="132"/>
      <c r="L222" s="132"/>
      <c r="M222" s="132"/>
    </row>
    <row r="223" spans="1:13" s="32" customFormat="1" ht="38.25" hidden="1">
      <c r="A223" s="392"/>
      <c r="B223" s="395"/>
      <c r="C223" s="98" t="s">
        <v>575</v>
      </c>
      <c r="D223" s="99">
        <f>'по комитетам'!E224</f>
        <v>0</v>
      </c>
      <c r="E223" s="99">
        <f>'по комитетам'!F226</f>
        <v>0</v>
      </c>
      <c r="F223" s="99">
        <f>'по комитетам'!G224</f>
        <v>0</v>
      </c>
      <c r="G223" s="99">
        <f>'по комитетам'!H224</f>
        <v>0</v>
      </c>
      <c r="H223" s="170"/>
      <c r="J223" s="132"/>
      <c r="K223" s="132"/>
      <c r="L223" s="132"/>
      <c r="M223" s="132"/>
    </row>
    <row r="224" spans="1:13" s="32" customFormat="1" ht="35.25" hidden="1">
      <c r="A224" s="392"/>
      <c r="B224" s="395"/>
      <c r="C224" s="98" t="s">
        <v>576</v>
      </c>
      <c r="D224" s="99">
        <f>'по комитетам'!E225</f>
        <v>0</v>
      </c>
      <c r="E224" s="99">
        <f>'по комитетам'!F227</f>
        <v>0</v>
      </c>
      <c r="F224" s="99">
        <f>'по комитетам'!G225</f>
        <v>0</v>
      </c>
      <c r="G224" s="99">
        <f>'по комитетам'!H225</f>
        <v>0</v>
      </c>
      <c r="H224" s="170"/>
      <c r="J224" s="132"/>
      <c r="K224" s="132"/>
      <c r="L224" s="132"/>
      <c r="M224" s="132"/>
    </row>
    <row r="225" spans="1:13" s="32" customFormat="1" ht="76.5" hidden="1">
      <c r="A225" s="392"/>
      <c r="B225" s="395"/>
      <c r="C225" s="98" t="s">
        <v>577</v>
      </c>
      <c r="D225" s="99">
        <f>'по комитетам'!E226</f>
        <v>0</v>
      </c>
      <c r="E225" s="99">
        <f>'по комитетам'!F228</f>
        <v>0</v>
      </c>
      <c r="F225" s="99">
        <f>'по комитетам'!G226</f>
        <v>0</v>
      </c>
      <c r="G225" s="99">
        <f>'по комитетам'!H226</f>
        <v>0</v>
      </c>
      <c r="H225" s="170"/>
      <c r="J225" s="132"/>
      <c r="K225" s="132"/>
      <c r="L225" s="132"/>
      <c r="M225" s="132"/>
    </row>
    <row r="226" spans="1:13" s="32" customFormat="1" ht="35.25" hidden="1">
      <c r="A226" s="392"/>
      <c r="B226" s="395"/>
      <c r="C226" s="98" t="s">
        <v>578</v>
      </c>
      <c r="D226" s="99">
        <f>'по комитетам'!E227</f>
        <v>0</v>
      </c>
      <c r="E226" s="99">
        <f>'по комитетам'!F229</f>
        <v>0</v>
      </c>
      <c r="F226" s="99">
        <f>'по комитетам'!G227</f>
        <v>0</v>
      </c>
      <c r="G226" s="99">
        <f>'по комитетам'!H227</f>
        <v>0</v>
      </c>
      <c r="H226" s="170"/>
      <c r="J226" s="132"/>
      <c r="K226" s="132"/>
      <c r="L226" s="132"/>
      <c r="M226" s="132"/>
    </row>
    <row r="227" spans="1:13" s="32" customFormat="1" ht="102" hidden="1">
      <c r="A227" s="392"/>
      <c r="B227" s="395"/>
      <c r="C227" s="98" t="s">
        <v>579</v>
      </c>
      <c r="D227" s="99">
        <f>'по комитетам'!E228</f>
        <v>0</v>
      </c>
      <c r="E227" s="99">
        <f>'по комитетам'!F230</f>
        <v>0</v>
      </c>
      <c r="F227" s="99">
        <f>'по комитетам'!G228</f>
        <v>0</v>
      </c>
      <c r="G227" s="99">
        <f>'по комитетам'!H228</f>
        <v>0</v>
      </c>
      <c r="H227" s="170"/>
      <c r="J227" s="132"/>
      <c r="K227" s="132"/>
      <c r="L227" s="132"/>
      <c r="M227" s="132"/>
    </row>
    <row r="228" spans="1:13" s="32" customFormat="1" ht="76.5">
      <c r="A228" s="392"/>
      <c r="B228" s="394" t="s">
        <v>44</v>
      </c>
      <c r="C228" s="98" t="s">
        <v>39</v>
      </c>
      <c r="D228" s="99">
        <f>D229+D231+D238+D244+D247+D250+D253+D264+D267+D275+D283+D286+D288+D290+D294+D309+D314+D344+D353+D356</f>
        <v>68265111</v>
      </c>
      <c r="E228" s="99">
        <f>'по комитетам'!F231</f>
        <v>0</v>
      </c>
      <c r="F228" s="100"/>
      <c r="G228" s="100"/>
      <c r="H228" s="170"/>
      <c r="J228" s="132"/>
      <c r="K228" s="132"/>
      <c r="L228" s="132"/>
      <c r="M228" s="132"/>
    </row>
    <row r="229" spans="1:13" s="32" customFormat="1" ht="18" customHeight="1">
      <c r="A229" s="392"/>
      <c r="B229" s="395"/>
      <c r="C229" s="95" t="s">
        <v>56</v>
      </c>
      <c r="D229" s="99">
        <f>D230</f>
        <v>0</v>
      </c>
      <c r="E229" s="99">
        <f>'по комитетам'!F232</f>
        <v>0</v>
      </c>
      <c r="F229" s="100"/>
      <c r="G229" s="100"/>
      <c r="H229" s="170"/>
      <c r="J229" s="132"/>
      <c r="K229" s="132"/>
      <c r="L229" s="132"/>
      <c r="M229" s="132"/>
    </row>
    <row r="230" spans="1:13" s="32" customFormat="1" ht="63.75" hidden="1">
      <c r="A230" s="392"/>
      <c r="B230" s="395"/>
      <c r="C230" s="98" t="s">
        <v>71</v>
      </c>
      <c r="D230" s="99"/>
      <c r="E230" s="99">
        <f>'по комитетам'!F233</f>
        <v>0</v>
      </c>
      <c r="F230" s="100"/>
      <c r="G230" s="100"/>
      <c r="H230" s="170"/>
      <c r="J230" s="132"/>
      <c r="K230" s="132"/>
      <c r="L230" s="132"/>
      <c r="M230" s="132"/>
    </row>
    <row r="231" spans="1:13" s="32" customFormat="1" ht="17.25" customHeight="1">
      <c r="A231" s="392"/>
      <c r="B231" s="395"/>
      <c r="C231" s="95" t="s">
        <v>57</v>
      </c>
      <c r="D231" s="99">
        <f>SUM(D232:D237)</f>
        <v>6960796</v>
      </c>
      <c r="E231" s="99">
        <f>'по комитетам'!F234</f>
        <v>0</v>
      </c>
      <c r="F231" s="100"/>
      <c r="G231" s="100"/>
      <c r="H231" s="170"/>
      <c r="J231" s="132"/>
      <c r="K231" s="132"/>
      <c r="L231" s="132"/>
      <c r="M231" s="132"/>
    </row>
    <row r="232" spans="1:13" s="32" customFormat="1" ht="35.25" hidden="1">
      <c r="A232" s="392"/>
      <c r="B232" s="395"/>
      <c r="C232" s="98" t="s">
        <v>142</v>
      </c>
      <c r="D232" s="99">
        <f>'СП МТ'!D206</f>
        <v>748577</v>
      </c>
      <c r="E232" s="99">
        <f>'по комитетам'!F235</f>
        <v>0</v>
      </c>
      <c r="F232" s="99"/>
      <c r="G232" s="99"/>
      <c r="H232" s="170"/>
      <c r="J232" s="132"/>
      <c r="K232" s="132"/>
      <c r="L232" s="132"/>
      <c r="M232" s="132"/>
    </row>
    <row r="233" spans="1:13" s="32" customFormat="1" ht="38.25" hidden="1">
      <c r="A233" s="392"/>
      <c r="B233" s="395"/>
      <c r="C233" s="98" t="s">
        <v>515</v>
      </c>
      <c r="D233" s="99">
        <f>'СП МТ'!D207</f>
        <v>2411482</v>
      </c>
      <c r="E233" s="99">
        <f>'по комитетам'!F236</f>
        <v>0</v>
      </c>
      <c r="F233" s="99"/>
      <c r="G233" s="99"/>
      <c r="H233" s="170"/>
      <c r="J233" s="132"/>
      <c r="K233" s="132"/>
      <c r="L233" s="132"/>
      <c r="M233" s="132"/>
    </row>
    <row r="234" spans="1:13" s="32" customFormat="1" ht="38.25" hidden="1">
      <c r="A234" s="392"/>
      <c r="B234" s="395"/>
      <c r="C234" s="98" t="s">
        <v>516</v>
      </c>
      <c r="D234" s="99">
        <f>'СП МТ'!D208</f>
        <v>2140912</v>
      </c>
      <c r="E234" s="99">
        <f>'по комитетам'!F237</f>
        <v>0</v>
      </c>
      <c r="F234" s="99"/>
      <c r="G234" s="99"/>
      <c r="H234" s="170"/>
      <c r="J234" s="132"/>
      <c r="K234" s="132"/>
      <c r="L234" s="132"/>
      <c r="M234" s="132"/>
    </row>
    <row r="235" spans="1:13" s="32" customFormat="1" ht="38.25" hidden="1">
      <c r="A235" s="392"/>
      <c r="B235" s="395"/>
      <c r="C235" s="98" t="s">
        <v>517</v>
      </c>
      <c r="D235" s="99">
        <f>'СП МТ'!D209</f>
        <v>1659825</v>
      </c>
      <c r="E235" s="99">
        <f>'по комитетам'!F238</f>
        <v>0</v>
      </c>
      <c r="F235" s="99"/>
      <c r="G235" s="99"/>
      <c r="H235" s="170"/>
      <c r="J235" s="132"/>
      <c r="K235" s="132"/>
      <c r="L235" s="132"/>
      <c r="M235" s="132"/>
    </row>
    <row r="236" spans="1:13" s="32" customFormat="1" ht="44.25" hidden="1" customHeight="1">
      <c r="A236" s="392"/>
      <c r="B236" s="395"/>
      <c r="C236" s="98" t="s">
        <v>394</v>
      </c>
      <c r="D236" s="99"/>
      <c r="E236" s="99">
        <f>'по комитетам'!F239</f>
        <v>0</v>
      </c>
      <c r="F236" s="99"/>
      <c r="G236" s="99"/>
      <c r="H236" s="170"/>
      <c r="J236" s="132"/>
      <c r="K236" s="132"/>
      <c r="L236" s="132"/>
      <c r="M236" s="132"/>
    </row>
    <row r="237" spans="1:13" s="32" customFormat="1" ht="27.75" hidden="1" customHeight="1">
      <c r="A237" s="392"/>
      <c r="B237" s="395"/>
      <c r="C237" s="98" t="s">
        <v>143</v>
      </c>
      <c r="D237" s="99">
        <f>'СП МТ'!D210</f>
        <v>0</v>
      </c>
      <c r="E237" s="99">
        <f>'по комитетам'!F240</f>
        <v>0</v>
      </c>
      <c r="F237" s="99"/>
      <c r="G237" s="99"/>
      <c r="H237" s="170"/>
      <c r="J237" s="132"/>
      <c r="K237" s="132"/>
      <c r="L237" s="132"/>
      <c r="M237" s="132"/>
    </row>
    <row r="238" spans="1:13" s="32" customFormat="1" ht="20.25" customHeight="1">
      <c r="A238" s="392"/>
      <c r="B238" s="395"/>
      <c r="C238" s="95" t="s">
        <v>58</v>
      </c>
      <c r="D238" s="99">
        <f>SUM(D239:D243)</f>
        <v>7398944</v>
      </c>
      <c r="E238" s="99">
        <f>'по комитетам'!F241</f>
        <v>0</v>
      </c>
      <c r="F238" s="99"/>
      <c r="G238" s="99"/>
      <c r="H238" s="170"/>
      <c r="J238" s="132"/>
      <c r="K238" s="132"/>
      <c r="L238" s="132"/>
      <c r="M238" s="132"/>
    </row>
    <row r="239" spans="1:13" s="32" customFormat="1" ht="29.25" hidden="1" customHeight="1">
      <c r="A239" s="392"/>
      <c r="B239" s="395"/>
      <c r="C239" s="98" t="s">
        <v>144</v>
      </c>
      <c r="D239" s="99">
        <f>'СП МТ'!D212</f>
        <v>0</v>
      </c>
      <c r="E239" s="99">
        <f>'по комитетам'!F242</f>
        <v>0</v>
      </c>
      <c r="F239" s="99"/>
      <c r="G239" s="99"/>
      <c r="H239" s="170"/>
      <c r="J239" s="132"/>
      <c r="K239" s="132"/>
      <c r="L239" s="132"/>
      <c r="M239" s="132"/>
    </row>
    <row r="240" spans="1:13" s="32" customFormat="1" ht="38.25" hidden="1">
      <c r="A240" s="392"/>
      <c r="B240" s="395"/>
      <c r="C240" s="98" t="s">
        <v>145</v>
      </c>
      <c r="D240" s="99">
        <f>'СП МТ'!D213</f>
        <v>0</v>
      </c>
      <c r="E240" s="99">
        <f>'по комитетам'!F243</f>
        <v>0</v>
      </c>
      <c r="F240" s="99"/>
      <c r="G240" s="99"/>
      <c r="H240" s="170"/>
      <c r="J240" s="132"/>
      <c r="K240" s="132"/>
      <c r="L240" s="132"/>
      <c r="M240" s="132"/>
    </row>
    <row r="241" spans="1:13" s="32" customFormat="1" ht="38.25" hidden="1">
      <c r="A241" s="392"/>
      <c r="B241" s="395"/>
      <c r="C241" s="98" t="s">
        <v>518</v>
      </c>
      <c r="D241" s="99">
        <f>'СП МТ'!D214</f>
        <v>2985494</v>
      </c>
      <c r="E241" s="99">
        <f>'по комитетам'!F244</f>
        <v>0</v>
      </c>
      <c r="F241" s="99"/>
      <c r="G241" s="99"/>
      <c r="H241" s="170"/>
      <c r="J241" s="132"/>
      <c r="K241" s="132"/>
      <c r="L241" s="132"/>
      <c r="M241" s="132"/>
    </row>
    <row r="242" spans="1:13" s="32" customFormat="1" ht="38.25" hidden="1">
      <c r="A242" s="392"/>
      <c r="B242" s="395"/>
      <c r="C242" s="98" t="s">
        <v>147</v>
      </c>
      <c r="D242" s="99">
        <f>'СП МТ'!D215</f>
        <v>0</v>
      </c>
      <c r="E242" s="99">
        <f>'по комитетам'!F245</f>
        <v>0</v>
      </c>
      <c r="F242" s="99"/>
      <c r="G242" s="99"/>
      <c r="H242" s="170"/>
      <c r="J242" s="132"/>
      <c r="K242" s="132"/>
      <c r="L242" s="132"/>
      <c r="M242" s="132"/>
    </row>
    <row r="243" spans="1:13" s="32" customFormat="1" ht="35.25" hidden="1">
      <c r="A243" s="392"/>
      <c r="B243" s="395"/>
      <c r="C243" s="98" t="s">
        <v>127</v>
      </c>
      <c r="D243" s="99">
        <f>'СП МТ'!D216</f>
        <v>4413450</v>
      </c>
      <c r="E243" s="99">
        <f>'по комитетам'!F246</f>
        <v>0</v>
      </c>
      <c r="F243" s="99"/>
      <c r="G243" s="99"/>
      <c r="H243" s="170"/>
      <c r="J243" s="132"/>
      <c r="K243" s="132"/>
      <c r="L243" s="132"/>
      <c r="M243" s="132"/>
    </row>
    <row r="244" spans="1:13" s="32" customFormat="1" ht="17.25" customHeight="1">
      <c r="A244" s="392"/>
      <c r="B244" s="395"/>
      <c r="C244" s="95" t="s">
        <v>59</v>
      </c>
      <c r="D244" s="99">
        <f>SUM(D245:D246)</f>
        <v>2273342</v>
      </c>
      <c r="E244" s="99">
        <f>'по комитетам'!F247</f>
        <v>0</v>
      </c>
      <c r="F244" s="99"/>
      <c r="G244" s="99"/>
      <c r="H244" s="170"/>
      <c r="J244" s="132"/>
      <c r="K244" s="132"/>
      <c r="L244" s="132"/>
      <c r="M244" s="132"/>
    </row>
    <row r="245" spans="1:13" s="32" customFormat="1" ht="51" hidden="1">
      <c r="A245" s="392"/>
      <c r="B245" s="395"/>
      <c r="C245" s="98" t="s">
        <v>148</v>
      </c>
      <c r="D245" s="99">
        <f>'СП МТ'!D218</f>
        <v>0</v>
      </c>
      <c r="E245" s="99">
        <f>'по комитетам'!F248</f>
        <v>0</v>
      </c>
      <c r="F245" s="99"/>
      <c r="G245" s="99"/>
      <c r="H245" s="170"/>
      <c r="J245" s="132"/>
      <c r="K245" s="132"/>
      <c r="L245" s="132"/>
      <c r="M245" s="132"/>
    </row>
    <row r="246" spans="1:13" s="32" customFormat="1" ht="38.25" hidden="1">
      <c r="A246" s="392"/>
      <c r="B246" s="395"/>
      <c r="C246" s="98" t="s">
        <v>149</v>
      </c>
      <c r="D246" s="99">
        <f>'СП МТ'!D219</f>
        <v>2273342</v>
      </c>
      <c r="E246" s="99">
        <f>'по комитетам'!F249</f>
        <v>0</v>
      </c>
      <c r="F246" s="99"/>
      <c r="G246" s="99"/>
      <c r="H246" s="170"/>
      <c r="J246" s="132"/>
      <c r="K246" s="132"/>
      <c r="L246" s="132"/>
      <c r="M246" s="132"/>
    </row>
    <row r="247" spans="1:13" s="32" customFormat="1" ht="13.5" customHeight="1">
      <c r="A247" s="392"/>
      <c r="B247" s="395"/>
      <c r="C247" s="95" t="s">
        <v>72</v>
      </c>
      <c r="D247" s="99">
        <f>SUM(D248:D249)</f>
        <v>0</v>
      </c>
      <c r="E247" s="99">
        <f>'по комитетам'!F250</f>
        <v>0</v>
      </c>
      <c r="F247" s="99"/>
      <c r="G247" s="99"/>
      <c r="H247" s="170"/>
      <c r="J247" s="132"/>
      <c r="K247" s="132"/>
      <c r="L247" s="132"/>
      <c r="M247" s="132"/>
    </row>
    <row r="248" spans="1:13" s="32" customFormat="1" ht="38.25" hidden="1">
      <c r="A248" s="392"/>
      <c r="B248" s="395"/>
      <c r="C248" s="98" t="s">
        <v>150</v>
      </c>
      <c r="D248" s="99">
        <f>'СП МТ'!D221</f>
        <v>0</v>
      </c>
      <c r="E248" s="99">
        <f>'по комитетам'!F251</f>
        <v>0</v>
      </c>
      <c r="F248" s="99"/>
      <c r="G248" s="99"/>
      <c r="H248" s="170"/>
      <c r="J248" s="132"/>
      <c r="K248" s="132"/>
      <c r="L248" s="132"/>
      <c r="M248" s="132"/>
    </row>
    <row r="249" spans="1:13" s="32" customFormat="1" ht="51" hidden="1">
      <c r="A249" s="392"/>
      <c r="B249" s="395"/>
      <c r="C249" s="98" t="s">
        <v>128</v>
      </c>
      <c r="D249" s="99">
        <f>'СП МТ'!D222</f>
        <v>0</v>
      </c>
      <c r="E249" s="99">
        <f>'по комитетам'!F252</f>
        <v>0</v>
      </c>
      <c r="F249" s="99"/>
      <c r="G249" s="99"/>
      <c r="H249" s="170"/>
      <c r="J249" s="132"/>
      <c r="K249" s="132"/>
      <c r="L249" s="132"/>
      <c r="M249" s="132"/>
    </row>
    <row r="250" spans="1:13" s="32" customFormat="1" ht="18" customHeight="1">
      <c r="A250" s="392"/>
      <c r="B250" s="395"/>
      <c r="C250" s="95" t="s">
        <v>61</v>
      </c>
      <c r="D250" s="99">
        <f>SUM(D251:D252)</f>
        <v>5208286</v>
      </c>
      <c r="E250" s="99">
        <f>'по комитетам'!F253</f>
        <v>0</v>
      </c>
      <c r="F250" s="99"/>
      <c r="G250" s="99"/>
      <c r="H250" s="170"/>
      <c r="J250" s="132"/>
      <c r="K250" s="132"/>
      <c r="L250" s="132"/>
      <c r="M250" s="132"/>
    </row>
    <row r="251" spans="1:13" s="32" customFormat="1" ht="27.75" hidden="1" customHeight="1">
      <c r="A251" s="392"/>
      <c r="B251" s="395"/>
      <c r="C251" s="98" t="s">
        <v>151</v>
      </c>
      <c r="D251" s="99">
        <f>'СП МТ'!D224</f>
        <v>3208286</v>
      </c>
      <c r="E251" s="99">
        <f>'по комитетам'!F254</f>
        <v>0</v>
      </c>
      <c r="F251" s="99"/>
      <c r="G251" s="99"/>
      <c r="H251" s="170"/>
      <c r="J251" s="132"/>
      <c r="K251" s="132"/>
      <c r="L251" s="132"/>
      <c r="M251" s="132"/>
    </row>
    <row r="252" spans="1:13" s="32" customFormat="1" ht="27.75" hidden="1" customHeight="1">
      <c r="A252" s="392"/>
      <c r="B252" s="395"/>
      <c r="C252" s="98" t="s">
        <v>152</v>
      </c>
      <c r="D252" s="99">
        <f>'СП МТ'!D225</f>
        <v>2000000</v>
      </c>
      <c r="E252" s="99">
        <f>'по комитетам'!F257</f>
        <v>0</v>
      </c>
      <c r="F252" s="99"/>
      <c r="G252" s="99"/>
      <c r="H252" s="170"/>
      <c r="J252" s="132"/>
      <c r="K252" s="132"/>
      <c r="L252" s="132"/>
      <c r="M252" s="132"/>
    </row>
    <row r="253" spans="1:13" s="32" customFormat="1" ht="16.5" customHeight="1">
      <c r="A253" s="392"/>
      <c r="B253" s="395"/>
      <c r="C253" s="95" t="s">
        <v>62</v>
      </c>
      <c r="D253" s="99">
        <f>SUM(D256:D263)</f>
        <v>483329</v>
      </c>
      <c r="E253" s="99">
        <f>'по комитетам'!F258</f>
        <v>0</v>
      </c>
      <c r="F253" s="99"/>
      <c r="G253" s="99"/>
      <c r="H253" s="170"/>
      <c r="J253" s="132"/>
      <c r="K253" s="132"/>
      <c r="L253" s="132"/>
      <c r="M253" s="132"/>
    </row>
    <row r="254" spans="1:13" s="32" customFormat="1" ht="27" hidden="1" customHeight="1">
      <c r="A254" s="392"/>
      <c r="B254" s="395"/>
      <c r="C254" s="98" t="s">
        <v>417</v>
      </c>
      <c r="D254" s="99"/>
      <c r="E254" s="99">
        <f>'по комитетам'!F259</f>
        <v>0</v>
      </c>
      <c r="F254" s="99"/>
      <c r="G254" s="99"/>
      <c r="H254" s="170"/>
      <c r="J254" s="132"/>
      <c r="K254" s="132"/>
      <c r="L254" s="132"/>
      <c r="M254" s="132"/>
    </row>
    <row r="255" spans="1:13" s="32" customFormat="1" ht="30" hidden="1" customHeight="1">
      <c r="A255" s="392"/>
      <c r="B255" s="395"/>
      <c r="C255" s="98" t="s">
        <v>418</v>
      </c>
      <c r="D255" s="99"/>
      <c r="E255" s="99">
        <f>'по комитетам'!F260</f>
        <v>0</v>
      </c>
      <c r="F255" s="99"/>
      <c r="G255" s="99"/>
      <c r="H255" s="170"/>
      <c r="J255" s="132"/>
      <c r="K255" s="132"/>
      <c r="L255" s="132"/>
      <c r="M255" s="132"/>
    </row>
    <row r="256" spans="1:13" s="32" customFormat="1" ht="38.25" hidden="1">
      <c r="A256" s="392"/>
      <c r="B256" s="395"/>
      <c r="C256" s="98" t="s">
        <v>153</v>
      </c>
      <c r="D256" s="99">
        <f>'СП МТ'!D227</f>
        <v>0</v>
      </c>
      <c r="E256" s="99">
        <f>'по комитетам'!F261</f>
        <v>0</v>
      </c>
      <c r="F256" s="99"/>
      <c r="G256" s="99"/>
      <c r="H256" s="170"/>
      <c r="J256" s="132"/>
      <c r="K256" s="132"/>
      <c r="L256" s="132"/>
      <c r="M256" s="132"/>
    </row>
    <row r="257" spans="1:13" s="32" customFormat="1" ht="38.25" hidden="1">
      <c r="A257" s="392"/>
      <c r="B257" s="395"/>
      <c r="C257" s="98" t="s">
        <v>154</v>
      </c>
      <c r="D257" s="99">
        <f>'СП МТ'!D228</f>
        <v>0</v>
      </c>
      <c r="E257" s="99">
        <f>'по комитетам'!F262</f>
        <v>0</v>
      </c>
      <c r="F257" s="99"/>
      <c r="G257" s="99"/>
      <c r="H257" s="170"/>
      <c r="J257" s="132"/>
      <c r="K257" s="132"/>
      <c r="L257" s="132"/>
      <c r="M257" s="132"/>
    </row>
    <row r="258" spans="1:13" s="32" customFormat="1" ht="51" hidden="1">
      <c r="A258" s="392"/>
      <c r="B258" s="395"/>
      <c r="C258" s="98" t="s">
        <v>155</v>
      </c>
      <c r="D258" s="99">
        <f>'СП МТ'!D229</f>
        <v>0</v>
      </c>
      <c r="E258" s="99">
        <f>'по комитетам'!F263</f>
        <v>0</v>
      </c>
      <c r="F258" s="99"/>
      <c r="G258" s="99"/>
      <c r="H258" s="170"/>
      <c r="J258" s="132"/>
      <c r="K258" s="132"/>
      <c r="L258" s="132"/>
      <c r="M258" s="132"/>
    </row>
    <row r="259" spans="1:13" s="32" customFormat="1" ht="26.25" hidden="1" customHeight="1">
      <c r="A259" s="392"/>
      <c r="B259" s="395"/>
      <c r="C259" s="98" t="s">
        <v>156</v>
      </c>
      <c r="D259" s="99">
        <f>'СП МТ'!D230</f>
        <v>0</v>
      </c>
      <c r="E259" s="99">
        <f>'по комитетам'!F264</f>
        <v>0</v>
      </c>
      <c r="F259" s="99"/>
      <c r="G259" s="99"/>
      <c r="H259" s="170"/>
      <c r="J259" s="132"/>
      <c r="K259" s="132"/>
      <c r="L259" s="132"/>
      <c r="M259" s="132"/>
    </row>
    <row r="260" spans="1:13" s="32" customFormat="1" ht="51" hidden="1">
      <c r="A260" s="392"/>
      <c r="B260" s="395"/>
      <c r="C260" s="98" t="s">
        <v>129</v>
      </c>
      <c r="D260" s="99">
        <f>'СП МТ'!D231</f>
        <v>0</v>
      </c>
      <c r="E260" s="99">
        <f>'по комитетам'!F265</f>
        <v>0</v>
      </c>
      <c r="F260" s="99"/>
      <c r="G260" s="99"/>
      <c r="H260" s="170"/>
      <c r="J260" s="132"/>
      <c r="K260" s="132"/>
      <c r="L260" s="132"/>
      <c r="M260" s="132"/>
    </row>
    <row r="261" spans="1:13" s="32" customFormat="1" ht="28.5" hidden="1" customHeight="1">
      <c r="A261" s="392"/>
      <c r="B261" s="395"/>
      <c r="C261" s="98" t="s">
        <v>157</v>
      </c>
      <c r="D261" s="99">
        <f>'СП МТ'!D232</f>
        <v>0</v>
      </c>
      <c r="E261" s="99">
        <f>'по комитетам'!F266</f>
        <v>0</v>
      </c>
      <c r="F261" s="99"/>
      <c r="G261" s="99"/>
      <c r="H261" s="170"/>
      <c r="J261" s="132"/>
      <c r="K261" s="132"/>
      <c r="L261" s="132"/>
      <c r="M261" s="132"/>
    </row>
    <row r="262" spans="1:13" s="32" customFormat="1" ht="27.75" hidden="1" customHeight="1">
      <c r="A262" s="392"/>
      <c r="B262" s="395"/>
      <c r="C262" s="98" t="s">
        <v>158</v>
      </c>
      <c r="D262" s="99">
        <f>'СП МТ'!D233</f>
        <v>483329</v>
      </c>
      <c r="E262" s="99">
        <f>'по комитетам'!F267</f>
        <v>0</v>
      </c>
      <c r="F262" s="99"/>
      <c r="G262" s="99"/>
      <c r="H262" s="170"/>
      <c r="J262" s="132"/>
      <c r="K262" s="132"/>
      <c r="L262" s="132"/>
      <c r="M262" s="132"/>
    </row>
    <row r="263" spans="1:13" s="32" customFormat="1" ht="15.75" hidden="1" customHeight="1">
      <c r="A263" s="392"/>
      <c r="B263" s="395"/>
      <c r="C263" s="98" t="s">
        <v>159</v>
      </c>
      <c r="D263" s="99">
        <f>'СП МТ'!D234</f>
        <v>0</v>
      </c>
      <c r="E263" s="99">
        <f>'по комитетам'!F268</f>
        <v>0</v>
      </c>
      <c r="F263" s="99"/>
      <c r="G263" s="99"/>
      <c r="H263" s="170"/>
      <c r="J263" s="132"/>
      <c r="K263" s="132"/>
      <c r="L263" s="132"/>
      <c r="M263" s="132"/>
    </row>
    <row r="264" spans="1:13" s="32" customFormat="1" ht="16.5" customHeight="1">
      <c r="A264" s="392"/>
      <c r="B264" s="395"/>
      <c r="C264" s="95" t="s">
        <v>74</v>
      </c>
      <c r="D264" s="99">
        <f>SUM(D265:D266)</f>
        <v>163271</v>
      </c>
      <c r="E264" s="99">
        <f>'по комитетам'!F269</f>
        <v>0</v>
      </c>
      <c r="F264" s="99"/>
      <c r="G264" s="99"/>
      <c r="H264" s="170"/>
      <c r="J264" s="132"/>
      <c r="K264" s="132"/>
      <c r="L264" s="132"/>
      <c r="M264" s="132"/>
    </row>
    <row r="265" spans="1:13" s="32" customFormat="1" ht="38.25" hidden="1">
      <c r="A265" s="392"/>
      <c r="B265" s="395"/>
      <c r="C265" s="98" t="s">
        <v>160</v>
      </c>
      <c r="D265" s="99">
        <f>'СП МТ'!D236</f>
        <v>163271</v>
      </c>
      <c r="E265" s="99">
        <f>'по комитетам'!F270</f>
        <v>0</v>
      </c>
      <c r="F265" s="99"/>
      <c r="G265" s="99"/>
      <c r="H265" s="170"/>
      <c r="J265" s="132"/>
      <c r="K265" s="132"/>
      <c r="L265" s="132"/>
      <c r="M265" s="132"/>
    </row>
    <row r="266" spans="1:13" s="32" customFormat="1" ht="38.25" hidden="1">
      <c r="A266" s="392"/>
      <c r="B266" s="395"/>
      <c r="C266" s="98" t="s">
        <v>161</v>
      </c>
      <c r="D266" s="99">
        <f>'СП МТ'!D237</f>
        <v>0</v>
      </c>
      <c r="E266" s="99">
        <f>'по комитетам'!F271</f>
        <v>0</v>
      </c>
      <c r="F266" s="99"/>
      <c r="G266" s="99"/>
      <c r="H266" s="170"/>
      <c r="J266" s="132"/>
      <c r="K266" s="132"/>
      <c r="L266" s="132"/>
      <c r="M266" s="132"/>
    </row>
    <row r="267" spans="1:13" s="32" customFormat="1" ht="15" customHeight="1">
      <c r="A267" s="392"/>
      <c r="B267" s="395"/>
      <c r="C267" s="95" t="s">
        <v>63</v>
      </c>
      <c r="D267" s="99">
        <f>SUM(D270:D274)</f>
        <v>2652941</v>
      </c>
      <c r="E267" s="99">
        <f>'по комитетам'!F272</f>
        <v>0</v>
      </c>
      <c r="F267" s="99"/>
      <c r="G267" s="99"/>
      <c r="H267" s="170"/>
      <c r="J267" s="132"/>
      <c r="K267" s="132"/>
      <c r="L267" s="132"/>
      <c r="M267" s="132"/>
    </row>
    <row r="268" spans="1:13" s="32" customFormat="1" ht="38.25" hidden="1">
      <c r="A268" s="392"/>
      <c r="B268" s="395"/>
      <c r="C268" s="98" t="s">
        <v>429</v>
      </c>
      <c r="D268" s="99"/>
      <c r="E268" s="99">
        <f>'по комитетам'!F273</f>
        <v>0</v>
      </c>
      <c r="F268" s="99"/>
      <c r="G268" s="99"/>
      <c r="H268" s="170"/>
      <c r="J268" s="132"/>
      <c r="K268" s="132"/>
      <c r="L268" s="132"/>
      <c r="M268" s="132"/>
    </row>
    <row r="269" spans="1:13" s="32" customFormat="1" ht="38.25" hidden="1">
      <c r="A269" s="392"/>
      <c r="B269" s="395"/>
      <c r="C269" s="98" t="s">
        <v>434</v>
      </c>
      <c r="D269" s="99"/>
      <c r="E269" s="99">
        <f>'по комитетам'!F274</f>
        <v>0</v>
      </c>
      <c r="F269" s="99"/>
      <c r="G269" s="99"/>
      <c r="H269" s="170"/>
      <c r="J269" s="132"/>
      <c r="K269" s="132"/>
      <c r="L269" s="132"/>
      <c r="M269" s="132"/>
    </row>
    <row r="270" spans="1:13" s="32" customFormat="1" ht="42.75" hidden="1" customHeight="1">
      <c r="A270" s="392"/>
      <c r="B270" s="395"/>
      <c r="C270" s="98" t="s">
        <v>131</v>
      </c>
      <c r="D270" s="99">
        <f>'СП МТ'!D239</f>
        <v>1139375</v>
      </c>
      <c r="E270" s="99">
        <f>'по комитетам'!F275</f>
        <v>0</v>
      </c>
      <c r="F270" s="99"/>
      <c r="G270" s="99"/>
      <c r="H270" s="170"/>
      <c r="J270" s="132"/>
      <c r="K270" s="132"/>
      <c r="L270" s="132"/>
      <c r="M270" s="132"/>
    </row>
    <row r="271" spans="1:13" s="32" customFormat="1" ht="63.75" hidden="1">
      <c r="A271" s="392"/>
      <c r="B271" s="395"/>
      <c r="C271" s="98" t="s">
        <v>75</v>
      </c>
      <c r="D271" s="99">
        <f>'СП МТ'!D240</f>
        <v>1513566</v>
      </c>
      <c r="E271" s="99">
        <f>'по комитетам'!F276</f>
        <v>0</v>
      </c>
      <c r="F271" s="99"/>
      <c r="G271" s="99"/>
      <c r="H271" s="170"/>
      <c r="J271" s="132"/>
      <c r="K271" s="132"/>
      <c r="L271" s="132"/>
      <c r="M271" s="132"/>
    </row>
    <row r="272" spans="1:13" s="32" customFormat="1" ht="63.75" hidden="1">
      <c r="A272" s="392"/>
      <c r="B272" s="395"/>
      <c r="C272" s="98" t="s">
        <v>162</v>
      </c>
      <c r="D272" s="99">
        <f>'СП МТ'!D241</f>
        <v>0</v>
      </c>
      <c r="E272" s="99">
        <f>'по комитетам'!F277</f>
        <v>0</v>
      </c>
      <c r="F272" s="99"/>
      <c r="G272" s="99"/>
      <c r="H272" s="170"/>
      <c r="J272" s="132"/>
      <c r="K272" s="132"/>
      <c r="L272" s="132"/>
      <c r="M272" s="132"/>
    </row>
    <row r="273" spans="1:13" s="32" customFormat="1" ht="38.25" hidden="1">
      <c r="A273" s="392"/>
      <c r="B273" s="395"/>
      <c r="C273" s="98" t="s">
        <v>163</v>
      </c>
      <c r="D273" s="99">
        <f>'СП МТ'!D242</f>
        <v>0</v>
      </c>
      <c r="E273" s="99">
        <f>'по комитетам'!F278</f>
        <v>0</v>
      </c>
      <c r="F273" s="99"/>
      <c r="G273" s="99"/>
      <c r="H273" s="170"/>
      <c r="J273" s="132"/>
      <c r="K273" s="132"/>
      <c r="L273" s="132"/>
      <c r="M273" s="132"/>
    </row>
    <row r="274" spans="1:13" s="32" customFormat="1" ht="38.25" hidden="1">
      <c r="A274" s="392"/>
      <c r="B274" s="395"/>
      <c r="C274" s="98" t="s">
        <v>130</v>
      </c>
      <c r="D274" s="99">
        <f>'СП МТ'!D243</f>
        <v>0</v>
      </c>
      <c r="E274" s="99">
        <f>'по комитетам'!F281</f>
        <v>0</v>
      </c>
      <c r="F274" s="99"/>
      <c r="G274" s="99"/>
      <c r="H274" s="170"/>
      <c r="J274" s="132"/>
      <c r="K274" s="132"/>
      <c r="L274" s="132"/>
      <c r="M274" s="132"/>
    </row>
    <row r="275" spans="1:13" s="32" customFormat="1" ht="12.75" customHeight="1">
      <c r="A275" s="392"/>
      <c r="B275" s="395"/>
      <c r="C275" s="95" t="s">
        <v>64</v>
      </c>
      <c r="D275" s="99">
        <f>SUM(D277:D282)</f>
        <v>4664860</v>
      </c>
      <c r="E275" s="99">
        <f>'по комитетам'!F282</f>
        <v>0</v>
      </c>
      <c r="F275" s="99"/>
      <c r="G275" s="99"/>
      <c r="H275" s="170"/>
      <c r="J275" s="132"/>
      <c r="K275" s="132"/>
      <c r="L275" s="132"/>
      <c r="M275" s="132"/>
    </row>
    <row r="276" spans="1:13" s="32" customFormat="1" ht="45" hidden="1" customHeight="1">
      <c r="A276" s="392"/>
      <c r="B276" s="395"/>
      <c r="C276" s="98" t="s">
        <v>593</v>
      </c>
      <c r="D276" s="99"/>
      <c r="E276" s="99">
        <f>'по комитетам'!F283</f>
        <v>0</v>
      </c>
      <c r="F276" s="99"/>
      <c r="G276" s="99"/>
      <c r="H276" s="170"/>
      <c r="J276" s="132"/>
      <c r="K276" s="132"/>
      <c r="L276" s="132"/>
      <c r="M276" s="132"/>
    </row>
    <row r="277" spans="1:13" s="32" customFormat="1" ht="35.25" hidden="1">
      <c r="A277" s="392"/>
      <c r="B277" s="395"/>
      <c r="C277" s="98" t="s">
        <v>164</v>
      </c>
      <c r="D277" s="99">
        <f>'СП МТ'!D245</f>
        <v>0</v>
      </c>
      <c r="E277" s="99">
        <f>'по комитетам'!F284</f>
        <v>0</v>
      </c>
      <c r="F277" s="99"/>
      <c r="G277" s="99"/>
      <c r="H277" s="170"/>
      <c r="J277" s="132"/>
      <c r="K277" s="132"/>
      <c r="L277" s="132"/>
      <c r="M277" s="132"/>
    </row>
    <row r="278" spans="1:13" s="32" customFormat="1" ht="38.25" hidden="1">
      <c r="A278" s="392"/>
      <c r="B278" s="395"/>
      <c r="C278" s="98" t="s">
        <v>132</v>
      </c>
      <c r="D278" s="99">
        <f>'СП МТ'!D246</f>
        <v>2000000</v>
      </c>
      <c r="E278" s="99">
        <f>'по комитетам'!F285</f>
        <v>0</v>
      </c>
      <c r="F278" s="99"/>
      <c r="G278" s="99"/>
      <c r="H278" s="170"/>
      <c r="J278" s="132"/>
      <c r="K278" s="132"/>
      <c r="L278" s="132"/>
      <c r="M278" s="132"/>
    </row>
    <row r="279" spans="1:13" s="32" customFormat="1" ht="38.25" hidden="1">
      <c r="A279" s="392"/>
      <c r="B279" s="395"/>
      <c r="C279" s="98" t="s">
        <v>519</v>
      </c>
      <c r="D279" s="99">
        <f>'СП МТ'!D247</f>
        <v>902671</v>
      </c>
      <c r="E279" s="99">
        <f>'по комитетам'!F286</f>
        <v>0</v>
      </c>
      <c r="F279" s="99"/>
      <c r="G279" s="99"/>
      <c r="H279" s="170"/>
      <c r="J279" s="132"/>
      <c r="K279" s="132"/>
      <c r="L279" s="132"/>
      <c r="M279" s="132"/>
    </row>
    <row r="280" spans="1:13" s="32" customFormat="1" ht="76.5" hidden="1">
      <c r="A280" s="392"/>
      <c r="B280" s="395"/>
      <c r="C280" s="98" t="s">
        <v>520</v>
      </c>
      <c r="D280" s="99">
        <f>'СП МТ'!D248</f>
        <v>922927</v>
      </c>
      <c r="E280" s="99">
        <f>'по комитетам'!F287</f>
        <v>0</v>
      </c>
      <c r="F280" s="99"/>
      <c r="G280" s="99"/>
      <c r="H280" s="170"/>
      <c r="J280" s="132"/>
      <c r="K280" s="132"/>
      <c r="L280" s="132"/>
      <c r="M280" s="132"/>
    </row>
    <row r="281" spans="1:13" s="32" customFormat="1" ht="35.25" hidden="1">
      <c r="A281" s="392"/>
      <c r="B281" s="395"/>
      <c r="C281" s="98" t="s">
        <v>521</v>
      </c>
      <c r="D281" s="99">
        <f>'СП МТ'!D249</f>
        <v>300000</v>
      </c>
      <c r="E281" s="99">
        <f>'по комитетам'!F288</f>
        <v>0</v>
      </c>
      <c r="F281" s="99"/>
      <c r="G281" s="99"/>
      <c r="H281" s="170"/>
      <c r="J281" s="132"/>
      <c r="K281" s="132"/>
      <c r="L281" s="132"/>
      <c r="M281" s="132"/>
    </row>
    <row r="282" spans="1:13" s="32" customFormat="1" ht="38.25" hidden="1">
      <c r="A282" s="392"/>
      <c r="B282" s="395"/>
      <c r="C282" s="98" t="s">
        <v>165</v>
      </c>
      <c r="D282" s="99">
        <f>'СП МТ'!D250</f>
        <v>539262</v>
      </c>
      <c r="E282" s="99">
        <f>'по комитетам'!F289</f>
        <v>0</v>
      </c>
      <c r="F282" s="99"/>
      <c r="G282" s="99"/>
      <c r="H282" s="170"/>
      <c r="J282" s="132"/>
      <c r="K282" s="132"/>
      <c r="L282" s="132"/>
      <c r="M282" s="132"/>
    </row>
    <row r="283" spans="1:13" s="32" customFormat="1" ht="19.5" customHeight="1">
      <c r="A283" s="392"/>
      <c r="B283" s="395"/>
      <c r="C283" s="95" t="s">
        <v>83</v>
      </c>
      <c r="D283" s="99">
        <f>'СП МТ'!D251</f>
        <v>3003186</v>
      </c>
      <c r="E283" s="99">
        <f>'по комитетам'!F290</f>
        <v>0</v>
      </c>
      <c r="F283" s="99"/>
      <c r="G283" s="99"/>
      <c r="H283" s="170"/>
      <c r="J283" s="132"/>
      <c r="K283" s="132"/>
      <c r="L283" s="132"/>
      <c r="M283" s="132"/>
    </row>
    <row r="284" spans="1:13" s="32" customFormat="1" ht="38.25" hidden="1">
      <c r="A284" s="392"/>
      <c r="B284" s="395"/>
      <c r="C284" s="98" t="s">
        <v>522</v>
      </c>
      <c r="D284" s="99">
        <f>'СП МТ'!D252</f>
        <v>1000000</v>
      </c>
      <c r="E284" s="99">
        <f>'по комитетам'!F291</f>
        <v>0</v>
      </c>
      <c r="F284" s="99"/>
      <c r="G284" s="99"/>
      <c r="H284" s="170"/>
      <c r="J284" s="132"/>
      <c r="K284" s="132"/>
      <c r="L284" s="132"/>
      <c r="M284" s="132"/>
    </row>
    <row r="285" spans="1:13" s="32" customFormat="1" ht="35.25" hidden="1">
      <c r="A285" s="392"/>
      <c r="B285" s="395"/>
      <c r="C285" s="98" t="s">
        <v>523</v>
      </c>
      <c r="D285" s="99">
        <f>'СП МТ'!D253</f>
        <v>2003186</v>
      </c>
      <c r="E285" s="99">
        <f>'по комитетам'!F292</f>
        <v>0</v>
      </c>
      <c r="F285" s="99"/>
      <c r="G285" s="99"/>
      <c r="H285" s="170"/>
      <c r="J285" s="132"/>
      <c r="K285" s="132"/>
      <c r="L285" s="132"/>
      <c r="M285" s="132"/>
    </row>
    <row r="286" spans="1:13" s="32" customFormat="1" ht="21" customHeight="1">
      <c r="A286" s="392"/>
      <c r="B286" s="395"/>
      <c r="C286" s="95" t="s">
        <v>60</v>
      </c>
      <c r="D286" s="99">
        <f>'СП МТ'!D254</f>
        <v>400000</v>
      </c>
      <c r="E286" s="99">
        <f>'по комитетам'!F293</f>
        <v>0</v>
      </c>
      <c r="F286" s="99"/>
      <c r="G286" s="99"/>
      <c r="H286" s="170"/>
      <c r="J286" s="132"/>
      <c r="K286" s="132"/>
      <c r="L286" s="132"/>
      <c r="M286" s="132"/>
    </row>
    <row r="287" spans="1:13" s="32" customFormat="1" ht="35.25" hidden="1">
      <c r="A287" s="392"/>
      <c r="B287" s="395"/>
      <c r="C287" s="98" t="s">
        <v>486</v>
      </c>
      <c r="D287" s="99">
        <f>'СП МТ'!D255</f>
        <v>400000</v>
      </c>
      <c r="E287" s="99">
        <f>'по комитетам'!F294</f>
        <v>0</v>
      </c>
      <c r="F287" s="99"/>
      <c r="G287" s="99"/>
      <c r="H287" s="170"/>
      <c r="J287" s="132"/>
      <c r="K287" s="132"/>
      <c r="L287" s="132"/>
      <c r="M287" s="132"/>
    </row>
    <row r="288" spans="1:13" s="32" customFormat="1" ht="20.25" customHeight="1">
      <c r="A288" s="392"/>
      <c r="B288" s="395"/>
      <c r="C288" s="95" t="s">
        <v>65</v>
      </c>
      <c r="D288" s="99">
        <f>D289</f>
        <v>0</v>
      </c>
      <c r="E288" s="99">
        <f>'по комитетам'!F296</f>
        <v>0</v>
      </c>
      <c r="F288" s="99"/>
      <c r="G288" s="99"/>
      <c r="H288" s="170"/>
      <c r="J288" s="132"/>
      <c r="K288" s="132"/>
      <c r="L288" s="132"/>
      <c r="M288" s="132"/>
    </row>
    <row r="289" spans="1:13" s="32" customFormat="1" ht="51" hidden="1">
      <c r="A289" s="392"/>
      <c r="B289" s="395"/>
      <c r="C289" s="98" t="s">
        <v>166</v>
      </c>
      <c r="D289" s="99">
        <f>'СП МТ'!D257</f>
        <v>0</v>
      </c>
      <c r="E289" s="99">
        <f>'по комитетам'!F297</f>
        <v>0</v>
      </c>
      <c r="F289" s="99"/>
      <c r="G289" s="99"/>
      <c r="H289" s="170"/>
      <c r="J289" s="132"/>
      <c r="K289" s="132"/>
      <c r="L289" s="132"/>
      <c r="M289" s="132"/>
    </row>
    <row r="290" spans="1:13" s="32" customFormat="1" ht="13.5" customHeight="1">
      <c r="A290" s="392"/>
      <c r="B290" s="395"/>
      <c r="C290" s="95" t="s">
        <v>76</v>
      </c>
      <c r="D290" s="99">
        <f>SUM(D291:D293)</f>
        <v>4255803</v>
      </c>
      <c r="E290" s="99">
        <f>'по комитетам'!F298</f>
        <v>0</v>
      </c>
      <c r="F290" s="99"/>
      <c r="G290" s="99"/>
      <c r="H290" s="170"/>
      <c r="J290" s="132"/>
      <c r="K290" s="132"/>
      <c r="L290" s="132"/>
      <c r="M290" s="132"/>
    </row>
    <row r="291" spans="1:13" s="32" customFormat="1" ht="38.25" hidden="1">
      <c r="A291" s="392"/>
      <c r="B291" s="395"/>
      <c r="C291" s="98" t="s">
        <v>524</v>
      </c>
      <c r="D291" s="99">
        <f>'СП МТ'!D259</f>
        <v>1255803</v>
      </c>
      <c r="E291" s="99">
        <f>'по комитетам'!F299</f>
        <v>0</v>
      </c>
      <c r="F291" s="99"/>
      <c r="G291" s="99"/>
      <c r="H291" s="170"/>
      <c r="J291" s="132"/>
      <c r="K291" s="132"/>
      <c r="L291" s="132"/>
      <c r="M291" s="132"/>
    </row>
    <row r="292" spans="1:13" s="32" customFormat="1" ht="38.25" hidden="1">
      <c r="A292" s="392"/>
      <c r="B292" s="395"/>
      <c r="C292" s="98" t="s">
        <v>594</v>
      </c>
      <c r="D292" s="99"/>
      <c r="E292" s="99">
        <f>'по комитетам'!F301</f>
        <v>0</v>
      </c>
      <c r="F292" s="99"/>
      <c r="G292" s="99"/>
      <c r="H292" s="170"/>
      <c r="J292" s="132"/>
      <c r="K292" s="132"/>
      <c r="L292" s="132"/>
      <c r="M292" s="132"/>
    </row>
    <row r="293" spans="1:13" s="32" customFormat="1" ht="38.25" hidden="1">
      <c r="A293" s="392"/>
      <c r="B293" s="395"/>
      <c r="C293" s="98" t="s">
        <v>167</v>
      </c>
      <c r="D293" s="99">
        <f>'СП МТ'!D260</f>
        <v>3000000</v>
      </c>
      <c r="E293" s="99">
        <f>'по комитетам'!F302</f>
        <v>0</v>
      </c>
      <c r="F293" s="99"/>
      <c r="G293" s="99"/>
      <c r="H293" s="170"/>
      <c r="J293" s="132"/>
      <c r="K293" s="132"/>
      <c r="L293" s="132"/>
      <c r="M293" s="132"/>
    </row>
    <row r="294" spans="1:13" s="32" customFormat="1" ht="18.75" customHeight="1">
      <c r="A294" s="392"/>
      <c r="B294" s="395"/>
      <c r="C294" s="95" t="s">
        <v>67</v>
      </c>
      <c r="D294" s="99">
        <f>SUM(D295:D308)</f>
        <v>3811730</v>
      </c>
      <c r="E294" s="99">
        <f>'по комитетам'!F303</f>
        <v>0</v>
      </c>
      <c r="F294" s="99"/>
      <c r="G294" s="99"/>
      <c r="H294" s="170"/>
      <c r="J294" s="132"/>
      <c r="K294" s="132"/>
      <c r="L294" s="132"/>
      <c r="M294" s="132"/>
    </row>
    <row r="295" spans="1:13" s="32" customFormat="1" ht="63.75" hidden="1">
      <c r="A295" s="392"/>
      <c r="B295" s="395"/>
      <c r="C295" s="98" t="s">
        <v>168</v>
      </c>
      <c r="D295" s="99">
        <f>'СП МТ'!D262</f>
        <v>2575174</v>
      </c>
      <c r="E295" s="99">
        <f>'по комитетам'!F304</f>
        <v>0</v>
      </c>
      <c r="F295" s="99"/>
      <c r="G295" s="99"/>
      <c r="H295" s="170"/>
      <c r="J295" s="132"/>
      <c r="K295" s="132"/>
      <c r="L295" s="132"/>
      <c r="M295" s="132"/>
    </row>
    <row r="296" spans="1:13" s="32" customFormat="1" ht="63.75" hidden="1">
      <c r="A296" s="392"/>
      <c r="B296" s="395"/>
      <c r="C296" s="98" t="s">
        <v>169</v>
      </c>
      <c r="D296" s="99">
        <f>'СП МТ'!D263</f>
        <v>0</v>
      </c>
      <c r="E296" s="99">
        <f>'по комитетам'!F305</f>
        <v>0</v>
      </c>
      <c r="F296" s="99"/>
      <c r="G296" s="99"/>
      <c r="H296" s="170"/>
      <c r="J296" s="132"/>
      <c r="K296" s="132"/>
      <c r="L296" s="132"/>
      <c r="M296" s="132"/>
    </row>
    <row r="297" spans="1:13" s="32" customFormat="1" ht="38.25" hidden="1">
      <c r="A297" s="392"/>
      <c r="B297" s="395"/>
      <c r="C297" s="98" t="s">
        <v>170</v>
      </c>
      <c r="D297" s="99">
        <f>'СП МТ'!D264</f>
        <v>0</v>
      </c>
      <c r="E297" s="99">
        <f>'по комитетам'!F306</f>
        <v>0</v>
      </c>
      <c r="F297" s="99"/>
      <c r="G297" s="99"/>
      <c r="H297" s="170"/>
      <c r="J297" s="132"/>
      <c r="K297" s="132"/>
      <c r="L297" s="132"/>
      <c r="M297" s="132"/>
    </row>
    <row r="298" spans="1:13" s="32" customFormat="1" ht="51" hidden="1">
      <c r="A298" s="392"/>
      <c r="B298" s="395"/>
      <c r="C298" s="98" t="s">
        <v>171</v>
      </c>
      <c r="D298" s="99">
        <f>'СП МТ'!D265</f>
        <v>0</v>
      </c>
      <c r="E298" s="99">
        <f>'по комитетам'!F307</f>
        <v>0</v>
      </c>
      <c r="F298" s="99"/>
      <c r="G298" s="99"/>
      <c r="H298" s="170"/>
      <c r="J298" s="132"/>
      <c r="K298" s="132"/>
      <c r="L298" s="132"/>
      <c r="M298" s="132"/>
    </row>
    <row r="299" spans="1:13" s="32" customFormat="1" ht="38.25" hidden="1">
      <c r="A299" s="392"/>
      <c r="B299" s="395"/>
      <c r="C299" s="98" t="s">
        <v>172</v>
      </c>
      <c r="D299" s="99">
        <f>'СП МТ'!D266</f>
        <v>0</v>
      </c>
      <c r="E299" s="99">
        <f>'по комитетам'!F308</f>
        <v>0</v>
      </c>
      <c r="F299" s="99"/>
      <c r="G299" s="99"/>
      <c r="H299" s="170"/>
      <c r="J299" s="132"/>
      <c r="K299" s="132"/>
      <c r="L299" s="132"/>
      <c r="M299" s="132"/>
    </row>
    <row r="300" spans="1:13" s="32" customFormat="1" ht="51" hidden="1">
      <c r="A300" s="392"/>
      <c r="B300" s="395"/>
      <c r="C300" s="98" t="s">
        <v>136</v>
      </c>
      <c r="D300" s="99">
        <f>'СП МТ'!D267</f>
        <v>0</v>
      </c>
      <c r="E300" s="99">
        <f>'по комитетам'!F309</f>
        <v>0</v>
      </c>
      <c r="F300" s="99"/>
      <c r="G300" s="99"/>
      <c r="H300" s="170"/>
      <c r="J300" s="132"/>
      <c r="K300" s="132"/>
      <c r="L300" s="132"/>
      <c r="M300" s="132"/>
    </row>
    <row r="301" spans="1:13" s="32" customFormat="1" ht="89.25" hidden="1">
      <c r="A301" s="392"/>
      <c r="B301" s="395"/>
      <c r="C301" s="98" t="s">
        <v>137</v>
      </c>
      <c r="D301" s="99">
        <f>'СП МТ'!D268</f>
        <v>1236556</v>
      </c>
      <c r="E301" s="99">
        <f>'по комитетам'!F310</f>
        <v>0</v>
      </c>
      <c r="F301" s="99"/>
      <c r="G301" s="99"/>
      <c r="H301" s="170"/>
      <c r="J301" s="132"/>
      <c r="K301" s="132"/>
      <c r="L301" s="132"/>
      <c r="M301" s="132"/>
    </row>
    <row r="302" spans="1:13" s="32" customFormat="1" ht="89.25" hidden="1">
      <c r="A302" s="392"/>
      <c r="B302" s="395"/>
      <c r="C302" s="98" t="s">
        <v>173</v>
      </c>
      <c r="D302" s="99">
        <f>'СП МТ'!D269</f>
        <v>0</v>
      </c>
      <c r="E302" s="99">
        <f>'по комитетам'!F311</f>
        <v>0</v>
      </c>
      <c r="F302" s="99"/>
      <c r="G302" s="99"/>
      <c r="H302" s="170"/>
      <c r="J302" s="132"/>
      <c r="K302" s="132"/>
      <c r="L302" s="132"/>
      <c r="M302" s="132"/>
    </row>
    <row r="303" spans="1:13" s="32" customFormat="1" ht="76.5" hidden="1">
      <c r="A303" s="392"/>
      <c r="B303" s="395"/>
      <c r="C303" s="98" t="s">
        <v>77</v>
      </c>
      <c r="D303" s="99">
        <f>'СП МТ'!D270</f>
        <v>0</v>
      </c>
      <c r="E303" s="99">
        <f>'по комитетам'!F312</f>
        <v>0</v>
      </c>
      <c r="F303" s="99"/>
      <c r="G303" s="99"/>
      <c r="H303" s="170"/>
      <c r="J303" s="132"/>
      <c r="K303" s="132"/>
      <c r="L303" s="132"/>
      <c r="M303" s="132"/>
    </row>
    <row r="304" spans="1:13" s="32" customFormat="1" ht="25.5" hidden="1" customHeight="1">
      <c r="A304" s="392"/>
      <c r="B304" s="395"/>
      <c r="C304" s="98" t="s">
        <v>597</v>
      </c>
      <c r="D304" s="99"/>
      <c r="E304" s="99">
        <f>'по комитетам'!F313</f>
        <v>0</v>
      </c>
      <c r="F304" s="99"/>
      <c r="G304" s="99"/>
      <c r="H304" s="170"/>
      <c r="J304" s="132"/>
      <c r="K304" s="132"/>
      <c r="L304" s="132"/>
      <c r="M304" s="132"/>
    </row>
    <row r="305" spans="1:13" s="32" customFormat="1" ht="25.5" hidden="1" customHeight="1">
      <c r="A305" s="392"/>
      <c r="B305" s="395"/>
      <c r="C305" s="98" t="s">
        <v>566</v>
      </c>
      <c r="D305" s="99"/>
      <c r="E305" s="99">
        <f>'по комитетам'!F314</f>
        <v>0</v>
      </c>
      <c r="F305" s="99"/>
      <c r="G305" s="99"/>
      <c r="H305" s="170"/>
      <c r="J305" s="132"/>
      <c r="K305" s="132"/>
      <c r="L305" s="132"/>
      <c r="M305" s="132"/>
    </row>
    <row r="306" spans="1:13" s="32" customFormat="1" ht="25.5" hidden="1" customHeight="1">
      <c r="A306" s="392"/>
      <c r="B306" s="395"/>
      <c r="C306" s="98" t="s">
        <v>598</v>
      </c>
      <c r="D306" s="99"/>
      <c r="E306" s="99">
        <f>'по комитетам'!F315</f>
        <v>0</v>
      </c>
      <c r="F306" s="99"/>
      <c r="G306" s="99"/>
      <c r="H306" s="170"/>
      <c r="J306" s="132"/>
      <c r="K306" s="132"/>
      <c r="L306" s="132"/>
      <c r="M306" s="132"/>
    </row>
    <row r="307" spans="1:13" s="32" customFormat="1" ht="25.5" hidden="1" customHeight="1">
      <c r="A307" s="392"/>
      <c r="B307" s="395"/>
      <c r="C307" s="98" t="s">
        <v>568</v>
      </c>
      <c r="D307" s="99"/>
      <c r="E307" s="99">
        <f>'по комитетам'!F316</f>
        <v>0</v>
      </c>
      <c r="F307" s="99"/>
      <c r="G307" s="99"/>
      <c r="H307" s="170"/>
      <c r="J307" s="132"/>
      <c r="K307" s="132"/>
      <c r="L307" s="132"/>
      <c r="M307" s="132"/>
    </row>
    <row r="308" spans="1:13" s="32" customFormat="1" ht="51" hidden="1">
      <c r="A308" s="392"/>
      <c r="B308" s="395"/>
      <c r="C308" s="98" t="s">
        <v>78</v>
      </c>
      <c r="D308" s="99">
        <f>'СП МТ'!D271</f>
        <v>0</v>
      </c>
      <c r="E308" s="99">
        <f>'по комитетам'!F317</f>
        <v>0</v>
      </c>
      <c r="F308" s="99"/>
      <c r="G308" s="99"/>
      <c r="H308" s="170"/>
      <c r="J308" s="132"/>
      <c r="K308" s="132"/>
      <c r="L308" s="132"/>
      <c r="M308" s="132"/>
    </row>
    <row r="309" spans="1:13" s="32" customFormat="1" ht="16.5" customHeight="1">
      <c r="A309" s="392"/>
      <c r="B309" s="395"/>
      <c r="C309" s="95" t="s">
        <v>68</v>
      </c>
      <c r="D309" s="99">
        <f>SUM(D310:D313)</f>
        <v>5874010</v>
      </c>
      <c r="E309" s="99">
        <f>'по комитетам'!F318</f>
        <v>0</v>
      </c>
      <c r="F309" s="99"/>
      <c r="G309" s="99"/>
      <c r="H309" s="170"/>
      <c r="J309" s="132"/>
      <c r="K309" s="132"/>
      <c r="L309" s="132"/>
      <c r="M309" s="132"/>
    </row>
    <row r="310" spans="1:13" s="32" customFormat="1" ht="35.25" hidden="1">
      <c r="A310" s="392"/>
      <c r="B310" s="395"/>
      <c r="C310" s="98" t="s">
        <v>468</v>
      </c>
      <c r="D310" s="99">
        <f>'СП МТ'!D273</f>
        <v>3798772</v>
      </c>
      <c r="E310" s="99">
        <f>'по комитетам'!F319</f>
        <v>0</v>
      </c>
      <c r="F310" s="99"/>
      <c r="G310" s="99"/>
      <c r="H310" s="170"/>
      <c r="J310" s="132"/>
      <c r="K310" s="132"/>
      <c r="L310" s="132"/>
      <c r="M310" s="132"/>
    </row>
    <row r="311" spans="1:13" s="32" customFormat="1" ht="28.5" hidden="1" customHeight="1">
      <c r="A311" s="392"/>
      <c r="B311" s="395"/>
      <c r="C311" s="98" t="s">
        <v>526</v>
      </c>
      <c r="D311" s="99">
        <f>'СП МТ'!D274</f>
        <v>2075238</v>
      </c>
      <c r="E311" s="99">
        <f>'по комитетам'!F320</f>
        <v>0</v>
      </c>
      <c r="F311" s="99"/>
      <c r="G311" s="99"/>
      <c r="H311" s="170"/>
      <c r="J311" s="132"/>
      <c r="K311" s="132"/>
      <c r="L311" s="132"/>
      <c r="M311" s="132"/>
    </row>
    <row r="312" spans="1:13" s="32" customFormat="1" ht="35.25" hidden="1">
      <c r="A312" s="392"/>
      <c r="B312" s="395"/>
      <c r="C312" s="98" t="s">
        <v>174</v>
      </c>
      <c r="D312" s="99">
        <f>'СП МТ'!D275</f>
        <v>0</v>
      </c>
      <c r="E312" s="99">
        <f>'по комитетам'!F321</f>
        <v>0</v>
      </c>
      <c r="F312" s="99"/>
      <c r="G312" s="99"/>
      <c r="H312" s="170"/>
      <c r="J312" s="132"/>
      <c r="K312" s="132"/>
      <c r="L312" s="132"/>
      <c r="M312" s="132"/>
    </row>
    <row r="313" spans="1:13" s="32" customFormat="1" ht="35.25" hidden="1">
      <c r="A313" s="392"/>
      <c r="B313" s="395"/>
      <c r="C313" s="98" t="s">
        <v>175</v>
      </c>
      <c r="D313" s="99">
        <f>'СП МТ'!D276</f>
        <v>0</v>
      </c>
      <c r="E313" s="99">
        <f>'по комитетам'!F325</f>
        <v>0</v>
      </c>
      <c r="F313" s="99"/>
      <c r="G313" s="99"/>
      <c r="H313" s="170"/>
      <c r="J313" s="132"/>
      <c r="K313" s="132"/>
      <c r="L313" s="132"/>
      <c r="M313" s="132"/>
    </row>
    <row r="314" spans="1:13" s="32" customFormat="1" ht="15" customHeight="1">
      <c r="A314" s="392"/>
      <c r="B314" s="395"/>
      <c r="C314" s="95" t="s">
        <v>126</v>
      </c>
      <c r="D314" s="99">
        <f>SUM(D318:D343)</f>
        <v>2568923</v>
      </c>
      <c r="E314" s="99">
        <f>'по комитетам'!F326</f>
        <v>0</v>
      </c>
      <c r="F314" s="99"/>
      <c r="G314" s="99"/>
      <c r="H314" s="170"/>
      <c r="J314" s="132"/>
      <c r="K314" s="132"/>
      <c r="L314" s="132"/>
      <c r="M314" s="132"/>
    </row>
    <row r="315" spans="1:13" s="32" customFormat="1" ht="114.75" hidden="1">
      <c r="A315" s="392"/>
      <c r="B315" s="395"/>
      <c r="C315" s="98" t="s">
        <v>599</v>
      </c>
      <c r="D315" s="99"/>
      <c r="E315" s="99">
        <f>'по комитетам'!F327</f>
        <v>0</v>
      </c>
      <c r="F315" s="99"/>
      <c r="G315" s="99"/>
      <c r="H315" s="170"/>
      <c r="J315" s="132"/>
      <c r="K315" s="132"/>
      <c r="L315" s="132"/>
      <c r="M315" s="132"/>
    </row>
    <row r="316" spans="1:13" s="32" customFormat="1" ht="102" hidden="1">
      <c r="A316" s="392"/>
      <c r="B316" s="395"/>
      <c r="C316" s="98" t="s">
        <v>487</v>
      </c>
      <c r="D316" s="99"/>
      <c r="E316" s="99">
        <f>'по комитетам'!F328</f>
        <v>0</v>
      </c>
      <c r="F316" s="99"/>
      <c r="G316" s="99"/>
      <c r="H316" s="170"/>
      <c r="J316" s="132"/>
      <c r="K316" s="132"/>
      <c r="L316" s="132"/>
      <c r="M316" s="132"/>
    </row>
    <row r="317" spans="1:13" s="32" customFormat="1" ht="35.25" hidden="1">
      <c r="A317" s="392"/>
      <c r="B317" s="395"/>
      <c r="C317" s="98" t="s">
        <v>600</v>
      </c>
      <c r="D317" s="99"/>
      <c r="E317" s="99">
        <f>'по комитетам'!F329</f>
        <v>0</v>
      </c>
      <c r="F317" s="99"/>
      <c r="G317" s="99"/>
      <c r="H317" s="170"/>
      <c r="J317" s="132"/>
      <c r="K317" s="132"/>
      <c r="L317" s="132"/>
      <c r="M317" s="132"/>
    </row>
    <row r="318" spans="1:13" s="32" customFormat="1" ht="35.25" hidden="1">
      <c r="A318" s="392"/>
      <c r="B318" s="395"/>
      <c r="C318" s="98" t="s">
        <v>176</v>
      </c>
      <c r="D318" s="99">
        <f>'СП МТ'!D278</f>
        <v>0</v>
      </c>
      <c r="E318" s="99">
        <f>'по комитетам'!F330</f>
        <v>0</v>
      </c>
      <c r="F318" s="99"/>
      <c r="G318" s="99"/>
      <c r="H318" s="170"/>
      <c r="J318" s="132"/>
      <c r="K318" s="132"/>
      <c r="L318" s="132"/>
      <c r="M318" s="132"/>
    </row>
    <row r="319" spans="1:13" s="32" customFormat="1" ht="81" hidden="1" customHeight="1">
      <c r="A319" s="392"/>
      <c r="B319" s="395"/>
      <c r="C319" s="98" t="s">
        <v>177</v>
      </c>
      <c r="D319" s="99">
        <f>'СП МТ'!D279</f>
        <v>0</v>
      </c>
      <c r="E319" s="99">
        <f>'по комитетам'!F331</f>
        <v>0</v>
      </c>
      <c r="F319" s="99"/>
      <c r="G319" s="99"/>
      <c r="H319" s="170"/>
      <c r="J319" s="132"/>
      <c r="K319" s="132"/>
      <c r="L319" s="132"/>
      <c r="M319" s="132"/>
    </row>
    <row r="320" spans="1:13" s="32" customFormat="1" ht="38.25" hidden="1">
      <c r="A320" s="392"/>
      <c r="B320" s="395"/>
      <c r="C320" s="98" t="s">
        <v>138</v>
      </c>
      <c r="D320" s="99">
        <f>'СП МТ'!D280</f>
        <v>0</v>
      </c>
      <c r="E320" s="99">
        <f>'по комитетам'!F332</f>
        <v>0</v>
      </c>
      <c r="F320" s="99"/>
      <c r="G320" s="99"/>
      <c r="H320" s="170"/>
      <c r="J320" s="132"/>
      <c r="K320" s="132"/>
      <c r="L320" s="132"/>
      <c r="M320" s="132"/>
    </row>
    <row r="321" spans="1:13" s="32" customFormat="1" ht="35.25" hidden="1">
      <c r="A321" s="392"/>
      <c r="B321" s="395"/>
      <c r="C321" s="98" t="s">
        <v>178</v>
      </c>
      <c r="D321" s="99">
        <f>'СП МТ'!D281</f>
        <v>0</v>
      </c>
      <c r="E321" s="99">
        <f>'по комитетам'!F333</f>
        <v>0</v>
      </c>
      <c r="F321" s="99"/>
      <c r="G321" s="99"/>
      <c r="H321" s="170"/>
      <c r="J321" s="132"/>
      <c r="K321" s="132"/>
      <c r="L321" s="132"/>
      <c r="M321" s="132"/>
    </row>
    <row r="322" spans="1:13" s="32" customFormat="1" ht="38.25" hidden="1">
      <c r="A322" s="392"/>
      <c r="B322" s="395"/>
      <c r="C322" s="98" t="s">
        <v>179</v>
      </c>
      <c r="D322" s="99">
        <f>'СП МТ'!D282</f>
        <v>0</v>
      </c>
      <c r="E322" s="99">
        <f>'по комитетам'!F334</f>
        <v>0</v>
      </c>
      <c r="F322" s="99"/>
      <c r="G322" s="99"/>
      <c r="H322" s="170"/>
      <c r="J322" s="132"/>
      <c r="K322" s="132"/>
      <c r="L322" s="132"/>
      <c r="M322" s="132"/>
    </row>
    <row r="323" spans="1:13" s="32" customFormat="1" ht="38.25" hidden="1">
      <c r="A323" s="392"/>
      <c r="B323" s="395"/>
      <c r="C323" s="98" t="s">
        <v>180</v>
      </c>
      <c r="D323" s="99">
        <f>'СП МТ'!D283</f>
        <v>0</v>
      </c>
      <c r="E323" s="99">
        <f>'по комитетам'!F335</f>
        <v>0</v>
      </c>
      <c r="F323" s="99"/>
      <c r="G323" s="99"/>
      <c r="H323" s="170"/>
      <c r="J323" s="132"/>
      <c r="K323" s="132"/>
      <c r="L323" s="132"/>
      <c r="M323" s="132"/>
    </row>
    <row r="324" spans="1:13" s="32" customFormat="1" ht="51" hidden="1">
      <c r="A324" s="392"/>
      <c r="B324" s="395"/>
      <c r="C324" s="98" t="s">
        <v>181</v>
      </c>
      <c r="D324" s="99">
        <f>'СП МТ'!D284</f>
        <v>0</v>
      </c>
      <c r="E324" s="99">
        <f>'по комитетам'!F336</f>
        <v>0</v>
      </c>
      <c r="F324" s="99"/>
      <c r="G324" s="99"/>
      <c r="H324" s="170"/>
      <c r="J324" s="132"/>
      <c r="K324" s="132"/>
      <c r="L324" s="132"/>
      <c r="M324" s="132"/>
    </row>
    <row r="325" spans="1:13" s="32" customFormat="1" ht="127.5" hidden="1">
      <c r="A325" s="392"/>
      <c r="B325" s="395"/>
      <c r="C325" s="98" t="s">
        <v>139</v>
      </c>
      <c r="D325" s="99">
        <f>'СП МТ'!D285</f>
        <v>0</v>
      </c>
      <c r="E325" s="99">
        <f>'по комитетам'!F337</f>
        <v>0</v>
      </c>
      <c r="F325" s="99"/>
      <c r="G325" s="99"/>
      <c r="H325" s="170"/>
      <c r="J325" s="132"/>
      <c r="K325" s="132"/>
      <c r="L325" s="132"/>
      <c r="M325" s="132"/>
    </row>
    <row r="326" spans="1:13" s="32" customFormat="1" ht="51" hidden="1">
      <c r="A326" s="392"/>
      <c r="B326" s="395"/>
      <c r="C326" s="98" t="s">
        <v>182</v>
      </c>
      <c r="D326" s="99">
        <f>'СП МТ'!D286</f>
        <v>0</v>
      </c>
      <c r="E326" s="99">
        <f>'по комитетам'!F338</f>
        <v>0</v>
      </c>
      <c r="F326" s="99"/>
      <c r="G326" s="99"/>
      <c r="H326" s="170"/>
      <c r="J326" s="132"/>
      <c r="K326" s="132"/>
      <c r="L326" s="132"/>
      <c r="M326" s="132"/>
    </row>
    <row r="327" spans="1:13" s="32" customFormat="1" ht="28.5" hidden="1" customHeight="1">
      <c r="A327" s="392"/>
      <c r="B327" s="395"/>
      <c r="C327" s="98" t="s">
        <v>79</v>
      </c>
      <c r="D327" s="99">
        <f>'СП МТ'!D287</f>
        <v>0</v>
      </c>
      <c r="E327" s="99">
        <f>'по комитетам'!F339</f>
        <v>0</v>
      </c>
      <c r="F327" s="99"/>
      <c r="G327" s="99"/>
      <c r="H327" s="170"/>
      <c r="J327" s="132"/>
      <c r="K327" s="132"/>
      <c r="L327" s="132"/>
      <c r="M327" s="132"/>
    </row>
    <row r="328" spans="1:13" s="32" customFormat="1" ht="76.5" hidden="1">
      <c r="A328" s="392"/>
      <c r="B328" s="395"/>
      <c r="C328" s="98" t="s">
        <v>140</v>
      </c>
      <c r="D328" s="99">
        <f>'СП МТ'!D288</f>
        <v>1009943</v>
      </c>
      <c r="E328" s="99">
        <f>'по комитетам'!F340</f>
        <v>0</v>
      </c>
      <c r="F328" s="99"/>
      <c r="G328" s="99"/>
      <c r="H328" s="170"/>
      <c r="J328" s="132"/>
      <c r="K328" s="132"/>
      <c r="L328" s="132"/>
      <c r="M328" s="132"/>
    </row>
    <row r="329" spans="1:13" s="32" customFormat="1" ht="38.25" hidden="1">
      <c r="A329" s="392"/>
      <c r="B329" s="395"/>
      <c r="C329" s="98" t="s">
        <v>183</v>
      </c>
      <c r="D329" s="99">
        <f>'СП МТ'!D289</f>
        <v>0</v>
      </c>
      <c r="E329" s="99">
        <f>'по комитетам'!F341</f>
        <v>0</v>
      </c>
      <c r="F329" s="99"/>
      <c r="G329" s="99"/>
      <c r="H329" s="170"/>
      <c r="J329" s="132"/>
      <c r="K329" s="132"/>
      <c r="L329" s="132"/>
      <c r="M329" s="132"/>
    </row>
    <row r="330" spans="1:13" s="32" customFormat="1" ht="63.75" hidden="1">
      <c r="A330" s="392"/>
      <c r="B330" s="395"/>
      <c r="C330" s="98" t="s">
        <v>141</v>
      </c>
      <c r="D330" s="99">
        <f>'СП МТ'!D290</f>
        <v>1063476</v>
      </c>
      <c r="E330" s="99">
        <f>'по комитетам'!F342</f>
        <v>0</v>
      </c>
      <c r="F330" s="99"/>
      <c r="G330" s="99"/>
      <c r="H330" s="170"/>
      <c r="J330" s="132"/>
      <c r="K330" s="132"/>
      <c r="L330" s="132"/>
      <c r="M330" s="132"/>
    </row>
    <row r="331" spans="1:13" s="32" customFormat="1" ht="38.25" hidden="1">
      <c r="A331" s="392"/>
      <c r="B331" s="395"/>
      <c r="C331" s="98" t="s">
        <v>80</v>
      </c>
      <c r="D331" s="99">
        <f>'СП МТ'!D291</f>
        <v>0</v>
      </c>
      <c r="E331" s="99">
        <f>'по комитетам'!F343</f>
        <v>0</v>
      </c>
      <c r="F331" s="99"/>
      <c r="G331" s="99"/>
      <c r="H331" s="170"/>
      <c r="J331" s="132"/>
      <c r="K331" s="132"/>
      <c r="L331" s="132"/>
      <c r="M331" s="132"/>
    </row>
    <row r="332" spans="1:13" s="32" customFormat="1" ht="63.75" hidden="1">
      <c r="A332" s="392"/>
      <c r="B332" s="395"/>
      <c r="C332" s="98" t="s">
        <v>184</v>
      </c>
      <c r="D332" s="99">
        <f>'СП МТ'!D292</f>
        <v>495504</v>
      </c>
      <c r="E332" s="99">
        <f>'по комитетам'!F344</f>
        <v>0</v>
      </c>
      <c r="F332" s="99"/>
      <c r="G332" s="99"/>
      <c r="H332" s="170"/>
      <c r="J332" s="132"/>
      <c r="K332" s="132"/>
      <c r="L332" s="132"/>
      <c r="M332" s="132"/>
    </row>
    <row r="333" spans="1:13" s="32" customFormat="1" ht="38.25" hidden="1">
      <c r="A333" s="392"/>
      <c r="B333" s="395"/>
      <c r="C333" s="98" t="s">
        <v>185</v>
      </c>
      <c r="D333" s="99">
        <f>'СП МТ'!D293</f>
        <v>0</v>
      </c>
      <c r="E333" s="99">
        <f>'по комитетам'!F345</f>
        <v>0</v>
      </c>
      <c r="F333" s="99"/>
      <c r="G333" s="99"/>
      <c r="H333" s="170"/>
      <c r="J333" s="132"/>
      <c r="K333" s="132"/>
      <c r="L333" s="132"/>
      <c r="M333" s="132"/>
    </row>
    <row r="334" spans="1:13" s="32" customFormat="1" ht="35.25" hidden="1">
      <c r="A334" s="392"/>
      <c r="B334" s="395"/>
      <c r="C334" s="98" t="s">
        <v>186</v>
      </c>
      <c r="D334" s="99">
        <f>'СП МТ'!D294</f>
        <v>0</v>
      </c>
      <c r="E334" s="99">
        <f>'по комитетам'!F346</f>
        <v>0</v>
      </c>
      <c r="F334" s="99"/>
      <c r="G334" s="99"/>
      <c r="H334" s="170"/>
      <c r="J334" s="132"/>
      <c r="K334" s="132"/>
      <c r="L334" s="132"/>
      <c r="M334" s="132"/>
    </row>
    <row r="335" spans="1:13" s="32" customFormat="1" ht="51" hidden="1">
      <c r="A335" s="392"/>
      <c r="B335" s="395"/>
      <c r="C335" s="98" t="s">
        <v>187</v>
      </c>
      <c r="D335" s="99">
        <f>'СП МТ'!D295</f>
        <v>0</v>
      </c>
      <c r="E335" s="99">
        <f>'по комитетам'!F347</f>
        <v>0</v>
      </c>
      <c r="F335" s="99"/>
      <c r="G335" s="99"/>
      <c r="H335" s="170"/>
      <c r="J335" s="132"/>
      <c r="K335" s="132"/>
      <c r="L335" s="132"/>
      <c r="M335" s="132"/>
    </row>
    <row r="336" spans="1:13" s="32" customFormat="1" ht="35.25" hidden="1">
      <c r="A336" s="392"/>
      <c r="B336" s="395"/>
      <c r="C336" s="98" t="s">
        <v>188</v>
      </c>
      <c r="D336" s="99">
        <f>'СП МТ'!D296</f>
        <v>0</v>
      </c>
      <c r="E336" s="99">
        <f>'по комитетам'!F348</f>
        <v>0</v>
      </c>
      <c r="F336" s="99"/>
      <c r="G336" s="99"/>
      <c r="H336" s="170"/>
      <c r="J336" s="132"/>
      <c r="K336" s="132"/>
      <c r="L336" s="132"/>
      <c r="M336" s="132"/>
    </row>
    <row r="337" spans="1:13" s="32" customFormat="1" ht="35.25" hidden="1">
      <c r="A337" s="392"/>
      <c r="B337" s="395"/>
      <c r="C337" s="98" t="s">
        <v>189</v>
      </c>
      <c r="D337" s="99">
        <f>'СП МТ'!D297</f>
        <v>0</v>
      </c>
      <c r="E337" s="99">
        <f>'по комитетам'!F349</f>
        <v>0</v>
      </c>
      <c r="F337" s="99"/>
      <c r="G337" s="99"/>
      <c r="H337" s="170"/>
      <c r="J337" s="132"/>
      <c r="K337" s="132"/>
      <c r="L337" s="132"/>
      <c r="M337" s="132"/>
    </row>
    <row r="338" spans="1:13" s="32" customFormat="1" ht="35.25" hidden="1">
      <c r="A338" s="392"/>
      <c r="B338" s="395"/>
      <c r="C338" s="98" t="s">
        <v>190</v>
      </c>
      <c r="D338" s="99">
        <f>'СП МТ'!D298</f>
        <v>0</v>
      </c>
      <c r="E338" s="99">
        <f>'по комитетам'!F350</f>
        <v>0</v>
      </c>
      <c r="F338" s="99"/>
      <c r="G338" s="99"/>
      <c r="H338" s="170"/>
      <c r="J338" s="132"/>
      <c r="K338" s="132"/>
      <c r="L338" s="132"/>
      <c r="M338" s="132"/>
    </row>
    <row r="339" spans="1:13" s="32" customFormat="1" ht="51" hidden="1">
      <c r="A339" s="392"/>
      <c r="B339" s="395"/>
      <c r="C339" s="98" t="s">
        <v>191</v>
      </c>
      <c r="D339" s="99">
        <f>'СП МТ'!D299</f>
        <v>0</v>
      </c>
      <c r="E339" s="99">
        <f>'по комитетам'!F351</f>
        <v>0</v>
      </c>
      <c r="F339" s="99"/>
      <c r="G339" s="99"/>
      <c r="H339" s="170"/>
      <c r="J339" s="132"/>
      <c r="K339" s="132"/>
      <c r="L339" s="132"/>
      <c r="M339" s="132"/>
    </row>
    <row r="340" spans="1:13" s="32" customFormat="1" ht="63.75" hidden="1">
      <c r="A340" s="392"/>
      <c r="B340" s="395"/>
      <c r="C340" s="98" t="s">
        <v>192</v>
      </c>
      <c r="D340" s="99">
        <f>'СП МТ'!D300</f>
        <v>0</v>
      </c>
      <c r="E340" s="99">
        <f>'по комитетам'!F352</f>
        <v>0</v>
      </c>
      <c r="F340" s="99"/>
      <c r="G340" s="99"/>
      <c r="H340" s="170"/>
      <c r="J340" s="132"/>
      <c r="K340" s="132"/>
      <c r="L340" s="132"/>
      <c r="M340" s="132"/>
    </row>
    <row r="341" spans="1:13" s="32" customFormat="1" ht="57.75" hidden="1" customHeight="1">
      <c r="A341" s="392"/>
      <c r="B341" s="395"/>
      <c r="C341" s="98" t="s">
        <v>193</v>
      </c>
      <c r="D341" s="99">
        <f>'СП МТ'!D301</f>
        <v>0</v>
      </c>
      <c r="E341" s="99">
        <f>'по комитетам'!F353</f>
        <v>0</v>
      </c>
      <c r="F341" s="99"/>
      <c r="G341" s="99"/>
      <c r="H341" s="170"/>
      <c r="J341" s="132"/>
      <c r="K341" s="132"/>
      <c r="L341" s="132"/>
      <c r="M341" s="132"/>
    </row>
    <row r="342" spans="1:13" s="32" customFormat="1" ht="38.25" hidden="1">
      <c r="A342" s="392"/>
      <c r="B342" s="395"/>
      <c r="C342" s="98" t="s">
        <v>194</v>
      </c>
      <c r="D342" s="99">
        <f>'СП МТ'!D302</f>
        <v>0</v>
      </c>
      <c r="E342" s="99">
        <f>'по комитетам'!F356</f>
        <v>0</v>
      </c>
      <c r="F342" s="99"/>
      <c r="G342" s="99"/>
      <c r="H342" s="170"/>
      <c r="J342" s="132"/>
      <c r="K342" s="132"/>
      <c r="L342" s="132"/>
      <c r="M342" s="132"/>
    </row>
    <row r="343" spans="1:13" s="32" customFormat="1" ht="38.25" hidden="1">
      <c r="A343" s="392"/>
      <c r="B343" s="395"/>
      <c r="C343" s="98" t="s">
        <v>195</v>
      </c>
      <c r="D343" s="99">
        <f>'СП МТ'!D303</f>
        <v>0</v>
      </c>
      <c r="E343" s="99">
        <f>'по комитетам'!F357</f>
        <v>0</v>
      </c>
      <c r="F343" s="99"/>
      <c r="G343" s="99"/>
      <c r="H343" s="170"/>
      <c r="J343" s="132"/>
      <c r="K343" s="132"/>
      <c r="L343" s="132"/>
      <c r="M343" s="132"/>
    </row>
    <row r="344" spans="1:13" s="32" customFormat="1" ht="18.75" customHeight="1">
      <c r="A344" s="392"/>
      <c r="B344" s="395"/>
      <c r="C344" s="95" t="s">
        <v>133</v>
      </c>
      <c r="D344" s="99">
        <f>SUM(D345:D352)</f>
        <v>4482567</v>
      </c>
      <c r="E344" s="99">
        <f>'по комитетам'!F358</f>
        <v>0</v>
      </c>
      <c r="F344" s="99"/>
      <c r="G344" s="99"/>
      <c r="H344" s="170"/>
      <c r="J344" s="132"/>
      <c r="K344" s="132"/>
      <c r="L344" s="132"/>
      <c r="M344" s="132"/>
    </row>
    <row r="345" spans="1:13" s="32" customFormat="1" ht="41.25" hidden="1" customHeight="1">
      <c r="A345" s="392"/>
      <c r="B345" s="395"/>
      <c r="C345" s="98" t="s">
        <v>134</v>
      </c>
      <c r="D345" s="99">
        <f>'СП МТ'!D305</f>
        <v>4482567</v>
      </c>
      <c r="E345" s="99">
        <f>'по комитетам'!F359</f>
        <v>0</v>
      </c>
      <c r="F345" s="99"/>
      <c r="G345" s="99"/>
      <c r="H345" s="170"/>
      <c r="J345" s="132"/>
      <c r="K345" s="132"/>
      <c r="L345" s="132"/>
      <c r="M345" s="132"/>
    </row>
    <row r="346" spans="1:13" s="32" customFormat="1" ht="38.25" hidden="1">
      <c r="A346" s="392"/>
      <c r="B346" s="395"/>
      <c r="C346" s="98" t="s">
        <v>452</v>
      </c>
      <c r="D346" s="99"/>
      <c r="E346" s="99">
        <f>'по комитетам'!F360</f>
        <v>0</v>
      </c>
      <c r="F346" s="99"/>
      <c r="G346" s="99"/>
      <c r="H346" s="170"/>
      <c r="J346" s="132"/>
      <c r="K346" s="132"/>
      <c r="L346" s="132"/>
      <c r="M346" s="132"/>
    </row>
    <row r="347" spans="1:13" s="32" customFormat="1" ht="41.25" hidden="1" customHeight="1">
      <c r="A347" s="392"/>
      <c r="B347" s="395"/>
      <c r="C347" s="98" t="s">
        <v>595</v>
      </c>
      <c r="D347" s="99"/>
      <c r="E347" s="99">
        <f>'по комитетам'!F361</f>
        <v>0</v>
      </c>
      <c r="F347" s="99"/>
      <c r="G347" s="99"/>
      <c r="H347" s="170"/>
      <c r="J347" s="132"/>
      <c r="K347" s="132"/>
      <c r="L347" s="132"/>
      <c r="M347" s="132"/>
    </row>
    <row r="348" spans="1:13" s="32" customFormat="1" ht="25.5" hidden="1" customHeight="1">
      <c r="A348" s="392"/>
      <c r="B348" s="395"/>
      <c r="C348" s="98" t="s">
        <v>458</v>
      </c>
      <c r="D348" s="99"/>
      <c r="E348" s="99">
        <f>'по комитетам'!F362</f>
        <v>0</v>
      </c>
      <c r="F348" s="99"/>
      <c r="G348" s="99"/>
      <c r="H348" s="170"/>
      <c r="J348" s="132"/>
      <c r="K348" s="132"/>
      <c r="L348" s="132"/>
      <c r="M348" s="132"/>
    </row>
    <row r="349" spans="1:13" s="32" customFormat="1" ht="25.5" hidden="1" customHeight="1">
      <c r="A349" s="392"/>
      <c r="B349" s="395"/>
      <c r="C349" s="98" t="s">
        <v>460</v>
      </c>
      <c r="D349" s="99"/>
      <c r="E349" s="99">
        <f>'по комитетам'!F363</f>
        <v>0</v>
      </c>
      <c r="F349" s="99"/>
      <c r="G349" s="99"/>
      <c r="H349" s="170"/>
      <c r="J349" s="132"/>
      <c r="K349" s="132"/>
      <c r="L349" s="132"/>
      <c r="M349" s="132"/>
    </row>
    <row r="350" spans="1:13" s="32" customFormat="1" ht="27.75" hidden="1" customHeight="1">
      <c r="A350" s="392"/>
      <c r="B350" s="395"/>
      <c r="C350" s="98" t="s">
        <v>461</v>
      </c>
      <c r="D350" s="99"/>
      <c r="E350" s="99">
        <f>'по комитетам'!F364</f>
        <v>0</v>
      </c>
      <c r="F350" s="99"/>
      <c r="G350" s="99"/>
      <c r="H350" s="170"/>
      <c r="J350" s="132"/>
      <c r="K350" s="132"/>
      <c r="L350" s="132"/>
      <c r="M350" s="132"/>
    </row>
    <row r="351" spans="1:13" s="32" customFormat="1" ht="63.75" hidden="1">
      <c r="A351" s="392"/>
      <c r="B351" s="395"/>
      <c r="C351" s="98" t="s">
        <v>596</v>
      </c>
      <c r="D351" s="99"/>
      <c r="E351" s="99">
        <f>'по комитетам'!F365</f>
        <v>0</v>
      </c>
      <c r="F351" s="99"/>
      <c r="G351" s="99"/>
      <c r="H351" s="170"/>
      <c r="J351" s="132"/>
      <c r="K351" s="132"/>
      <c r="L351" s="132"/>
      <c r="M351" s="132"/>
    </row>
    <row r="352" spans="1:13" s="32" customFormat="1" ht="19.5" hidden="1" customHeight="1">
      <c r="A352" s="392"/>
      <c r="B352" s="395"/>
      <c r="C352" s="98" t="s">
        <v>196</v>
      </c>
      <c r="D352" s="99">
        <f>'СП МТ'!D306</f>
        <v>0</v>
      </c>
      <c r="E352" s="99"/>
      <c r="F352" s="99"/>
      <c r="G352" s="99"/>
      <c r="H352" s="170"/>
      <c r="J352" s="132"/>
      <c r="K352" s="132"/>
      <c r="L352" s="132"/>
      <c r="M352" s="132"/>
    </row>
    <row r="353" spans="1:13" s="32" customFormat="1" ht="14.25" customHeight="1">
      <c r="A353" s="392"/>
      <c r="B353" s="395"/>
      <c r="C353" s="95" t="s">
        <v>135</v>
      </c>
      <c r="D353" s="99">
        <f>D355+D354</f>
        <v>10847428</v>
      </c>
      <c r="E353" s="99">
        <f>'по комитетам'!F372</f>
        <v>0</v>
      </c>
      <c r="F353" s="99"/>
      <c r="G353" s="99"/>
      <c r="H353" s="170"/>
      <c r="J353" s="132"/>
      <c r="K353" s="132"/>
      <c r="L353" s="132"/>
      <c r="M353" s="132"/>
    </row>
    <row r="354" spans="1:13" s="32" customFormat="1" ht="51" hidden="1">
      <c r="A354" s="392"/>
      <c r="B354" s="395"/>
      <c r="C354" s="98" t="s">
        <v>525</v>
      </c>
      <c r="D354" s="99">
        <f>'СП МТ'!D308</f>
        <v>100000</v>
      </c>
      <c r="E354" s="99">
        <f>'по комитетам'!F373</f>
        <v>0</v>
      </c>
      <c r="F354" s="99"/>
      <c r="G354" s="99"/>
      <c r="H354" s="170"/>
      <c r="J354" s="132"/>
      <c r="K354" s="132"/>
      <c r="L354" s="132"/>
      <c r="M354" s="132"/>
    </row>
    <row r="355" spans="1:13" s="32" customFormat="1" ht="35.25" hidden="1">
      <c r="A355" s="392"/>
      <c r="B355" s="395"/>
      <c r="C355" s="98" t="s">
        <v>73</v>
      </c>
      <c r="D355" s="99">
        <f>'СП МТ'!D309</f>
        <v>10747428</v>
      </c>
      <c r="E355" s="99">
        <f>'по комитетам'!F376</f>
        <v>0</v>
      </c>
      <c r="F355" s="99"/>
      <c r="G355" s="99"/>
      <c r="H355" s="170"/>
      <c r="J355" s="132"/>
      <c r="K355" s="132"/>
      <c r="L355" s="132"/>
      <c r="M355" s="132"/>
    </row>
    <row r="356" spans="1:13" s="32" customFormat="1" ht="16.5" customHeight="1">
      <c r="A356" s="392"/>
      <c r="B356" s="395"/>
      <c r="C356" s="95" t="s">
        <v>197</v>
      </c>
      <c r="D356" s="99">
        <f>SUM(D357:D358)</f>
        <v>3215695</v>
      </c>
      <c r="E356" s="99"/>
      <c r="F356" s="99"/>
      <c r="G356" s="99"/>
      <c r="H356" s="170"/>
      <c r="J356" s="132"/>
      <c r="K356" s="132"/>
      <c r="L356" s="132"/>
      <c r="M356" s="132"/>
    </row>
    <row r="357" spans="1:13" s="32" customFormat="1" ht="39.75" hidden="1" customHeight="1">
      <c r="A357" s="392"/>
      <c r="B357" s="395"/>
      <c r="C357" s="98" t="s">
        <v>198</v>
      </c>
      <c r="D357" s="99">
        <f>'СП МТ'!D311</f>
        <v>1623131</v>
      </c>
      <c r="E357" s="99"/>
      <c r="F357" s="99"/>
      <c r="G357" s="99"/>
      <c r="H357" s="170"/>
      <c r="J357" s="132"/>
      <c r="K357" s="132"/>
      <c r="L357" s="132"/>
      <c r="M357" s="132"/>
    </row>
    <row r="358" spans="1:13" s="32" customFormat="1" ht="28.5" hidden="1" customHeight="1">
      <c r="A358" s="392"/>
      <c r="B358" s="396"/>
      <c r="C358" s="98" t="s">
        <v>199</v>
      </c>
      <c r="D358" s="99">
        <f>'СП МТ'!D312</f>
        <v>1592564</v>
      </c>
      <c r="E358" s="99"/>
      <c r="F358" s="99"/>
      <c r="G358" s="99"/>
      <c r="H358" s="170"/>
      <c r="J358" s="132"/>
      <c r="K358" s="132"/>
      <c r="L358" s="132"/>
      <c r="M358" s="132"/>
    </row>
    <row r="359" spans="1:13" s="32" customFormat="1" ht="51">
      <c r="A359" s="393"/>
      <c r="B359" s="240" t="s">
        <v>110</v>
      </c>
      <c r="C359" s="98" t="s">
        <v>102</v>
      </c>
      <c r="D359" s="99">
        <f>'СП МТ'!D313</f>
        <v>7762467</v>
      </c>
      <c r="E359" s="100"/>
      <c r="F359" s="100"/>
      <c r="G359" s="100"/>
      <c r="H359" s="170"/>
      <c r="J359" s="132"/>
      <c r="K359" s="132"/>
      <c r="L359" s="132"/>
      <c r="M359" s="132"/>
    </row>
    <row r="360" spans="1:13" s="32" customFormat="1" ht="26.25" customHeight="1">
      <c r="A360" s="391" t="s">
        <v>26</v>
      </c>
      <c r="B360" s="240" t="s">
        <v>47</v>
      </c>
      <c r="C360" s="95" t="s">
        <v>49</v>
      </c>
      <c r="D360" s="96">
        <f>D361+D362</f>
        <v>26983003</v>
      </c>
      <c r="E360" s="96">
        <f t="shared" ref="E360:G360" si="5">E361+E362</f>
        <v>32114834</v>
      </c>
      <c r="F360" s="96">
        <f t="shared" si="5"/>
        <v>27597806</v>
      </c>
      <c r="G360" s="96">
        <f t="shared" si="5"/>
        <v>27597806</v>
      </c>
      <c r="H360" s="170"/>
      <c r="J360" s="132">
        <v>30076092</v>
      </c>
      <c r="K360" s="132" t="e">
        <f>#REF!-J360</f>
        <v>#REF!</v>
      </c>
      <c r="L360" s="132">
        <v>27919389</v>
      </c>
      <c r="M360" s="132" t="e">
        <f>#REF!-L360</f>
        <v>#REF!</v>
      </c>
    </row>
    <row r="361" spans="1:13" s="32" customFormat="1" ht="27.75" customHeight="1">
      <c r="A361" s="392"/>
      <c r="B361" s="240" t="s">
        <v>13</v>
      </c>
      <c r="C361" s="98" t="s">
        <v>27</v>
      </c>
      <c r="D361" s="99">
        <f>'СП МТ'!D487</f>
        <v>26740474</v>
      </c>
      <c r="E361" s="100">
        <f>'по комитетам'!F577</f>
        <v>31837196</v>
      </c>
      <c r="F361" s="100">
        <f>'по комитетам'!G577</f>
        <v>27320168</v>
      </c>
      <c r="G361" s="100">
        <f>'по комитетам'!H577</f>
        <v>27320168</v>
      </c>
      <c r="H361" s="254" t="str">
        <f>'СП МТ'!L487</f>
        <v xml:space="preserve">46 279 907 тыс. тенге, из них:
-выставлению (снятию) и содержанию навигационных знаков на судоходных участках протяженностью 2 103,9 км с продолжительностью действия – 409 730 км*сут.; 
объему грунта при дноуглублении – 2 875 тыс.м3;
объему грунта при выправлении – 55 тыс.м3;
весу препятствий извлеченных при дноочищении – 6 200 тонн;
количеству изготовления и текущего ремонта обстановочного инвентаря и оборудования – 4 714 ед.;
количеству судоходных шлюзов в рабочем состоянии (содержание, текущий и капитальный ремонт) – 3 ед.;
количеству морских судов обеспеченных безопасным проходом в морские порты Республики Казахстан – 2 200 ед.
протяженности проведенных русловых проектных изысканий – 519 км;
количеству ремонтируемых судов – 141 ед.;
количеству судов оснащаемых оборудованием контроля за режимом судовых установок и местонахождением судов в реальном режиме времени – 6 ед.;
количеству цифровизации судоходных шлюзов – 2 ед.;
количеству приобретаемых судов государственного технического речного флота – 14 ед.
</v>
      </c>
      <c r="J361" s="132"/>
      <c r="K361" s="132"/>
      <c r="L361" s="132"/>
      <c r="M361" s="132"/>
    </row>
    <row r="362" spans="1:13" s="32" customFormat="1" ht="40.5" customHeight="1">
      <c r="A362" s="393"/>
      <c r="B362" s="240" t="s">
        <v>40</v>
      </c>
      <c r="C362" s="98" t="s">
        <v>28</v>
      </c>
      <c r="D362" s="99">
        <f>'СП МТ'!D488</f>
        <v>242529</v>
      </c>
      <c r="E362" s="100">
        <f>'по комитетам'!F578</f>
        <v>277638</v>
      </c>
      <c r="F362" s="100">
        <f>'по комитетам'!G578</f>
        <v>277638</v>
      </c>
      <c r="G362" s="100">
        <f>'по комитетам'!H578</f>
        <v>277638</v>
      </c>
      <c r="H362" s="254" t="str">
        <f>'СП МТ'!L488</f>
        <v>284 613 тыс. тенге, из них:
Прямым результатом для обеспечения классификации и технической безопасности судов внутреннего водного плавания «река - море» будет являться классификация, технического освидетельствования судов внутреннего и «река-море» плавания, судов палубного маломерного флота, с выездом на место дислокации судов – 792 ед.</v>
      </c>
      <c r="J362" s="132"/>
      <c r="K362" s="132"/>
      <c r="L362" s="132"/>
      <c r="M362" s="132"/>
    </row>
    <row r="363" spans="1:13" s="32" customFormat="1" ht="27.75" customHeight="1">
      <c r="A363" s="397" t="s">
        <v>527</v>
      </c>
      <c r="B363" s="240"/>
      <c r="C363" s="95" t="s">
        <v>528</v>
      </c>
      <c r="D363" s="96">
        <f>D364</f>
        <v>9120000</v>
      </c>
      <c r="E363" s="96">
        <f>E364</f>
        <v>0</v>
      </c>
      <c r="F363" s="96">
        <f>F364</f>
        <v>0</v>
      </c>
      <c r="G363" s="96">
        <f>G364</f>
        <v>0</v>
      </c>
      <c r="H363" s="254"/>
      <c r="J363" s="132"/>
      <c r="K363" s="132"/>
      <c r="L363" s="132"/>
      <c r="M363" s="132"/>
    </row>
    <row r="364" spans="1:13" s="32" customFormat="1" ht="67.5" hidden="1" customHeight="1">
      <c r="A364" s="399"/>
      <c r="B364" s="240">
        <v>105</v>
      </c>
      <c r="C364" s="98" t="s">
        <v>529</v>
      </c>
      <c r="D364" s="99">
        <f>'СП МТ'!D503</f>
        <v>9120000</v>
      </c>
      <c r="E364" s="99">
        <f>'СП МТ'!H503</f>
        <v>0</v>
      </c>
      <c r="F364" s="99">
        <f>'СП МТ'!L503</f>
        <v>0</v>
      </c>
      <c r="G364" s="99">
        <f>'СП МТ'!N503</f>
        <v>0</v>
      </c>
      <c r="H364" s="254"/>
      <c r="J364" s="132"/>
      <c r="K364" s="132"/>
      <c r="L364" s="132"/>
      <c r="M364" s="132"/>
    </row>
    <row r="365" spans="1:13" s="32" customFormat="1" ht="38.25">
      <c r="A365" s="235" t="s">
        <v>111</v>
      </c>
      <c r="B365" s="240" t="s">
        <v>47</v>
      </c>
      <c r="C365" s="95" t="s">
        <v>103</v>
      </c>
      <c r="D365" s="96">
        <f>'по комитетам'!E383</f>
        <v>38053400</v>
      </c>
      <c r="E365" s="96">
        <v>38053400</v>
      </c>
      <c r="F365" s="96">
        <v>38053400</v>
      </c>
      <c r="G365" s="96">
        <v>38053400</v>
      </c>
      <c r="H365" s="170"/>
      <c r="J365" s="96">
        <v>38053400</v>
      </c>
      <c r="K365" s="132" t="e">
        <f>#REF!-J365</f>
        <v>#REF!</v>
      </c>
      <c r="L365" s="96">
        <v>38053400</v>
      </c>
      <c r="M365" s="132" t="e">
        <f>#REF!-L365</f>
        <v>#REF!</v>
      </c>
    </row>
    <row r="366" spans="1:13" s="32" customFormat="1" ht="38.25">
      <c r="A366" s="237" t="s">
        <v>362</v>
      </c>
      <c r="B366" s="108"/>
      <c r="C366" s="123" t="s">
        <v>311</v>
      </c>
      <c r="D366" s="124">
        <v>22300000</v>
      </c>
      <c r="E366" s="124"/>
      <c r="F366" s="124">
        <f>'по комитетам'!G582</f>
        <v>0</v>
      </c>
      <c r="G366" s="124">
        <f>'по комитетам'!H582</f>
        <v>0</v>
      </c>
      <c r="H366" s="170"/>
      <c r="J366" s="132">
        <v>0</v>
      </c>
      <c r="K366" s="132" t="e">
        <f>#REF!-J366</f>
        <v>#REF!</v>
      </c>
      <c r="L366" s="132">
        <v>0</v>
      </c>
      <c r="M366" s="132" t="e">
        <f>#REF!-L366</f>
        <v>#REF!</v>
      </c>
    </row>
    <row r="367" spans="1:13" s="32" customFormat="1" ht="26.25" customHeight="1">
      <c r="A367" s="391" t="s">
        <v>112</v>
      </c>
      <c r="B367" s="171" t="s">
        <v>47</v>
      </c>
      <c r="C367" s="95" t="s">
        <v>104</v>
      </c>
      <c r="D367" s="96">
        <f>D368+D426</f>
        <v>24351610</v>
      </c>
      <c r="E367" s="96">
        <f t="shared" ref="E367:G367" si="6">E368+E426</f>
        <v>0</v>
      </c>
      <c r="F367" s="96">
        <f t="shared" si="6"/>
        <v>0</v>
      </c>
      <c r="G367" s="96">
        <f t="shared" si="6"/>
        <v>0</v>
      </c>
      <c r="H367" s="170"/>
      <c r="J367" s="132">
        <v>16000000</v>
      </c>
      <c r="K367" s="132" t="e">
        <f>#REF!-J367</f>
        <v>#REF!</v>
      </c>
      <c r="L367" s="132">
        <v>0</v>
      </c>
      <c r="M367" s="132" t="e">
        <f>#REF!-L367</f>
        <v>#REF!</v>
      </c>
    </row>
    <row r="368" spans="1:13" s="32" customFormat="1" ht="26.25" hidden="1" customHeight="1">
      <c r="A368" s="392"/>
      <c r="B368" s="349" t="s">
        <v>46</v>
      </c>
      <c r="C368" s="98" t="s">
        <v>535</v>
      </c>
      <c r="D368" s="99">
        <v>154965</v>
      </c>
      <c r="E368" s="99">
        <f t="shared" ref="E368:G368" si="7">E369+E374+E378+E389+E398+E404+E410</f>
        <v>0</v>
      </c>
      <c r="F368" s="99">
        <f t="shared" si="7"/>
        <v>0</v>
      </c>
      <c r="G368" s="99">
        <f t="shared" si="7"/>
        <v>0</v>
      </c>
      <c r="H368" s="170"/>
      <c r="J368" s="132"/>
      <c r="K368" s="132"/>
      <c r="L368" s="132"/>
      <c r="M368" s="132"/>
    </row>
    <row r="369" spans="1:13" s="32" customFormat="1" ht="18" hidden="1" customHeight="1">
      <c r="A369" s="392"/>
      <c r="B369" s="349"/>
      <c r="C369" s="95" t="s">
        <v>57</v>
      </c>
      <c r="D369" s="99">
        <f>'СП МТ'!D317</f>
        <v>104000</v>
      </c>
      <c r="E369" s="100"/>
      <c r="F369" s="99">
        <f>'по комитетам'!G386</f>
        <v>0</v>
      </c>
      <c r="G369" s="99">
        <f>'по комитетам'!H386</f>
        <v>0</v>
      </c>
      <c r="H369" s="99">
        <f>'по комитетам'!I386</f>
        <v>0</v>
      </c>
      <c r="J369" s="132"/>
      <c r="K369" s="132"/>
      <c r="L369" s="132"/>
      <c r="M369" s="132"/>
    </row>
    <row r="370" spans="1:13" s="32" customFormat="1" ht="26.25" hidden="1" customHeight="1">
      <c r="A370" s="392"/>
      <c r="B370" s="349"/>
      <c r="C370" s="98" t="s">
        <v>200</v>
      </c>
      <c r="D370" s="99">
        <f>'СП МТ'!D318</f>
        <v>0</v>
      </c>
      <c r="E370" s="99"/>
      <c r="F370" s="99">
        <f>'по комитетам'!G387</f>
        <v>0</v>
      </c>
      <c r="G370" s="99">
        <f>'по комитетам'!H387</f>
        <v>0</v>
      </c>
      <c r="H370" s="170"/>
      <c r="J370" s="132"/>
      <c r="K370" s="132"/>
      <c r="L370" s="132"/>
      <c r="M370" s="132"/>
    </row>
    <row r="371" spans="1:13" s="32" customFormat="1" ht="26.25" hidden="1" customHeight="1">
      <c r="A371" s="392"/>
      <c r="B371" s="349"/>
      <c r="C371" s="98" t="s">
        <v>201</v>
      </c>
      <c r="D371" s="99">
        <f>'СП МТ'!D319</f>
        <v>0</v>
      </c>
      <c r="E371" s="99"/>
      <c r="F371" s="99">
        <f>'по комитетам'!G388</f>
        <v>0</v>
      </c>
      <c r="G371" s="99">
        <f>'по комитетам'!H388</f>
        <v>0</v>
      </c>
      <c r="H371" s="170"/>
      <c r="J371" s="132"/>
      <c r="K371" s="132"/>
      <c r="L371" s="132"/>
      <c r="M371" s="132"/>
    </row>
    <row r="372" spans="1:13" s="32" customFormat="1" ht="26.25" hidden="1" customHeight="1">
      <c r="A372" s="392"/>
      <c r="B372" s="349"/>
      <c r="C372" s="98" t="s">
        <v>282</v>
      </c>
      <c r="D372" s="99">
        <f>'СП МТ'!D320</f>
        <v>52000</v>
      </c>
      <c r="E372" s="99"/>
      <c r="F372" s="99">
        <f>'по комитетам'!G389</f>
        <v>0</v>
      </c>
      <c r="G372" s="99">
        <f>'по комитетам'!H389</f>
        <v>0</v>
      </c>
      <c r="H372" s="170"/>
      <c r="J372" s="132"/>
      <c r="K372" s="132"/>
      <c r="L372" s="132"/>
      <c r="M372" s="132"/>
    </row>
    <row r="373" spans="1:13" s="32" customFormat="1" ht="26.25" hidden="1" customHeight="1">
      <c r="A373" s="392"/>
      <c r="B373" s="349"/>
      <c r="C373" s="98" t="s">
        <v>283</v>
      </c>
      <c r="D373" s="99">
        <f>'СП МТ'!D321</f>
        <v>52000</v>
      </c>
      <c r="E373" s="99"/>
      <c r="F373" s="99">
        <f>'по комитетам'!G390</f>
        <v>0</v>
      </c>
      <c r="G373" s="99">
        <f>'по комитетам'!H390</f>
        <v>0</v>
      </c>
      <c r="H373" s="170"/>
      <c r="J373" s="132"/>
      <c r="K373" s="132"/>
      <c r="L373" s="132"/>
      <c r="M373" s="132"/>
    </row>
    <row r="374" spans="1:13" s="32" customFormat="1" ht="15" hidden="1" customHeight="1">
      <c r="A374" s="392"/>
      <c r="B374" s="349"/>
      <c r="C374" s="95" t="s">
        <v>72</v>
      </c>
      <c r="D374" s="99">
        <f>'СП МТ'!D322</f>
        <v>156000</v>
      </c>
      <c r="E374" s="100"/>
      <c r="F374" s="99">
        <f>'по комитетам'!G391</f>
        <v>0</v>
      </c>
      <c r="G374" s="99">
        <f>'по комитетам'!H391</f>
        <v>0</v>
      </c>
      <c r="H374" s="170"/>
      <c r="J374" s="132"/>
      <c r="K374" s="132"/>
      <c r="L374" s="132"/>
      <c r="M374" s="132"/>
    </row>
    <row r="375" spans="1:13" s="32" customFormat="1" ht="26.25" hidden="1" customHeight="1">
      <c r="A375" s="392"/>
      <c r="B375" s="349"/>
      <c r="C375" s="98" t="s">
        <v>299</v>
      </c>
      <c r="D375" s="99">
        <f>'СП МТ'!D323</f>
        <v>52000</v>
      </c>
      <c r="E375" s="99"/>
      <c r="F375" s="99">
        <f>'по комитетам'!G392</f>
        <v>0</v>
      </c>
      <c r="G375" s="99">
        <f>'по комитетам'!H392</f>
        <v>0</v>
      </c>
      <c r="H375" s="170"/>
      <c r="J375" s="132"/>
      <c r="K375" s="132"/>
      <c r="L375" s="132"/>
      <c r="M375" s="132"/>
    </row>
    <row r="376" spans="1:13" s="32" customFormat="1" ht="26.25" hidden="1" customHeight="1">
      <c r="A376" s="392"/>
      <c r="B376" s="349"/>
      <c r="C376" s="98" t="s">
        <v>300</v>
      </c>
      <c r="D376" s="99">
        <f>'СП МТ'!D324</f>
        <v>52000</v>
      </c>
      <c r="E376" s="99"/>
      <c r="F376" s="99">
        <f>'по комитетам'!G393</f>
        <v>0</v>
      </c>
      <c r="G376" s="99">
        <f>'по комитетам'!H393</f>
        <v>0</v>
      </c>
      <c r="H376" s="170"/>
      <c r="J376" s="132"/>
      <c r="K376" s="132"/>
      <c r="L376" s="132"/>
      <c r="M376" s="132"/>
    </row>
    <row r="377" spans="1:13" s="32" customFormat="1" ht="26.25" hidden="1" customHeight="1">
      <c r="A377" s="392"/>
      <c r="B377" s="349"/>
      <c r="C377" s="98" t="s">
        <v>301</v>
      </c>
      <c r="D377" s="99">
        <f>'СП МТ'!D325</f>
        <v>52000</v>
      </c>
      <c r="E377" s="99"/>
      <c r="F377" s="99">
        <f>'по комитетам'!G394</f>
        <v>0</v>
      </c>
      <c r="G377" s="99">
        <f>'по комитетам'!H394</f>
        <v>0</v>
      </c>
      <c r="H377" s="170"/>
      <c r="J377" s="132"/>
      <c r="K377" s="132"/>
      <c r="L377" s="132"/>
      <c r="M377" s="132"/>
    </row>
    <row r="378" spans="1:13" s="32" customFormat="1" ht="14.25" hidden="1" customHeight="1">
      <c r="A378" s="392"/>
      <c r="B378" s="349"/>
      <c r="C378" s="95" t="s">
        <v>61</v>
      </c>
      <c r="D378" s="99">
        <f>'СП МТ'!D326</f>
        <v>0</v>
      </c>
      <c r="E378" s="100"/>
      <c r="F378" s="99">
        <f>'по комитетам'!G395</f>
        <v>0</v>
      </c>
      <c r="G378" s="99">
        <f>'по комитетам'!H395</f>
        <v>0</v>
      </c>
      <c r="H378" s="170"/>
      <c r="J378" s="132"/>
      <c r="K378" s="132"/>
      <c r="L378" s="132"/>
      <c r="M378" s="132"/>
    </row>
    <row r="379" spans="1:13" s="32" customFormat="1" ht="26.25" hidden="1" customHeight="1">
      <c r="A379" s="392"/>
      <c r="B379" s="349"/>
      <c r="C379" s="98" t="s">
        <v>284</v>
      </c>
      <c r="D379" s="99">
        <f>'СП МТ'!D327</f>
        <v>0</v>
      </c>
      <c r="E379" s="99"/>
      <c r="F379" s="99">
        <f>'по комитетам'!G396</f>
        <v>0</v>
      </c>
      <c r="G379" s="99">
        <f>'по комитетам'!H396</f>
        <v>0</v>
      </c>
      <c r="H379" s="170"/>
      <c r="J379" s="132"/>
      <c r="K379" s="132"/>
      <c r="L379" s="132"/>
      <c r="M379" s="132"/>
    </row>
    <row r="380" spans="1:13" s="32" customFormat="1" ht="26.25" hidden="1" customHeight="1">
      <c r="A380" s="392"/>
      <c r="B380" s="349"/>
      <c r="C380" s="98" t="s">
        <v>285</v>
      </c>
      <c r="D380" s="99">
        <f>'СП МТ'!D328</f>
        <v>0</v>
      </c>
      <c r="E380" s="99"/>
      <c r="F380" s="99">
        <f>'по комитетам'!G397</f>
        <v>0</v>
      </c>
      <c r="G380" s="99">
        <f>'по комитетам'!H397</f>
        <v>0</v>
      </c>
      <c r="H380" s="170"/>
      <c r="J380" s="132"/>
      <c r="K380" s="132"/>
      <c r="L380" s="132"/>
      <c r="M380" s="132"/>
    </row>
    <row r="381" spans="1:13" s="32" customFormat="1" ht="26.25" hidden="1" customHeight="1">
      <c r="A381" s="392"/>
      <c r="B381" s="349"/>
      <c r="C381" s="98" t="s">
        <v>286</v>
      </c>
      <c r="D381" s="99">
        <f>'СП МТ'!D329</f>
        <v>0</v>
      </c>
      <c r="E381" s="99"/>
      <c r="F381" s="99">
        <f>'по комитетам'!G398</f>
        <v>0</v>
      </c>
      <c r="G381" s="99">
        <f>'по комитетам'!H398</f>
        <v>0</v>
      </c>
      <c r="H381" s="170"/>
      <c r="J381" s="132"/>
      <c r="K381" s="132"/>
      <c r="L381" s="132"/>
      <c r="M381" s="132"/>
    </row>
    <row r="382" spans="1:13" s="32" customFormat="1" ht="26.25" hidden="1" customHeight="1">
      <c r="A382" s="392"/>
      <c r="B382" s="349"/>
      <c r="C382" s="98" t="s">
        <v>287</v>
      </c>
      <c r="D382" s="99">
        <f>'СП МТ'!D330</f>
        <v>0</v>
      </c>
      <c r="E382" s="99"/>
      <c r="F382" s="99">
        <f>'по комитетам'!G399</f>
        <v>0</v>
      </c>
      <c r="G382" s="99">
        <f>'по комитетам'!H399</f>
        <v>0</v>
      </c>
      <c r="H382" s="170"/>
      <c r="J382" s="132"/>
      <c r="K382" s="132"/>
      <c r="L382" s="132"/>
      <c r="M382" s="132"/>
    </row>
    <row r="383" spans="1:13" s="32" customFormat="1" ht="26.25" hidden="1" customHeight="1">
      <c r="A383" s="392"/>
      <c r="B383" s="349"/>
      <c r="C383" s="98" t="s">
        <v>288</v>
      </c>
      <c r="D383" s="99">
        <f>'СП МТ'!D331</f>
        <v>0</v>
      </c>
      <c r="E383" s="99"/>
      <c r="F383" s="99">
        <f>'по комитетам'!G400</f>
        <v>0</v>
      </c>
      <c r="G383" s="99">
        <f>'по комитетам'!H400</f>
        <v>0</v>
      </c>
      <c r="H383" s="170"/>
      <c r="J383" s="132"/>
      <c r="K383" s="132"/>
      <c r="L383" s="132"/>
      <c r="M383" s="132"/>
    </row>
    <row r="384" spans="1:13" s="32" customFormat="1" ht="26.25" hidden="1" customHeight="1">
      <c r="A384" s="392"/>
      <c r="B384" s="349"/>
      <c r="C384" s="98" t="s">
        <v>289</v>
      </c>
      <c r="D384" s="99">
        <f>'СП МТ'!D332</f>
        <v>0</v>
      </c>
      <c r="E384" s="99"/>
      <c r="F384" s="99">
        <f>'по комитетам'!G401</f>
        <v>0</v>
      </c>
      <c r="G384" s="99">
        <f>'по комитетам'!H401</f>
        <v>0</v>
      </c>
      <c r="H384" s="170"/>
      <c r="J384" s="132"/>
      <c r="K384" s="132"/>
      <c r="L384" s="132"/>
      <c r="M384" s="132"/>
    </row>
    <row r="385" spans="1:13" s="32" customFormat="1" ht="26.25" hidden="1" customHeight="1">
      <c r="A385" s="392"/>
      <c r="B385" s="349"/>
      <c r="C385" s="98" t="s">
        <v>290</v>
      </c>
      <c r="D385" s="99">
        <f>'СП МТ'!D333</f>
        <v>0</v>
      </c>
      <c r="E385" s="99"/>
      <c r="F385" s="99">
        <f>'по комитетам'!G402</f>
        <v>0</v>
      </c>
      <c r="G385" s="99">
        <f>'по комитетам'!H402</f>
        <v>0</v>
      </c>
      <c r="H385" s="170"/>
      <c r="J385" s="132"/>
      <c r="K385" s="132"/>
      <c r="L385" s="132"/>
      <c r="M385" s="132"/>
    </row>
    <row r="386" spans="1:13" s="32" customFormat="1" ht="26.25" hidden="1" customHeight="1">
      <c r="A386" s="392"/>
      <c r="B386" s="349"/>
      <c r="C386" s="98" t="s">
        <v>291</v>
      </c>
      <c r="D386" s="99">
        <f>'СП МТ'!D334</f>
        <v>0</v>
      </c>
      <c r="E386" s="99"/>
      <c r="F386" s="99">
        <f>'по комитетам'!G403</f>
        <v>0</v>
      </c>
      <c r="G386" s="99">
        <f>'по комитетам'!H403</f>
        <v>0</v>
      </c>
      <c r="H386" s="170"/>
      <c r="J386" s="132"/>
      <c r="K386" s="132"/>
      <c r="L386" s="132"/>
      <c r="M386" s="132"/>
    </row>
    <row r="387" spans="1:13" s="32" customFormat="1" ht="26.25" hidden="1" customHeight="1">
      <c r="A387" s="392"/>
      <c r="B387" s="349"/>
      <c r="C387" s="98" t="s">
        <v>292</v>
      </c>
      <c r="D387" s="99">
        <f>'СП МТ'!D335</f>
        <v>0</v>
      </c>
      <c r="E387" s="99"/>
      <c r="F387" s="99">
        <f>'по комитетам'!G404</f>
        <v>0</v>
      </c>
      <c r="G387" s="99">
        <f>'по комитетам'!H404</f>
        <v>0</v>
      </c>
      <c r="H387" s="170"/>
      <c r="J387" s="132"/>
      <c r="K387" s="132"/>
      <c r="L387" s="132"/>
      <c r="M387" s="132"/>
    </row>
    <row r="388" spans="1:13" s="32" customFormat="1" ht="26.25" hidden="1" customHeight="1">
      <c r="A388" s="392"/>
      <c r="B388" s="349"/>
      <c r="C388" s="98" t="s">
        <v>293</v>
      </c>
      <c r="D388" s="99">
        <f>'СП МТ'!D336</f>
        <v>0</v>
      </c>
      <c r="E388" s="99"/>
      <c r="F388" s="99">
        <f>'по комитетам'!G405</f>
        <v>0</v>
      </c>
      <c r="G388" s="99">
        <f>'по комитетам'!H405</f>
        <v>0</v>
      </c>
      <c r="H388" s="170"/>
      <c r="J388" s="132"/>
      <c r="K388" s="132"/>
      <c r="L388" s="132"/>
      <c r="M388" s="132"/>
    </row>
    <row r="389" spans="1:13" s="32" customFormat="1" ht="14.25" hidden="1" customHeight="1">
      <c r="A389" s="392"/>
      <c r="B389" s="349"/>
      <c r="C389" s="95" t="s">
        <v>74</v>
      </c>
      <c r="D389" s="99">
        <f>'СП МТ'!D337</f>
        <v>208000</v>
      </c>
      <c r="E389" s="100"/>
      <c r="F389" s="99">
        <f>'по комитетам'!G406</f>
        <v>0</v>
      </c>
      <c r="G389" s="99">
        <f>'по комитетам'!H406</f>
        <v>0</v>
      </c>
      <c r="H389" s="170"/>
      <c r="J389" s="132"/>
      <c r="K389" s="132"/>
      <c r="L389" s="132"/>
      <c r="M389" s="132"/>
    </row>
    <row r="390" spans="1:13" s="32" customFormat="1" ht="26.25" hidden="1" customHeight="1">
      <c r="A390" s="392"/>
      <c r="B390" s="349"/>
      <c r="C390" s="98" t="s">
        <v>202</v>
      </c>
      <c r="D390" s="99">
        <f>'СП МТ'!D338</f>
        <v>0</v>
      </c>
      <c r="E390" s="99"/>
      <c r="F390" s="99">
        <f>'по комитетам'!G407</f>
        <v>0</v>
      </c>
      <c r="G390" s="99">
        <f>'по комитетам'!H407</f>
        <v>0</v>
      </c>
      <c r="H390" s="170"/>
      <c r="J390" s="132"/>
      <c r="K390" s="132"/>
      <c r="L390" s="132"/>
      <c r="M390" s="132"/>
    </row>
    <row r="391" spans="1:13" s="32" customFormat="1" ht="26.25" hidden="1" customHeight="1">
      <c r="A391" s="392"/>
      <c r="B391" s="349"/>
      <c r="C391" s="98" t="s">
        <v>203</v>
      </c>
      <c r="D391" s="99">
        <f>'СП МТ'!D339</f>
        <v>0</v>
      </c>
      <c r="E391" s="99"/>
      <c r="F391" s="99">
        <f>'по комитетам'!G408</f>
        <v>0</v>
      </c>
      <c r="G391" s="99">
        <f>'по комитетам'!H408</f>
        <v>0</v>
      </c>
      <c r="H391" s="170"/>
      <c r="J391" s="132"/>
      <c r="K391" s="132"/>
      <c r="L391" s="132"/>
      <c r="M391" s="132"/>
    </row>
    <row r="392" spans="1:13" s="32" customFormat="1" ht="26.25" hidden="1" customHeight="1">
      <c r="A392" s="392"/>
      <c r="B392" s="349"/>
      <c r="C392" s="98" t="s">
        <v>204</v>
      </c>
      <c r="D392" s="99">
        <f>'СП МТ'!D340</f>
        <v>0</v>
      </c>
      <c r="E392" s="99"/>
      <c r="F392" s="99">
        <f>'по комитетам'!G409</f>
        <v>0</v>
      </c>
      <c r="G392" s="99">
        <f>'по комитетам'!H409</f>
        <v>0</v>
      </c>
      <c r="H392" s="170"/>
      <c r="J392" s="132"/>
      <c r="K392" s="132"/>
      <c r="L392" s="132"/>
      <c r="M392" s="132"/>
    </row>
    <row r="393" spans="1:13" s="32" customFormat="1" ht="26.25" hidden="1" customHeight="1">
      <c r="A393" s="392"/>
      <c r="B393" s="349"/>
      <c r="C393" s="98" t="s">
        <v>205</v>
      </c>
      <c r="D393" s="99">
        <f>'СП МТ'!D341</f>
        <v>0</v>
      </c>
      <c r="E393" s="99"/>
      <c r="F393" s="99">
        <f>'по комитетам'!G410</f>
        <v>0</v>
      </c>
      <c r="G393" s="99">
        <f>'по комитетам'!H410</f>
        <v>0</v>
      </c>
      <c r="H393" s="170"/>
      <c r="J393" s="132"/>
      <c r="K393" s="132"/>
      <c r="L393" s="132"/>
      <c r="M393" s="132"/>
    </row>
    <row r="394" spans="1:13" s="32" customFormat="1" ht="26.25" hidden="1" customHeight="1">
      <c r="A394" s="392"/>
      <c r="B394" s="349"/>
      <c r="C394" s="98" t="s">
        <v>302</v>
      </c>
      <c r="D394" s="99">
        <f>'СП МТ'!D342</f>
        <v>52000</v>
      </c>
      <c r="E394" s="99"/>
      <c r="F394" s="99">
        <f>'по комитетам'!G411</f>
        <v>0</v>
      </c>
      <c r="G394" s="99">
        <f>'по комитетам'!H411</f>
        <v>0</v>
      </c>
      <c r="H394" s="170"/>
      <c r="J394" s="132"/>
      <c r="K394" s="132"/>
      <c r="L394" s="132"/>
      <c r="M394" s="132"/>
    </row>
    <row r="395" spans="1:13" s="32" customFormat="1" ht="26.25" hidden="1" customHeight="1">
      <c r="A395" s="392"/>
      <c r="B395" s="349"/>
      <c r="C395" s="98" t="s">
        <v>303</v>
      </c>
      <c r="D395" s="99">
        <f>'СП МТ'!D343</f>
        <v>52000</v>
      </c>
      <c r="E395" s="99"/>
      <c r="F395" s="99">
        <f>'по комитетам'!G412</f>
        <v>0</v>
      </c>
      <c r="G395" s="99">
        <f>'по комитетам'!H412</f>
        <v>0</v>
      </c>
      <c r="H395" s="170"/>
      <c r="J395" s="132"/>
      <c r="K395" s="132"/>
      <c r="L395" s="132"/>
      <c r="M395" s="132"/>
    </row>
    <row r="396" spans="1:13" s="32" customFormat="1" ht="26.25" hidden="1" customHeight="1">
      <c r="A396" s="392"/>
      <c r="B396" s="349"/>
      <c r="C396" s="98" t="s">
        <v>304</v>
      </c>
      <c r="D396" s="99">
        <f>'СП МТ'!D344</f>
        <v>52000</v>
      </c>
      <c r="E396" s="99"/>
      <c r="F396" s="99">
        <f>'по комитетам'!G413</f>
        <v>0</v>
      </c>
      <c r="G396" s="99">
        <f>'по комитетам'!H413</f>
        <v>0</v>
      </c>
      <c r="H396" s="170"/>
      <c r="J396" s="132"/>
      <c r="K396" s="132"/>
      <c r="L396" s="132"/>
      <c r="M396" s="132"/>
    </row>
    <row r="397" spans="1:13" s="32" customFormat="1" ht="26.25" hidden="1" customHeight="1">
      <c r="A397" s="392"/>
      <c r="B397" s="349"/>
      <c r="C397" s="98" t="s">
        <v>305</v>
      </c>
      <c r="D397" s="99">
        <f>'СП МТ'!D345</f>
        <v>52000</v>
      </c>
      <c r="E397" s="99"/>
      <c r="F397" s="99">
        <f>'по комитетам'!G414</f>
        <v>0</v>
      </c>
      <c r="G397" s="99">
        <f>'по комитетам'!H414</f>
        <v>0</v>
      </c>
      <c r="H397" s="170"/>
      <c r="J397" s="132"/>
      <c r="K397" s="132"/>
      <c r="L397" s="132"/>
      <c r="M397" s="132"/>
    </row>
    <row r="398" spans="1:13" s="32" customFormat="1" ht="14.25" hidden="1" customHeight="1">
      <c r="A398" s="392"/>
      <c r="B398" s="349"/>
      <c r="C398" s="95" t="s">
        <v>135</v>
      </c>
      <c r="D398" s="99">
        <f>'СП МТ'!D346</f>
        <v>260000</v>
      </c>
      <c r="E398" s="100"/>
      <c r="F398" s="99">
        <f>'по комитетам'!G415</f>
        <v>0</v>
      </c>
      <c r="G398" s="99">
        <f>'по комитетам'!H415</f>
        <v>0</v>
      </c>
      <c r="H398" s="170"/>
      <c r="J398" s="132"/>
      <c r="K398" s="132"/>
      <c r="L398" s="132"/>
      <c r="M398" s="132"/>
    </row>
    <row r="399" spans="1:13" s="32" customFormat="1" ht="26.25" hidden="1" customHeight="1">
      <c r="A399" s="392"/>
      <c r="B399" s="349"/>
      <c r="C399" s="98" t="s">
        <v>294</v>
      </c>
      <c r="D399" s="99">
        <f>'СП МТ'!D347</f>
        <v>52000</v>
      </c>
      <c r="E399" s="99"/>
      <c r="F399" s="99">
        <f>'по комитетам'!G416</f>
        <v>0</v>
      </c>
      <c r="G399" s="99">
        <f>'по комитетам'!H416</f>
        <v>0</v>
      </c>
      <c r="H399" s="170"/>
      <c r="J399" s="132"/>
      <c r="K399" s="132"/>
      <c r="L399" s="132"/>
      <c r="M399" s="132"/>
    </row>
    <row r="400" spans="1:13" s="32" customFormat="1" ht="26.25" hidden="1" customHeight="1">
      <c r="A400" s="392"/>
      <c r="B400" s="349"/>
      <c r="C400" s="98" t="s">
        <v>295</v>
      </c>
      <c r="D400" s="99">
        <f>'СП МТ'!D348</f>
        <v>52000</v>
      </c>
      <c r="E400" s="99"/>
      <c r="F400" s="99">
        <f>'по комитетам'!G417</f>
        <v>0</v>
      </c>
      <c r="G400" s="99">
        <f>'по комитетам'!H417</f>
        <v>0</v>
      </c>
      <c r="H400" s="170"/>
      <c r="J400" s="132"/>
      <c r="K400" s="132"/>
      <c r="L400" s="132"/>
      <c r="M400" s="132"/>
    </row>
    <row r="401" spans="1:13" s="32" customFormat="1" ht="26.25" hidden="1" customHeight="1">
      <c r="A401" s="392"/>
      <c r="B401" s="349"/>
      <c r="C401" s="98" t="s">
        <v>296</v>
      </c>
      <c r="D401" s="99">
        <f>'СП МТ'!D349</f>
        <v>52000</v>
      </c>
      <c r="E401" s="99"/>
      <c r="F401" s="99">
        <f>'по комитетам'!G418</f>
        <v>0</v>
      </c>
      <c r="G401" s="99">
        <f>'по комитетам'!H418</f>
        <v>0</v>
      </c>
      <c r="H401" s="170"/>
      <c r="J401" s="132"/>
      <c r="K401" s="132"/>
      <c r="L401" s="132"/>
      <c r="M401" s="132"/>
    </row>
    <row r="402" spans="1:13" s="32" customFormat="1" ht="26.25" hidden="1" customHeight="1">
      <c r="A402" s="392"/>
      <c r="B402" s="349"/>
      <c r="C402" s="98" t="s">
        <v>297</v>
      </c>
      <c r="D402" s="99">
        <f>'СП МТ'!D350</f>
        <v>52000</v>
      </c>
      <c r="E402" s="99"/>
      <c r="F402" s="99">
        <f>'по комитетам'!G419</f>
        <v>0</v>
      </c>
      <c r="G402" s="99">
        <f>'по комитетам'!H419</f>
        <v>0</v>
      </c>
      <c r="H402" s="170"/>
      <c r="J402" s="132"/>
      <c r="K402" s="132"/>
      <c r="L402" s="132"/>
      <c r="M402" s="132"/>
    </row>
    <row r="403" spans="1:13" s="32" customFormat="1" ht="26.25" hidden="1" customHeight="1">
      <c r="A403" s="392"/>
      <c r="B403" s="349"/>
      <c r="C403" s="98" t="s">
        <v>298</v>
      </c>
      <c r="D403" s="99">
        <f>'СП МТ'!D351</f>
        <v>52000</v>
      </c>
      <c r="E403" s="99"/>
      <c r="F403" s="99">
        <f>'по комитетам'!G420</f>
        <v>0</v>
      </c>
      <c r="G403" s="99">
        <f>'по комитетам'!H420</f>
        <v>0</v>
      </c>
      <c r="H403" s="170"/>
      <c r="J403" s="132"/>
      <c r="K403" s="132"/>
      <c r="L403" s="132"/>
      <c r="M403" s="132"/>
    </row>
    <row r="404" spans="1:13" s="32" customFormat="1" ht="15.75" hidden="1" customHeight="1">
      <c r="A404" s="392"/>
      <c r="B404" s="349"/>
      <c r="C404" s="95" t="s">
        <v>83</v>
      </c>
      <c r="D404" s="99">
        <f>'СП МТ'!D352</f>
        <v>156000</v>
      </c>
      <c r="E404" s="100"/>
      <c r="F404" s="99">
        <f>'по комитетам'!G421</f>
        <v>0</v>
      </c>
      <c r="G404" s="99">
        <f>'по комитетам'!H421</f>
        <v>0</v>
      </c>
      <c r="H404" s="170"/>
      <c r="J404" s="132"/>
      <c r="K404" s="132"/>
      <c r="L404" s="132"/>
      <c r="M404" s="132"/>
    </row>
    <row r="405" spans="1:13" s="32" customFormat="1" ht="26.25" hidden="1" customHeight="1">
      <c r="A405" s="392"/>
      <c r="B405" s="349"/>
      <c r="C405" s="98" t="s">
        <v>206</v>
      </c>
      <c r="D405" s="99">
        <f>'СП МТ'!D353</f>
        <v>0</v>
      </c>
      <c r="E405" s="99"/>
      <c r="F405" s="99">
        <f>'по комитетам'!G422</f>
        <v>0</v>
      </c>
      <c r="G405" s="99">
        <f>'по комитетам'!H422</f>
        <v>0</v>
      </c>
      <c r="H405" s="170"/>
      <c r="J405" s="132"/>
      <c r="K405" s="132"/>
      <c r="L405" s="132"/>
      <c r="M405" s="132"/>
    </row>
    <row r="406" spans="1:13" s="32" customFormat="1" ht="26.25" hidden="1" customHeight="1">
      <c r="A406" s="392"/>
      <c r="B406" s="349"/>
      <c r="C406" s="98" t="s">
        <v>207</v>
      </c>
      <c r="D406" s="99">
        <f>'СП МТ'!D354</f>
        <v>0</v>
      </c>
      <c r="E406" s="99"/>
      <c r="F406" s="99">
        <f>'по комитетам'!G423</f>
        <v>0</v>
      </c>
      <c r="G406" s="99">
        <f>'по комитетам'!H423</f>
        <v>0</v>
      </c>
      <c r="H406" s="170"/>
      <c r="J406" s="132"/>
      <c r="K406" s="132"/>
      <c r="L406" s="132"/>
      <c r="M406" s="132"/>
    </row>
    <row r="407" spans="1:13" s="32" customFormat="1" ht="26.25" hidden="1" customHeight="1">
      <c r="A407" s="392"/>
      <c r="B407" s="349"/>
      <c r="C407" s="98" t="s">
        <v>306</v>
      </c>
      <c r="D407" s="99">
        <f>'СП МТ'!D355</f>
        <v>52000</v>
      </c>
      <c r="E407" s="99"/>
      <c r="F407" s="99">
        <f>'по комитетам'!G424</f>
        <v>0</v>
      </c>
      <c r="G407" s="99">
        <f>'по комитетам'!H424</f>
        <v>0</v>
      </c>
      <c r="H407" s="170"/>
      <c r="J407" s="132"/>
      <c r="K407" s="132"/>
      <c r="L407" s="132"/>
      <c r="M407" s="132"/>
    </row>
    <row r="408" spans="1:13" s="32" customFormat="1" ht="26.25" hidden="1" customHeight="1">
      <c r="A408" s="392"/>
      <c r="B408" s="349"/>
      <c r="C408" s="98" t="s">
        <v>307</v>
      </c>
      <c r="D408" s="99">
        <f>'СП МТ'!D356</f>
        <v>52000</v>
      </c>
      <c r="E408" s="99"/>
      <c r="F408" s="99">
        <f>'по комитетам'!G425</f>
        <v>0</v>
      </c>
      <c r="G408" s="99">
        <f>'по комитетам'!H425</f>
        <v>0</v>
      </c>
      <c r="H408" s="170"/>
      <c r="J408" s="132"/>
      <c r="K408" s="132"/>
      <c r="L408" s="132"/>
      <c r="M408" s="132"/>
    </row>
    <row r="409" spans="1:13" s="32" customFormat="1" ht="26.25" hidden="1" customHeight="1">
      <c r="A409" s="392"/>
      <c r="B409" s="349"/>
      <c r="C409" s="98" t="s">
        <v>308</v>
      </c>
      <c r="D409" s="99">
        <f>'СП МТ'!D357</f>
        <v>52000</v>
      </c>
      <c r="E409" s="99"/>
      <c r="F409" s="99">
        <f>'по комитетам'!G426</f>
        <v>0</v>
      </c>
      <c r="G409" s="99">
        <f>'по комитетам'!H426</f>
        <v>0</v>
      </c>
      <c r="H409" s="170"/>
      <c r="J409" s="132"/>
      <c r="K409" s="132"/>
      <c r="L409" s="132"/>
      <c r="M409" s="132"/>
    </row>
    <row r="410" spans="1:13" s="32" customFormat="1" ht="15" hidden="1" customHeight="1">
      <c r="A410" s="392"/>
      <c r="B410" s="349"/>
      <c r="C410" s="95" t="s">
        <v>65</v>
      </c>
      <c r="D410" s="99">
        <f>'СП МТ'!D358</f>
        <v>156000</v>
      </c>
      <c r="E410" s="100"/>
      <c r="F410" s="99">
        <f>'по комитетам'!G427</f>
        <v>0</v>
      </c>
      <c r="G410" s="99">
        <f>'по комитетам'!H427</f>
        <v>0</v>
      </c>
      <c r="H410" s="170"/>
      <c r="J410" s="132"/>
      <c r="K410" s="132"/>
      <c r="L410" s="132"/>
      <c r="M410" s="132"/>
    </row>
    <row r="411" spans="1:13" s="32" customFormat="1" ht="26.25" hidden="1" customHeight="1">
      <c r="A411" s="392"/>
      <c r="B411" s="349"/>
      <c r="C411" s="98" t="s">
        <v>208</v>
      </c>
      <c r="D411" s="99">
        <f>'СП МТ'!D359</f>
        <v>0</v>
      </c>
      <c r="E411" s="99">
        <f>'СП МТ'!H359</f>
        <v>0</v>
      </c>
      <c r="F411" s="99">
        <f>'по комитетам'!G428</f>
        <v>0</v>
      </c>
      <c r="G411" s="99">
        <f>'по комитетам'!H428</f>
        <v>0</v>
      </c>
      <c r="H411" s="170"/>
      <c r="J411" s="132"/>
      <c r="K411" s="132"/>
      <c r="L411" s="132"/>
      <c r="M411" s="132"/>
    </row>
    <row r="412" spans="1:13" s="32" customFormat="1" ht="26.25" hidden="1" customHeight="1">
      <c r="A412" s="392"/>
      <c r="B412" s="349"/>
      <c r="C412" s="98" t="s">
        <v>209</v>
      </c>
      <c r="D412" s="99">
        <f>'СП МТ'!D360</f>
        <v>0</v>
      </c>
      <c r="E412" s="99">
        <f>'СП МТ'!H360</f>
        <v>0</v>
      </c>
      <c r="F412" s="99">
        <f>'по комитетам'!G429</f>
        <v>0</v>
      </c>
      <c r="G412" s="99">
        <f>'по комитетам'!H429</f>
        <v>0</v>
      </c>
      <c r="H412" s="170"/>
      <c r="J412" s="132"/>
      <c r="K412" s="132"/>
      <c r="L412" s="132"/>
      <c r="M412" s="132"/>
    </row>
    <row r="413" spans="1:13" s="32" customFormat="1" ht="26.25" hidden="1" customHeight="1">
      <c r="A413" s="392"/>
      <c r="B413" s="349"/>
      <c r="C413" s="98" t="s">
        <v>210</v>
      </c>
      <c r="D413" s="99">
        <f>'СП МТ'!D361</f>
        <v>0</v>
      </c>
      <c r="E413" s="99">
        <f>'СП МТ'!H361</f>
        <v>0</v>
      </c>
      <c r="F413" s="99">
        <f>'по комитетам'!G430</f>
        <v>0</v>
      </c>
      <c r="G413" s="99">
        <f>'по комитетам'!H430</f>
        <v>0</v>
      </c>
      <c r="H413" s="170"/>
      <c r="J413" s="132"/>
      <c r="K413" s="132"/>
      <c r="L413" s="132"/>
      <c r="M413" s="132"/>
    </row>
    <row r="414" spans="1:13" s="32" customFormat="1" ht="26.25" hidden="1" customHeight="1">
      <c r="A414" s="392"/>
      <c r="B414" s="349"/>
      <c r="C414" s="98" t="s">
        <v>211</v>
      </c>
      <c r="D414" s="99">
        <f>'СП МТ'!D362</f>
        <v>0</v>
      </c>
      <c r="E414" s="99">
        <f>'СП МТ'!H362</f>
        <v>0</v>
      </c>
      <c r="F414" s="99">
        <f>'по комитетам'!G431</f>
        <v>0</v>
      </c>
      <c r="G414" s="99">
        <f>'по комитетам'!H431</f>
        <v>0</v>
      </c>
      <c r="H414" s="170"/>
      <c r="J414" s="132"/>
      <c r="K414" s="132"/>
      <c r="L414" s="132"/>
      <c r="M414" s="132"/>
    </row>
    <row r="415" spans="1:13" s="32" customFormat="1" ht="26.25" hidden="1" customHeight="1">
      <c r="A415" s="392"/>
      <c r="B415" s="349"/>
      <c r="C415" s="98" t="s">
        <v>212</v>
      </c>
      <c r="D415" s="99">
        <f>'СП МТ'!D363</f>
        <v>0</v>
      </c>
      <c r="E415" s="99">
        <f>'СП МТ'!H363</f>
        <v>0</v>
      </c>
      <c r="F415" s="99">
        <f>'по комитетам'!G432</f>
        <v>0</v>
      </c>
      <c r="G415" s="99">
        <f>'по комитетам'!H432</f>
        <v>0</v>
      </c>
      <c r="H415" s="170"/>
      <c r="J415" s="132"/>
      <c r="K415" s="132"/>
      <c r="L415" s="132"/>
      <c r="M415" s="132"/>
    </row>
    <row r="416" spans="1:13" s="32" customFormat="1" ht="26.25" hidden="1" customHeight="1">
      <c r="A416" s="392"/>
      <c r="B416" s="349"/>
      <c r="C416" s="98" t="s">
        <v>213</v>
      </c>
      <c r="D416" s="99">
        <f>'СП МТ'!D364</f>
        <v>0</v>
      </c>
      <c r="E416" s="99">
        <f>'СП МТ'!H364</f>
        <v>0</v>
      </c>
      <c r="F416" s="99">
        <f>'по комитетам'!G433</f>
        <v>0</v>
      </c>
      <c r="G416" s="99">
        <f>'по комитетам'!H433</f>
        <v>0</v>
      </c>
      <c r="H416" s="170"/>
      <c r="J416" s="132"/>
      <c r="K416" s="132"/>
      <c r="L416" s="132"/>
      <c r="M416" s="132"/>
    </row>
    <row r="417" spans="1:13" s="32" customFormat="1" ht="18" hidden="1" customHeight="1">
      <c r="A417" s="392"/>
      <c r="B417" s="349"/>
      <c r="C417" s="98" t="s">
        <v>214</v>
      </c>
      <c r="D417" s="99">
        <f>'СП МТ'!D365</f>
        <v>0</v>
      </c>
      <c r="E417" s="99">
        <f>'СП МТ'!H365</f>
        <v>0</v>
      </c>
      <c r="F417" s="99">
        <f>'по комитетам'!G434</f>
        <v>0</v>
      </c>
      <c r="G417" s="99">
        <f>'по комитетам'!H434</f>
        <v>0</v>
      </c>
      <c r="H417" s="170"/>
      <c r="J417" s="132"/>
      <c r="K417" s="132"/>
      <c r="L417" s="132"/>
      <c r="M417" s="132"/>
    </row>
    <row r="418" spans="1:13" s="32" customFormat="1" ht="26.25" hidden="1" customHeight="1">
      <c r="A418" s="392"/>
      <c r="B418" s="349"/>
      <c r="C418" s="98" t="s">
        <v>215</v>
      </c>
      <c r="D418" s="99">
        <f>'СП МТ'!D366</f>
        <v>0</v>
      </c>
      <c r="E418" s="99">
        <f>'СП МТ'!H366</f>
        <v>0</v>
      </c>
      <c r="F418" s="99">
        <f>'по комитетам'!G435</f>
        <v>0</v>
      </c>
      <c r="G418" s="99">
        <f>'по комитетам'!H435</f>
        <v>0</v>
      </c>
      <c r="H418" s="170"/>
      <c r="J418" s="132"/>
      <c r="K418" s="132"/>
      <c r="L418" s="132"/>
      <c r="M418" s="132"/>
    </row>
    <row r="419" spans="1:13" s="32" customFormat="1" ht="26.25" hidden="1" customHeight="1">
      <c r="A419" s="392"/>
      <c r="B419" s="349"/>
      <c r="C419" s="98" t="s">
        <v>216</v>
      </c>
      <c r="D419" s="99">
        <f>'СП МТ'!D367</f>
        <v>0</v>
      </c>
      <c r="E419" s="99">
        <f>'СП МТ'!H367</f>
        <v>0</v>
      </c>
      <c r="F419" s="99">
        <f>'по комитетам'!G436</f>
        <v>0</v>
      </c>
      <c r="G419" s="99">
        <f>'по комитетам'!H436</f>
        <v>0</v>
      </c>
      <c r="H419" s="170"/>
      <c r="J419" s="132"/>
      <c r="K419" s="132"/>
      <c r="L419" s="132"/>
      <c r="M419" s="132"/>
    </row>
    <row r="420" spans="1:13" s="32" customFormat="1" ht="14.25" hidden="1" customHeight="1">
      <c r="A420" s="392"/>
      <c r="B420" s="349"/>
      <c r="C420" s="98" t="s">
        <v>217</v>
      </c>
      <c r="D420" s="99">
        <f>'СП МТ'!D368</f>
        <v>0</v>
      </c>
      <c r="E420" s="99">
        <f>'СП МТ'!H368</f>
        <v>0</v>
      </c>
      <c r="F420" s="99">
        <f>'по комитетам'!G437</f>
        <v>0</v>
      </c>
      <c r="G420" s="99">
        <f>'по комитетам'!H437</f>
        <v>0</v>
      </c>
      <c r="H420" s="170"/>
      <c r="J420" s="132"/>
      <c r="K420" s="132"/>
      <c r="L420" s="132"/>
      <c r="M420" s="132"/>
    </row>
    <row r="421" spans="1:13" s="32" customFormat="1" ht="26.25" hidden="1" customHeight="1">
      <c r="A421" s="392"/>
      <c r="B421" s="349"/>
      <c r="C421" s="98" t="s">
        <v>218</v>
      </c>
      <c r="D421" s="99">
        <f>'СП МТ'!D369</f>
        <v>0</v>
      </c>
      <c r="E421" s="99">
        <f>'СП МТ'!H369</f>
        <v>0</v>
      </c>
      <c r="F421" s="99">
        <f>'по комитетам'!G438</f>
        <v>0</v>
      </c>
      <c r="G421" s="99">
        <f>'по комитетам'!H438</f>
        <v>0</v>
      </c>
      <c r="H421" s="170"/>
      <c r="J421" s="132"/>
      <c r="K421" s="132"/>
      <c r="L421" s="132"/>
      <c r="M421" s="132"/>
    </row>
    <row r="422" spans="1:13" s="32" customFormat="1" ht="26.25" hidden="1" customHeight="1">
      <c r="A422" s="392"/>
      <c r="B422" s="349"/>
      <c r="C422" s="98" t="s">
        <v>219</v>
      </c>
      <c r="D422" s="99">
        <f>'СП МТ'!D370</f>
        <v>0</v>
      </c>
      <c r="E422" s="99">
        <f>'СП МТ'!H370</f>
        <v>0</v>
      </c>
      <c r="F422" s="99">
        <f>'по комитетам'!G439</f>
        <v>0</v>
      </c>
      <c r="G422" s="99">
        <f>'по комитетам'!H439</f>
        <v>0</v>
      </c>
      <c r="H422" s="170"/>
      <c r="J422" s="132"/>
      <c r="K422" s="132"/>
      <c r="L422" s="132"/>
      <c r="M422" s="132"/>
    </row>
    <row r="423" spans="1:13" s="32" customFormat="1" ht="26.25" hidden="1" customHeight="1">
      <c r="A423" s="392"/>
      <c r="B423" s="349"/>
      <c r="C423" s="98" t="s">
        <v>279</v>
      </c>
      <c r="D423" s="99">
        <f>'СП МТ'!D371</f>
        <v>52000</v>
      </c>
      <c r="E423" s="99"/>
      <c r="F423" s="99">
        <f>'по комитетам'!G440</f>
        <v>0</v>
      </c>
      <c r="G423" s="99">
        <f>'по комитетам'!H440</f>
        <v>0</v>
      </c>
      <c r="H423" s="170"/>
      <c r="J423" s="132"/>
      <c r="K423" s="132"/>
      <c r="L423" s="132"/>
      <c r="M423" s="132"/>
    </row>
    <row r="424" spans="1:13" s="32" customFormat="1" ht="26.25" hidden="1" customHeight="1">
      <c r="A424" s="392"/>
      <c r="B424" s="349"/>
      <c r="C424" s="98" t="s">
        <v>280</v>
      </c>
      <c r="D424" s="99">
        <f>'СП МТ'!D372</f>
        <v>52000</v>
      </c>
      <c r="E424" s="99"/>
      <c r="F424" s="99">
        <f>'по комитетам'!G441</f>
        <v>0</v>
      </c>
      <c r="G424" s="99">
        <f>'по комитетам'!H441</f>
        <v>0</v>
      </c>
      <c r="H424" s="170"/>
      <c r="J424" s="132"/>
      <c r="K424" s="132"/>
      <c r="L424" s="132"/>
      <c r="M424" s="132"/>
    </row>
    <row r="425" spans="1:13" s="32" customFormat="1" ht="35.25" hidden="1">
      <c r="A425" s="392"/>
      <c r="B425" s="349"/>
      <c r="C425" s="98" t="s">
        <v>281</v>
      </c>
      <c r="D425" s="99">
        <f>'СП МТ'!D373</f>
        <v>52000</v>
      </c>
      <c r="E425" s="99"/>
      <c r="F425" s="99">
        <f>'по комитетам'!G442</f>
        <v>0</v>
      </c>
      <c r="G425" s="99">
        <f>'по комитетам'!H442</f>
        <v>0</v>
      </c>
      <c r="H425" s="170"/>
      <c r="J425" s="132"/>
      <c r="K425" s="132"/>
      <c r="L425" s="132"/>
      <c r="M425" s="132"/>
    </row>
    <row r="426" spans="1:13" s="32" customFormat="1" ht="35.25" hidden="1">
      <c r="A426" s="239"/>
      <c r="B426" s="400" t="s">
        <v>34</v>
      </c>
      <c r="C426" s="98" t="s">
        <v>35</v>
      </c>
      <c r="D426" s="99">
        <f t="shared" ref="D426:G426" si="8">D427+D430+D435+D438</f>
        <v>24196645</v>
      </c>
      <c r="E426" s="99">
        <f t="shared" si="8"/>
        <v>0</v>
      </c>
      <c r="F426" s="99">
        <f t="shared" si="8"/>
        <v>0</v>
      </c>
      <c r="G426" s="99">
        <f t="shared" si="8"/>
        <v>0</v>
      </c>
      <c r="H426" s="170"/>
      <c r="J426" s="132"/>
      <c r="K426" s="132"/>
      <c r="L426" s="132"/>
      <c r="M426" s="132"/>
    </row>
    <row r="427" spans="1:13" s="32" customFormat="1" ht="35.25" hidden="1">
      <c r="A427" s="239"/>
      <c r="B427" s="401"/>
      <c r="C427" s="98" t="s">
        <v>57</v>
      </c>
      <c r="D427" s="99">
        <f>'СП МТ'!D375</f>
        <v>4510273</v>
      </c>
      <c r="E427" s="99">
        <f>'СП МТ'!H375</f>
        <v>0</v>
      </c>
      <c r="F427" s="99">
        <f>'СП МТ'!L375</f>
        <v>0</v>
      </c>
      <c r="G427" s="99">
        <f>'СП МТ'!N375</f>
        <v>0</v>
      </c>
      <c r="H427" s="170"/>
      <c r="J427" s="132"/>
      <c r="K427" s="132"/>
      <c r="L427" s="132"/>
      <c r="M427" s="132"/>
    </row>
    <row r="428" spans="1:13" s="32" customFormat="1" ht="35.25" hidden="1">
      <c r="A428" s="239"/>
      <c r="B428" s="401"/>
      <c r="C428" s="98" t="s">
        <v>200</v>
      </c>
      <c r="D428" s="99">
        <f>'СП МТ'!D376</f>
        <v>2263513</v>
      </c>
      <c r="E428" s="99">
        <f>'СП МТ'!H376</f>
        <v>0</v>
      </c>
      <c r="F428" s="99">
        <f>'СП МТ'!L376</f>
        <v>0</v>
      </c>
      <c r="G428" s="99">
        <f>'СП МТ'!N376</f>
        <v>0</v>
      </c>
      <c r="H428" s="170"/>
      <c r="J428" s="132"/>
      <c r="K428" s="132"/>
      <c r="L428" s="132"/>
      <c r="M428" s="132"/>
    </row>
    <row r="429" spans="1:13" s="32" customFormat="1" ht="35.25" hidden="1">
      <c r="A429" s="239"/>
      <c r="B429" s="401"/>
      <c r="C429" s="98" t="s">
        <v>201</v>
      </c>
      <c r="D429" s="99">
        <f>'СП МТ'!D377</f>
        <v>2246760</v>
      </c>
      <c r="E429" s="99">
        <f>'СП МТ'!H377</f>
        <v>0</v>
      </c>
      <c r="F429" s="99">
        <f>'СП МТ'!L377</f>
        <v>0</v>
      </c>
      <c r="G429" s="99">
        <f>'СП МТ'!N377</f>
        <v>0</v>
      </c>
      <c r="H429" s="170"/>
      <c r="J429" s="132"/>
      <c r="K429" s="132"/>
      <c r="L429" s="132"/>
      <c r="M429" s="132"/>
    </row>
    <row r="430" spans="1:13" s="32" customFormat="1" ht="15.75" hidden="1" customHeight="1">
      <c r="A430" s="239"/>
      <c r="B430" s="401"/>
      <c r="C430" s="98" t="s">
        <v>74</v>
      </c>
      <c r="D430" s="99">
        <f>'СП МТ'!D378</f>
        <v>7218202</v>
      </c>
      <c r="E430" s="99"/>
      <c r="F430" s="99"/>
      <c r="G430" s="99"/>
      <c r="H430" s="170"/>
      <c r="J430" s="132"/>
      <c r="K430" s="132"/>
      <c r="L430" s="132"/>
      <c r="M430" s="132"/>
    </row>
    <row r="431" spans="1:13" s="32" customFormat="1" ht="35.25" hidden="1">
      <c r="A431" s="239"/>
      <c r="B431" s="401"/>
      <c r="C431" s="98" t="s">
        <v>202</v>
      </c>
      <c r="D431" s="99">
        <f>'СП МТ'!D379</f>
        <v>1155393</v>
      </c>
      <c r="E431" s="99"/>
      <c r="F431" s="99"/>
      <c r="G431" s="99"/>
      <c r="H431" s="170"/>
      <c r="J431" s="132"/>
      <c r="K431" s="132"/>
      <c r="L431" s="132"/>
      <c r="M431" s="132"/>
    </row>
    <row r="432" spans="1:13" s="32" customFormat="1" ht="35.25" hidden="1">
      <c r="A432" s="239"/>
      <c r="B432" s="401"/>
      <c r="C432" s="98" t="s">
        <v>203</v>
      </c>
      <c r="D432" s="99">
        <f>'СП МТ'!D380</f>
        <v>1178440</v>
      </c>
      <c r="E432" s="99"/>
      <c r="F432" s="99"/>
      <c r="G432" s="99"/>
      <c r="H432" s="170"/>
      <c r="J432" s="132"/>
      <c r="K432" s="132"/>
      <c r="L432" s="132"/>
      <c r="M432" s="132"/>
    </row>
    <row r="433" spans="1:13" s="32" customFormat="1" ht="35.25" hidden="1">
      <c r="A433" s="239"/>
      <c r="B433" s="401"/>
      <c r="C433" s="98" t="s">
        <v>204</v>
      </c>
      <c r="D433" s="99">
        <f>'СП МТ'!D381</f>
        <v>2443127</v>
      </c>
      <c r="E433" s="99"/>
      <c r="F433" s="99"/>
      <c r="G433" s="99"/>
      <c r="H433" s="170"/>
      <c r="J433" s="132"/>
      <c r="K433" s="132"/>
      <c r="L433" s="132"/>
      <c r="M433" s="132"/>
    </row>
    <row r="434" spans="1:13" s="32" customFormat="1" ht="35.25" hidden="1">
      <c r="A434" s="239"/>
      <c r="B434" s="401"/>
      <c r="C434" s="98" t="s">
        <v>205</v>
      </c>
      <c r="D434" s="99">
        <f>'СП МТ'!D382</f>
        <v>2441242</v>
      </c>
      <c r="E434" s="99"/>
      <c r="F434" s="99"/>
      <c r="G434" s="99"/>
      <c r="H434" s="170"/>
      <c r="J434" s="132"/>
      <c r="K434" s="132"/>
      <c r="L434" s="132"/>
      <c r="M434" s="132"/>
    </row>
    <row r="435" spans="1:13" s="32" customFormat="1" ht="17.25" hidden="1" customHeight="1">
      <c r="A435" s="239"/>
      <c r="B435" s="401"/>
      <c r="C435" s="98" t="s">
        <v>83</v>
      </c>
      <c r="D435" s="99">
        <f>'СП МТ'!D383</f>
        <v>4376409</v>
      </c>
      <c r="E435" s="99"/>
      <c r="F435" s="99"/>
      <c r="G435" s="99"/>
      <c r="H435" s="170"/>
      <c r="J435" s="132"/>
      <c r="K435" s="132"/>
      <c r="L435" s="132"/>
      <c r="M435" s="132"/>
    </row>
    <row r="436" spans="1:13" s="32" customFormat="1" ht="35.25" hidden="1">
      <c r="A436" s="239"/>
      <c r="B436" s="401"/>
      <c r="C436" s="98" t="s">
        <v>206</v>
      </c>
      <c r="D436" s="99">
        <f>'СП МТ'!D384</f>
        <v>2177067</v>
      </c>
      <c r="E436" s="99"/>
      <c r="F436" s="99"/>
      <c r="G436" s="99"/>
      <c r="H436" s="170"/>
      <c r="J436" s="132"/>
      <c r="K436" s="132"/>
      <c r="L436" s="132"/>
      <c r="M436" s="132"/>
    </row>
    <row r="437" spans="1:13" s="32" customFormat="1" ht="35.25" hidden="1">
      <c r="A437" s="239"/>
      <c r="B437" s="401"/>
      <c r="C437" s="98" t="s">
        <v>207</v>
      </c>
      <c r="D437" s="99">
        <f>'СП МТ'!D385</f>
        <v>2199342</v>
      </c>
      <c r="E437" s="99"/>
      <c r="F437" s="99"/>
      <c r="G437" s="99"/>
      <c r="H437" s="170"/>
      <c r="J437" s="132"/>
      <c r="K437" s="132"/>
      <c r="L437" s="132"/>
      <c r="M437" s="132"/>
    </row>
    <row r="438" spans="1:13" s="32" customFormat="1" ht="18" hidden="1" customHeight="1">
      <c r="A438" s="239"/>
      <c r="B438" s="401"/>
      <c r="C438" s="98" t="s">
        <v>65</v>
      </c>
      <c r="D438" s="99">
        <f>'СП МТ'!D386</f>
        <v>8091761</v>
      </c>
      <c r="E438" s="99"/>
      <c r="F438" s="99"/>
      <c r="G438" s="99"/>
      <c r="H438" s="170"/>
      <c r="J438" s="132"/>
      <c r="K438" s="132"/>
      <c r="L438" s="132"/>
      <c r="M438" s="132"/>
    </row>
    <row r="439" spans="1:13" s="32" customFormat="1" ht="35.25" hidden="1">
      <c r="A439" s="239"/>
      <c r="B439" s="401"/>
      <c r="C439" s="98" t="s">
        <v>208</v>
      </c>
      <c r="D439" s="99">
        <f>'СП МТ'!D387</f>
        <v>1016289</v>
      </c>
      <c r="E439" s="99">
        <f>'СП МТ'!H387</f>
        <v>0</v>
      </c>
      <c r="F439" s="99">
        <f>'СП МТ'!L387</f>
        <v>0</v>
      </c>
      <c r="G439" s="99">
        <f>'СП МТ'!N387</f>
        <v>0</v>
      </c>
      <c r="H439" s="170"/>
      <c r="J439" s="132"/>
      <c r="K439" s="132"/>
      <c r="L439" s="132"/>
      <c r="M439" s="132"/>
    </row>
    <row r="440" spans="1:13" s="32" customFormat="1" ht="35.25" hidden="1">
      <c r="A440" s="239"/>
      <c r="B440" s="401"/>
      <c r="C440" s="98" t="s">
        <v>209</v>
      </c>
      <c r="D440" s="99">
        <f>'СП МТ'!D388</f>
        <v>199543</v>
      </c>
      <c r="E440" s="99">
        <f>'СП МТ'!H388</f>
        <v>0</v>
      </c>
      <c r="F440" s="99">
        <f>'СП МТ'!L388</f>
        <v>0</v>
      </c>
      <c r="G440" s="99">
        <f>'СП МТ'!N388</f>
        <v>0</v>
      </c>
      <c r="H440" s="170"/>
      <c r="J440" s="132"/>
      <c r="K440" s="132"/>
      <c r="L440" s="132"/>
      <c r="M440" s="132"/>
    </row>
    <row r="441" spans="1:13" s="32" customFormat="1" ht="38.25" hidden="1">
      <c r="A441" s="239"/>
      <c r="B441" s="401"/>
      <c r="C441" s="98" t="s">
        <v>210</v>
      </c>
      <c r="D441" s="99">
        <f>'СП МТ'!D389</f>
        <v>207206</v>
      </c>
      <c r="E441" s="99">
        <f>'СП МТ'!H389</f>
        <v>0</v>
      </c>
      <c r="F441" s="99">
        <f>'СП МТ'!L389</f>
        <v>0</v>
      </c>
      <c r="G441" s="99">
        <f>'СП МТ'!N389</f>
        <v>0</v>
      </c>
      <c r="H441" s="170"/>
      <c r="J441" s="132"/>
      <c r="K441" s="132"/>
      <c r="L441" s="132"/>
      <c r="M441" s="132"/>
    </row>
    <row r="442" spans="1:13" s="32" customFormat="1" ht="35.25" hidden="1">
      <c r="A442" s="239"/>
      <c r="B442" s="401"/>
      <c r="C442" s="98" t="s">
        <v>211</v>
      </c>
      <c r="D442" s="99">
        <f>'СП МТ'!D390</f>
        <v>179422</v>
      </c>
      <c r="E442" s="99">
        <f>'СП МТ'!H390</f>
        <v>0</v>
      </c>
      <c r="F442" s="99">
        <f>'СП МТ'!L390</f>
        <v>0</v>
      </c>
      <c r="G442" s="99">
        <f>'СП МТ'!N390</f>
        <v>0</v>
      </c>
      <c r="H442" s="170"/>
      <c r="J442" s="132"/>
      <c r="K442" s="132"/>
      <c r="L442" s="132"/>
      <c r="M442" s="132"/>
    </row>
    <row r="443" spans="1:13" s="32" customFormat="1" ht="35.25" hidden="1">
      <c r="A443" s="239"/>
      <c r="B443" s="401"/>
      <c r="C443" s="98" t="s">
        <v>212</v>
      </c>
      <c r="D443" s="99">
        <f>'СП МТ'!D391</f>
        <v>968529</v>
      </c>
      <c r="E443" s="99">
        <f>'СП МТ'!H391</f>
        <v>0</v>
      </c>
      <c r="F443" s="99">
        <f>'СП МТ'!L391</f>
        <v>0</v>
      </c>
      <c r="G443" s="99">
        <f>'СП МТ'!N391</f>
        <v>0</v>
      </c>
      <c r="H443" s="170"/>
      <c r="J443" s="132"/>
      <c r="K443" s="132"/>
      <c r="L443" s="132"/>
      <c r="M443" s="132"/>
    </row>
    <row r="444" spans="1:13" s="32" customFormat="1" ht="35.25" hidden="1">
      <c r="A444" s="239"/>
      <c r="B444" s="401"/>
      <c r="C444" s="98" t="s">
        <v>213</v>
      </c>
      <c r="D444" s="99">
        <f>'СП МТ'!D392</f>
        <v>253785</v>
      </c>
      <c r="E444" s="99">
        <f>'СП МТ'!H392</f>
        <v>0</v>
      </c>
      <c r="F444" s="99">
        <f>'СП МТ'!L392</f>
        <v>0</v>
      </c>
      <c r="G444" s="99">
        <f>'СП МТ'!N392</f>
        <v>0</v>
      </c>
      <c r="H444" s="170"/>
      <c r="J444" s="132"/>
      <c r="K444" s="132"/>
      <c r="L444" s="132"/>
      <c r="M444" s="132"/>
    </row>
    <row r="445" spans="1:13" s="32" customFormat="1" ht="35.25" hidden="1">
      <c r="A445" s="239"/>
      <c r="B445" s="401"/>
      <c r="C445" s="98" t="s">
        <v>214</v>
      </c>
      <c r="D445" s="99">
        <f>'СП МТ'!D393</f>
        <v>2308867</v>
      </c>
      <c r="E445" s="99">
        <f>'СП МТ'!H393</f>
        <v>0</v>
      </c>
      <c r="F445" s="99">
        <f>'СП МТ'!L393</f>
        <v>0</v>
      </c>
      <c r="G445" s="99">
        <f>'СП МТ'!N393</f>
        <v>0</v>
      </c>
      <c r="H445" s="170"/>
      <c r="J445" s="132"/>
      <c r="K445" s="132"/>
      <c r="L445" s="132"/>
      <c r="M445" s="132"/>
    </row>
    <row r="446" spans="1:13" s="32" customFormat="1" ht="35.25" hidden="1">
      <c r="A446" s="239"/>
      <c r="B446" s="401"/>
      <c r="C446" s="98" t="s">
        <v>215</v>
      </c>
      <c r="D446" s="99">
        <f>'СП МТ'!D394</f>
        <v>132259</v>
      </c>
      <c r="E446" s="99">
        <f>'СП МТ'!H394</f>
        <v>0</v>
      </c>
      <c r="F446" s="99">
        <f>'СП МТ'!L394</f>
        <v>0</v>
      </c>
      <c r="G446" s="99">
        <f>'СП МТ'!N394</f>
        <v>0</v>
      </c>
      <c r="H446" s="170"/>
      <c r="J446" s="132"/>
      <c r="K446" s="132"/>
      <c r="L446" s="132"/>
      <c r="M446" s="132"/>
    </row>
    <row r="447" spans="1:13" s="32" customFormat="1" ht="35.25" hidden="1">
      <c r="A447" s="239"/>
      <c r="B447" s="401"/>
      <c r="C447" s="98" t="s">
        <v>216</v>
      </c>
      <c r="D447" s="99">
        <f>'СП МТ'!D395</f>
        <v>208822</v>
      </c>
      <c r="E447" s="99">
        <f>'СП МТ'!H395</f>
        <v>0</v>
      </c>
      <c r="F447" s="99">
        <f>'СП МТ'!L395</f>
        <v>0</v>
      </c>
      <c r="G447" s="99">
        <f>'СП МТ'!N395</f>
        <v>0</v>
      </c>
      <c r="H447" s="170"/>
      <c r="J447" s="132"/>
      <c r="K447" s="132"/>
      <c r="L447" s="132"/>
      <c r="M447" s="132"/>
    </row>
    <row r="448" spans="1:13" s="32" customFormat="1" ht="35.25" hidden="1">
      <c r="A448" s="239"/>
      <c r="B448" s="401"/>
      <c r="C448" s="98" t="s">
        <v>217</v>
      </c>
      <c r="D448" s="99">
        <f>'СП МТ'!D396</f>
        <v>2274937</v>
      </c>
      <c r="E448" s="99">
        <f>'СП МТ'!H396</f>
        <v>0</v>
      </c>
      <c r="F448" s="99">
        <f>'СП МТ'!L396</f>
        <v>0</v>
      </c>
      <c r="G448" s="99">
        <f>'СП МТ'!N396</f>
        <v>0</v>
      </c>
      <c r="H448" s="170"/>
      <c r="J448" s="132"/>
      <c r="K448" s="132"/>
      <c r="L448" s="132"/>
      <c r="M448" s="132"/>
    </row>
    <row r="449" spans="1:13" s="32" customFormat="1" ht="35.25" hidden="1">
      <c r="A449" s="239"/>
      <c r="B449" s="401"/>
      <c r="C449" s="98" t="s">
        <v>218</v>
      </c>
      <c r="D449" s="99">
        <f>'СП МТ'!D397</f>
        <v>138199</v>
      </c>
      <c r="E449" s="99">
        <f>'СП МТ'!H397</f>
        <v>0</v>
      </c>
      <c r="F449" s="99">
        <f>'СП МТ'!L397</f>
        <v>0</v>
      </c>
      <c r="G449" s="99">
        <f>'СП МТ'!N397</f>
        <v>0</v>
      </c>
      <c r="H449" s="170"/>
      <c r="J449" s="132"/>
      <c r="K449" s="132"/>
      <c r="L449" s="132"/>
      <c r="M449" s="132"/>
    </row>
    <row r="450" spans="1:13" s="32" customFormat="1" ht="38.25" hidden="1">
      <c r="A450" s="239"/>
      <c r="B450" s="401"/>
      <c r="C450" s="222" t="s">
        <v>219</v>
      </c>
      <c r="D450" s="223">
        <f>'СП МТ'!D398</f>
        <v>203903</v>
      </c>
      <c r="E450" s="223">
        <f>'СП МТ'!H398</f>
        <v>0</v>
      </c>
      <c r="F450" s="223">
        <f>'СП МТ'!L398</f>
        <v>0</v>
      </c>
      <c r="G450" s="223">
        <f>'СП МТ'!N398</f>
        <v>0</v>
      </c>
      <c r="H450" s="170"/>
      <c r="J450" s="132"/>
      <c r="K450" s="132"/>
      <c r="L450" s="132"/>
      <c r="M450" s="132"/>
    </row>
    <row r="451" spans="1:13" s="32" customFormat="1" ht="77.25" customHeight="1">
      <c r="A451" s="235" t="s">
        <v>29</v>
      </c>
      <c r="B451" s="240" t="s">
        <v>47</v>
      </c>
      <c r="C451" s="95" t="s">
        <v>105</v>
      </c>
      <c r="D451" s="96">
        <f>'СП МТ'!D489</f>
        <v>10611915</v>
      </c>
      <c r="E451" s="119">
        <f>'по комитетам'!F579</f>
        <v>68038246</v>
      </c>
      <c r="F451" s="100">
        <f>'по комитетам'!G579</f>
        <v>68194000</v>
      </c>
      <c r="G451" s="119">
        <f>'по комитетам'!H579</f>
        <v>68194000</v>
      </c>
      <c r="H451" s="255" t="str">
        <f>'СП МТ'!L489</f>
        <v xml:space="preserve">50 646 194 тыс.тенге.
Заключены 23 договора на субсидирование ставки вознаграждения по приобретенным вагонам  11 128 ед,  действующие до 2035 года. Ежегодно субсидирование осуществляется согласно графику платежей к  договорам.
Риски при невыделении средств, начисляется штраф на каждый  день в размере 0,1% от суммы просроченной задолженности.
</v>
      </c>
      <c r="J451" s="132">
        <v>21553879</v>
      </c>
      <c r="K451" s="132" t="e">
        <f>#REF!-J451</f>
        <v>#REF!</v>
      </c>
      <c r="L451" s="132">
        <v>19398491</v>
      </c>
      <c r="M451" s="132" t="e">
        <f>#REF!-L451</f>
        <v>#REF!</v>
      </c>
    </row>
    <row r="452" spans="1:13" s="32" customFormat="1" ht="27" customHeight="1">
      <c r="A452" s="391" t="s">
        <v>30</v>
      </c>
      <c r="B452" s="240" t="s">
        <v>47</v>
      </c>
      <c r="C452" s="95" t="s">
        <v>106</v>
      </c>
      <c r="D452" s="96">
        <f>D453</f>
        <v>0</v>
      </c>
      <c r="E452" s="96">
        <f t="shared" ref="E452:G452" si="9">E453</f>
        <v>20564498</v>
      </c>
      <c r="F452" s="96">
        <f t="shared" si="9"/>
        <v>0</v>
      </c>
      <c r="G452" s="96">
        <f t="shared" si="9"/>
        <v>0</v>
      </c>
      <c r="H452" s="256"/>
      <c r="J452" s="132">
        <v>0</v>
      </c>
      <c r="K452" s="132" t="e">
        <f>#REF!-J452</f>
        <v>#REF!</v>
      </c>
      <c r="L452" s="132">
        <v>0</v>
      </c>
      <c r="M452" s="132" t="e">
        <f>#REF!-L452</f>
        <v>#REF!</v>
      </c>
    </row>
    <row r="453" spans="1:13" s="32" customFormat="1" ht="54" hidden="1" customHeight="1">
      <c r="A453" s="393"/>
      <c r="B453" s="240" t="s">
        <v>41</v>
      </c>
      <c r="C453" s="98" t="s">
        <v>107</v>
      </c>
      <c r="D453" s="99">
        <f>'СП МТ'!D491</f>
        <v>0</v>
      </c>
      <c r="E453" s="100">
        <f>'по комитетам'!F581</f>
        <v>20564498</v>
      </c>
      <c r="F453" s="99">
        <f>'по комитетам'!G581</f>
        <v>0</v>
      </c>
      <c r="G453" s="99">
        <f>'по комитетам'!H581</f>
        <v>0</v>
      </c>
      <c r="H453" s="255" t="str">
        <f>'СП МТ'!L491</f>
        <v>98 379 160,0 тыс. тенге для строительства метрополитена,из них.:
- 26 324 127,0 тыс. тенге для строительства третьего пускового комплекса второй очереди первой линии метрополитена города Алматы от станции "Б.Момышулы" до станции "Калкаман" на выполнение следующих работ: укладка верхнего строения пути; отделочные работы; инженерные сети по станциям; монтаж оборудования АСС; благоустройство и озеленение территории.
- 72 055 033,0 тыс. тенге для строительство третьей очереди первой линии метрополитена города Алматы от станции "Калкаман" до рынка "Барлык" на выполнение следующих работ: подготовительные работы, в том числе снос зданий и сооружений на площадке строительства и вынос инженерных сетей; проходка перегонных тоннелей; вентствол №127, 128, 129.</v>
      </c>
      <c r="J453" s="132"/>
      <c r="K453" s="132"/>
      <c r="L453" s="132"/>
      <c r="M453" s="132"/>
    </row>
    <row r="454" spans="1:13" s="32" customFormat="1" ht="38.25">
      <c r="A454" s="391" t="s">
        <v>18</v>
      </c>
      <c r="B454" s="240" t="s">
        <v>47</v>
      </c>
      <c r="C454" s="95" t="s">
        <v>84</v>
      </c>
      <c r="D454" s="96">
        <f t="shared" ref="D454:G454" si="10">D455</f>
        <v>175531062</v>
      </c>
      <c r="E454" s="96">
        <f t="shared" si="10"/>
        <v>179531062</v>
      </c>
      <c r="F454" s="96">
        <f t="shared" si="10"/>
        <v>179531062</v>
      </c>
      <c r="G454" s="96">
        <f t="shared" si="10"/>
        <v>179531062</v>
      </c>
      <c r="H454" s="170"/>
      <c r="J454" s="132">
        <v>179531062</v>
      </c>
      <c r="K454" s="132" t="e">
        <f>#REF!-J454</f>
        <v>#REF!</v>
      </c>
      <c r="L454" s="132">
        <v>179531062</v>
      </c>
      <c r="M454" s="132" t="e">
        <f>#REF!-L454</f>
        <v>#REF!</v>
      </c>
    </row>
    <row r="455" spans="1:13" s="32" customFormat="1" ht="18" customHeight="1">
      <c r="A455" s="392"/>
      <c r="B455" s="394" t="s">
        <v>46</v>
      </c>
      <c r="C455" s="98" t="s">
        <v>45</v>
      </c>
      <c r="D455" s="99">
        <f>'по комитетам'!E469</f>
        <v>175531062</v>
      </c>
      <c r="E455" s="99">
        <v>179531062</v>
      </c>
      <c r="F455" s="99">
        <v>179531062</v>
      </c>
      <c r="G455" s="99">
        <v>179531062</v>
      </c>
      <c r="H455" s="170"/>
      <c r="J455" s="132"/>
      <c r="K455" s="132"/>
      <c r="L455" s="132"/>
      <c r="M455" s="132"/>
    </row>
    <row r="456" spans="1:13" s="32" customFormat="1" ht="55.5" hidden="1" customHeight="1">
      <c r="A456" s="392"/>
      <c r="B456" s="395"/>
      <c r="C456" s="98" t="s">
        <v>371</v>
      </c>
      <c r="D456" s="99">
        <f>'СП МТ'!D401</f>
        <v>0</v>
      </c>
      <c r="E456" s="99" t="e">
        <f>'по комитетам'!#REF!</f>
        <v>#REF!</v>
      </c>
      <c r="F456" s="99">
        <f>'по комитетам'!G470</f>
        <v>0</v>
      </c>
      <c r="G456" s="99">
        <f>'по комитетам'!H470</f>
        <v>0</v>
      </c>
      <c r="H456" s="170"/>
      <c r="J456" s="132"/>
      <c r="K456" s="132"/>
      <c r="L456" s="132"/>
      <c r="M456" s="132"/>
    </row>
    <row r="457" spans="1:13" s="32" customFormat="1" ht="35.25" hidden="1">
      <c r="A457" s="392"/>
      <c r="B457" s="395"/>
      <c r="C457" s="98" t="s">
        <v>372</v>
      </c>
      <c r="D457" s="99">
        <f>'СП МТ'!D402</f>
        <v>0</v>
      </c>
      <c r="E457" s="99" t="e">
        <f>'по комитетам'!#REF!</f>
        <v>#REF!</v>
      </c>
      <c r="F457" s="99">
        <f>'по комитетам'!G471</f>
        <v>0</v>
      </c>
      <c r="G457" s="99">
        <f>'по комитетам'!H471</f>
        <v>0</v>
      </c>
      <c r="H457" s="170"/>
      <c r="J457" s="132"/>
      <c r="K457" s="132"/>
      <c r="L457" s="132"/>
      <c r="M457" s="132"/>
    </row>
    <row r="458" spans="1:13" s="32" customFormat="1" ht="38.25" hidden="1">
      <c r="A458" s="392"/>
      <c r="B458" s="395"/>
      <c r="C458" s="98" t="s">
        <v>373</v>
      </c>
      <c r="D458" s="99">
        <f>'СП МТ'!D403</f>
        <v>0</v>
      </c>
      <c r="E458" s="99" t="e">
        <f>'по комитетам'!#REF!</f>
        <v>#REF!</v>
      </c>
      <c r="F458" s="99">
        <f>'по комитетам'!G472</f>
        <v>0</v>
      </c>
      <c r="G458" s="99">
        <f>'по комитетам'!H472</f>
        <v>0</v>
      </c>
      <c r="H458" s="170"/>
      <c r="J458" s="132"/>
      <c r="K458" s="132"/>
      <c r="L458" s="132"/>
      <c r="M458" s="132"/>
    </row>
    <row r="459" spans="1:13" s="32" customFormat="1" ht="51" hidden="1">
      <c r="A459" s="392"/>
      <c r="B459" s="395"/>
      <c r="C459" s="98" t="s">
        <v>242</v>
      </c>
      <c r="D459" s="99">
        <f>'СП МТ'!D404</f>
        <v>12005839</v>
      </c>
      <c r="E459" s="99">
        <f>'по комитетам'!F473</f>
        <v>9594105</v>
      </c>
      <c r="F459" s="99">
        <f>'по комитетам'!G473</f>
        <v>10251938</v>
      </c>
      <c r="G459" s="99">
        <f>'по комитетам'!H473</f>
        <v>9841055</v>
      </c>
      <c r="H459" s="170"/>
      <c r="J459" s="132"/>
      <c r="K459" s="132"/>
      <c r="L459" s="132"/>
      <c r="M459" s="132"/>
    </row>
    <row r="460" spans="1:13" s="32" customFormat="1" ht="38.25" hidden="1">
      <c r="A460" s="392"/>
      <c r="B460" s="395"/>
      <c r="C460" s="98" t="s">
        <v>243</v>
      </c>
      <c r="D460" s="99">
        <f>'СП МТ'!D405</f>
        <v>20751240</v>
      </c>
      <c r="E460" s="99">
        <f>'по комитетам'!F474</f>
        <v>35264962</v>
      </c>
      <c r="F460" s="99">
        <f>'по комитетам'!G474</f>
        <v>38026730</v>
      </c>
      <c r="G460" s="99">
        <f>'по комитетам'!H474</f>
        <v>36111810</v>
      </c>
      <c r="H460" s="170"/>
      <c r="J460" s="132"/>
      <c r="K460" s="132"/>
      <c r="L460" s="132"/>
      <c r="M460" s="132"/>
    </row>
    <row r="461" spans="1:13" s="32" customFormat="1" ht="39.75" hidden="1" customHeight="1">
      <c r="A461" s="392"/>
      <c r="B461" s="395"/>
      <c r="C461" s="98" t="s">
        <v>244</v>
      </c>
      <c r="D461" s="99">
        <f>'СП МТ'!D406</f>
        <v>11434386</v>
      </c>
      <c r="E461" s="99">
        <f>'по комитетам'!F475</f>
        <v>11168174</v>
      </c>
      <c r="F461" s="99">
        <f>'по комитетам'!G475</f>
        <v>12028266</v>
      </c>
      <c r="G461" s="99">
        <f>'по комитетам'!H475</f>
        <v>11831843</v>
      </c>
      <c r="H461" s="170"/>
      <c r="J461" s="132"/>
      <c r="K461" s="132"/>
      <c r="L461" s="132"/>
      <c r="M461" s="132"/>
    </row>
    <row r="462" spans="1:13" s="32" customFormat="1" ht="27" hidden="1" customHeight="1">
      <c r="A462" s="392"/>
      <c r="B462" s="395"/>
      <c r="C462" s="98" t="s">
        <v>245</v>
      </c>
      <c r="D462" s="99">
        <f>'СП МТ'!D407</f>
        <v>6310361</v>
      </c>
      <c r="E462" s="99">
        <f>'по комитетам'!F476</f>
        <v>5817526</v>
      </c>
      <c r="F462" s="99">
        <f>'по комитетам'!G476</f>
        <v>8618052</v>
      </c>
      <c r="G462" s="99">
        <f>'по комитетам'!H476</f>
        <v>8478763</v>
      </c>
      <c r="H462" s="170"/>
      <c r="J462" s="132"/>
      <c r="K462" s="132"/>
      <c r="L462" s="132"/>
      <c r="M462" s="132"/>
    </row>
    <row r="463" spans="1:13" s="32" customFormat="1" ht="67.5" hidden="1" customHeight="1">
      <c r="A463" s="392"/>
      <c r="B463" s="395"/>
      <c r="C463" s="98" t="s">
        <v>246</v>
      </c>
      <c r="D463" s="99">
        <f>'СП МТ'!D408</f>
        <v>15838287</v>
      </c>
      <c r="E463" s="99">
        <f>'по комитетам'!F477</f>
        <v>16937668</v>
      </c>
      <c r="F463" s="99">
        <f>'по комитетам'!G477</f>
        <v>20783825</v>
      </c>
      <c r="G463" s="99">
        <f>'по комитетам'!H477</f>
        <v>20444231</v>
      </c>
      <c r="H463" s="170"/>
      <c r="J463" s="132"/>
      <c r="K463" s="132"/>
      <c r="L463" s="132"/>
      <c r="M463" s="132"/>
    </row>
    <row r="464" spans="1:13" s="32" customFormat="1" ht="51" hidden="1">
      <c r="A464" s="392"/>
      <c r="B464" s="395"/>
      <c r="C464" s="98" t="s">
        <v>247</v>
      </c>
      <c r="D464" s="99">
        <f>'СП МТ'!D409</f>
        <v>23743843</v>
      </c>
      <c r="E464" s="99">
        <f>'по комитетам'!F478</f>
        <v>32465070</v>
      </c>
      <c r="F464" s="99">
        <f>'по комитетам'!G478</f>
        <v>34628347</v>
      </c>
      <c r="G464" s="99">
        <f>'по комитетам'!H478</f>
        <v>34078606</v>
      </c>
      <c r="H464" s="170"/>
      <c r="J464" s="132"/>
      <c r="K464" s="132"/>
      <c r="L464" s="132"/>
      <c r="M464" s="132"/>
    </row>
    <row r="465" spans="1:13" s="32" customFormat="1" ht="38.25" hidden="1">
      <c r="A465" s="392"/>
      <c r="B465" s="395"/>
      <c r="C465" s="98" t="s">
        <v>248</v>
      </c>
      <c r="D465" s="99">
        <f>'СП МТ'!D410</f>
        <v>9696578</v>
      </c>
      <c r="E465" s="99">
        <f>'по комитетам'!F479</f>
        <v>12433338</v>
      </c>
      <c r="F465" s="99">
        <f>'по комитетам'!G479</f>
        <v>11896200</v>
      </c>
      <c r="G465" s="99">
        <f>'по комитетам'!H479</f>
        <v>11377478</v>
      </c>
      <c r="H465" s="170"/>
      <c r="J465" s="132"/>
      <c r="K465" s="132"/>
      <c r="L465" s="132"/>
      <c r="M465" s="132"/>
    </row>
    <row r="466" spans="1:13" s="32" customFormat="1" ht="38.25" hidden="1">
      <c r="A466" s="392"/>
      <c r="B466" s="395"/>
      <c r="C466" s="98" t="s">
        <v>249</v>
      </c>
      <c r="D466" s="99">
        <f>'СП МТ'!D411</f>
        <v>27237233</v>
      </c>
      <c r="E466" s="99">
        <f>'по комитетам'!F480</f>
        <v>28619170</v>
      </c>
      <c r="F466" s="99">
        <f>'по комитетам'!G480</f>
        <v>24907172</v>
      </c>
      <c r="G466" s="99">
        <f>'по комитетам'!H480</f>
        <v>22868810</v>
      </c>
      <c r="H466" s="170"/>
      <c r="J466" s="132"/>
      <c r="K466" s="132"/>
      <c r="L466" s="132"/>
      <c r="M466" s="132"/>
    </row>
    <row r="467" spans="1:13" s="32" customFormat="1" ht="51" hidden="1">
      <c r="A467" s="392"/>
      <c r="B467" s="395"/>
      <c r="C467" s="98" t="s">
        <v>250</v>
      </c>
      <c r="D467" s="99">
        <f>'СП МТ'!D412</f>
        <v>11028437</v>
      </c>
      <c r="E467" s="99">
        <f>'по комитетам'!F481</f>
        <v>9608371</v>
      </c>
      <c r="F467" s="99">
        <f>'по комитетам'!G481</f>
        <v>9227860</v>
      </c>
      <c r="G467" s="99">
        <f>'по комитетам'!H481</f>
        <v>8039770</v>
      </c>
      <c r="H467" s="170"/>
      <c r="J467" s="132"/>
      <c r="K467" s="132"/>
      <c r="L467" s="132"/>
      <c r="M467" s="132"/>
    </row>
    <row r="468" spans="1:13" s="32" customFormat="1" ht="38.25" hidden="1">
      <c r="A468" s="392"/>
      <c r="B468" s="395"/>
      <c r="C468" s="98" t="s">
        <v>251</v>
      </c>
      <c r="D468" s="99">
        <f>'СП МТ'!D413</f>
        <v>13268709</v>
      </c>
      <c r="E468" s="99">
        <f>'по комитетам'!F483</f>
        <v>32084904</v>
      </c>
      <c r="F468" s="99">
        <f>'по комитетам'!G483</f>
        <v>37867410</v>
      </c>
      <c r="G468" s="99">
        <f>'по комитетам'!H483</f>
        <v>46354635</v>
      </c>
      <c r="H468" s="170"/>
      <c r="J468" s="132"/>
      <c r="K468" s="132"/>
      <c r="L468" s="132"/>
      <c r="M468" s="132"/>
    </row>
    <row r="469" spans="1:13" s="32" customFormat="1" ht="30.75" hidden="1" customHeight="1">
      <c r="A469" s="392"/>
      <c r="B469" s="395"/>
      <c r="C469" s="102" t="s">
        <v>492</v>
      </c>
      <c r="D469" s="99">
        <f>'СП МТ'!D414</f>
        <v>0</v>
      </c>
      <c r="E469" s="99" t="e">
        <f>'по комитетам'!#REF!</f>
        <v>#REF!</v>
      </c>
      <c r="F469" s="99">
        <f>'по комитетам'!G484</f>
        <v>2963327</v>
      </c>
      <c r="G469" s="99">
        <f>'по комитетам'!H484</f>
        <v>3254042</v>
      </c>
      <c r="H469" s="170"/>
      <c r="J469" s="132"/>
      <c r="K469" s="132"/>
      <c r="L469" s="132"/>
      <c r="M469" s="132"/>
    </row>
    <row r="470" spans="1:13" s="32" customFormat="1" ht="59.25" hidden="1" customHeight="1">
      <c r="A470" s="392"/>
      <c r="B470" s="395"/>
      <c r="C470" s="102" t="s">
        <v>493</v>
      </c>
      <c r="D470" s="99">
        <f>'СП МТ'!D415</f>
        <v>0</v>
      </c>
      <c r="E470" s="99" t="e">
        <f>'по комитетам'!#REF!</f>
        <v>#REF!</v>
      </c>
      <c r="F470" s="99">
        <f>'по комитетам'!G489</f>
        <v>0</v>
      </c>
      <c r="G470" s="99">
        <f>'по комитетам'!H489</f>
        <v>0</v>
      </c>
      <c r="H470" s="170"/>
      <c r="J470" s="132"/>
      <c r="K470" s="132"/>
      <c r="L470" s="132"/>
      <c r="M470" s="132"/>
    </row>
    <row r="471" spans="1:13" s="32" customFormat="1" ht="20.25" hidden="1" customHeight="1">
      <c r="A471" s="392"/>
      <c r="B471" s="395"/>
      <c r="C471" s="102" t="s">
        <v>494</v>
      </c>
      <c r="D471" s="99">
        <f>'СП МТ'!D416</f>
        <v>0</v>
      </c>
      <c r="E471" s="99" t="e">
        <f>'по комитетам'!#REF!</f>
        <v>#REF!</v>
      </c>
      <c r="F471" s="99">
        <f>'по комитетам'!G490</f>
        <v>3196710</v>
      </c>
      <c r="G471" s="99">
        <f>'по комитетам'!H490</f>
        <v>2344347</v>
      </c>
      <c r="H471" s="170"/>
      <c r="J471" s="132"/>
      <c r="K471" s="132"/>
      <c r="L471" s="132"/>
      <c r="M471" s="132"/>
    </row>
    <row r="472" spans="1:13" s="32" customFormat="1" ht="38.25" hidden="1">
      <c r="A472" s="392"/>
      <c r="B472" s="395"/>
      <c r="C472" s="102" t="s">
        <v>495</v>
      </c>
      <c r="D472" s="99">
        <f>'СП МТ'!D417</f>
        <v>0</v>
      </c>
      <c r="E472" s="99" t="e">
        <f>'по комитетам'!#REF!</f>
        <v>#REF!</v>
      </c>
      <c r="F472" s="99">
        <f>'по комитетам'!G491</f>
        <v>2866118</v>
      </c>
      <c r="G472" s="99">
        <f>'по комитетам'!H491</f>
        <v>9000000</v>
      </c>
      <c r="H472" s="170"/>
      <c r="J472" s="132"/>
      <c r="K472" s="132"/>
      <c r="L472" s="132"/>
      <c r="M472" s="132"/>
    </row>
    <row r="473" spans="1:13" s="32" customFormat="1" ht="38.25" hidden="1">
      <c r="A473" s="392"/>
      <c r="B473" s="395"/>
      <c r="C473" s="102" t="s">
        <v>496</v>
      </c>
      <c r="D473" s="99">
        <f>'СП МТ'!D417</f>
        <v>0</v>
      </c>
      <c r="E473" s="99" t="e">
        <f>'по комитетам'!#REF!</f>
        <v>#REF!</v>
      </c>
      <c r="F473" s="99">
        <f>'по комитетам'!G492</f>
        <v>0</v>
      </c>
      <c r="G473" s="99">
        <f>'по комитетам'!H492</f>
        <v>0</v>
      </c>
      <c r="H473" s="170"/>
      <c r="J473" s="132"/>
      <c r="K473" s="132"/>
      <c r="L473" s="132"/>
      <c r="M473" s="132"/>
    </row>
    <row r="474" spans="1:13" s="32" customFormat="1" ht="30" hidden="1" customHeight="1">
      <c r="A474" s="392"/>
      <c r="B474" s="395"/>
      <c r="C474" s="102" t="s">
        <v>587</v>
      </c>
      <c r="D474" s="99">
        <f>'СП МТ'!D418</f>
        <v>0</v>
      </c>
      <c r="E474" s="99" t="e">
        <f>'по комитетам'!#REF!</f>
        <v>#REF!</v>
      </c>
      <c r="F474" s="99">
        <f>'по комитетам'!G493</f>
        <v>0</v>
      </c>
      <c r="G474" s="99">
        <f>'по комитетам'!H493</f>
        <v>0</v>
      </c>
      <c r="H474" s="170"/>
      <c r="J474" s="132"/>
      <c r="K474" s="132"/>
      <c r="L474" s="132"/>
      <c r="M474" s="132"/>
    </row>
    <row r="475" spans="1:13" s="32" customFormat="1" ht="38.25">
      <c r="A475" s="348" t="s">
        <v>19</v>
      </c>
      <c r="B475" s="240" t="s">
        <v>47</v>
      </c>
      <c r="C475" s="95" t="s">
        <v>108</v>
      </c>
      <c r="D475" s="96">
        <f>D476+D521</f>
        <v>15339711</v>
      </c>
      <c r="E475" s="96">
        <f>E476+E521</f>
        <v>0</v>
      </c>
      <c r="F475" s="96">
        <f t="shared" ref="F475:G475" si="11">F476</f>
        <v>0</v>
      </c>
      <c r="G475" s="96">
        <f t="shared" si="11"/>
        <v>0</v>
      </c>
      <c r="H475" s="257"/>
      <c r="J475" s="132">
        <v>3807470</v>
      </c>
      <c r="K475" s="132" t="e">
        <f>#REF!-J475</f>
        <v>#REF!</v>
      </c>
      <c r="L475" s="132">
        <v>7807470</v>
      </c>
      <c r="M475" s="132" t="e">
        <f>#REF!-L475</f>
        <v>#REF!</v>
      </c>
    </row>
    <row r="476" spans="1:13" s="32" customFormat="1" ht="25.5" hidden="1" customHeight="1">
      <c r="A476" s="348"/>
      <c r="B476" s="349" t="s">
        <v>46</v>
      </c>
      <c r="C476" s="98" t="s">
        <v>535</v>
      </c>
      <c r="D476" s="99">
        <f>SUM(D477:D520)</f>
        <v>0</v>
      </c>
      <c r="E476" s="100"/>
      <c r="F476" s="100"/>
      <c r="G476" s="100"/>
      <c r="H476" s="257"/>
      <c r="J476" s="132"/>
      <c r="K476" s="132"/>
      <c r="L476" s="132"/>
      <c r="M476" s="132"/>
    </row>
    <row r="477" spans="1:13" s="32" customFormat="1" ht="25.5" hidden="1" customHeight="1">
      <c r="A477" s="348"/>
      <c r="B477" s="349"/>
      <c r="C477" s="98" t="s">
        <v>222</v>
      </c>
      <c r="D477" s="99">
        <f>'СП МТ'!D421</f>
        <v>0</v>
      </c>
      <c r="E477" s="99"/>
      <c r="F477" s="99"/>
      <c r="G477" s="99"/>
      <c r="H477" s="257"/>
      <c r="J477" s="132"/>
      <c r="K477" s="132"/>
      <c r="L477" s="132"/>
      <c r="M477" s="132"/>
    </row>
    <row r="478" spans="1:13" s="32" customFormat="1" ht="25.5" hidden="1" customHeight="1">
      <c r="A478" s="348"/>
      <c r="B478" s="349"/>
      <c r="C478" s="98" t="s">
        <v>223</v>
      </c>
      <c r="D478" s="99">
        <f>'СП МТ'!D422</f>
        <v>0</v>
      </c>
      <c r="E478" s="99"/>
      <c r="F478" s="99"/>
      <c r="G478" s="99"/>
      <c r="H478" s="257"/>
      <c r="J478" s="132"/>
      <c r="K478" s="132"/>
      <c r="L478" s="132"/>
      <c r="M478" s="132"/>
    </row>
    <row r="479" spans="1:13" s="32" customFormat="1" ht="25.5" hidden="1" customHeight="1">
      <c r="A479" s="348"/>
      <c r="B479" s="349"/>
      <c r="C479" s="98" t="s">
        <v>224</v>
      </c>
      <c r="D479" s="99">
        <f>'СП МТ'!D423</f>
        <v>0</v>
      </c>
      <c r="E479" s="99"/>
      <c r="F479" s="99"/>
      <c r="G479" s="99"/>
      <c r="H479" s="257"/>
      <c r="J479" s="132"/>
      <c r="K479" s="132"/>
      <c r="L479" s="132"/>
      <c r="M479" s="132"/>
    </row>
    <row r="480" spans="1:13" s="32" customFormat="1" ht="25.5" hidden="1" customHeight="1">
      <c r="A480" s="348"/>
      <c r="B480" s="349"/>
      <c r="C480" s="98" t="s">
        <v>225</v>
      </c>
      <c r="D480" s="99">
        <f>'СП МТ'!D424</f>
        <v>0</v>
      </c>
      <c r="E480" s="99"/>
      <c r="F480" s="99"/>
      <c r="G480" s="99"/>
      <c r="H480" s="257"/>
      <c r="J480" s="132"/>
      <c r="K480" s="132"/>
      <c r="L480" s="132"/>
      <c r="M480" s="132"/>
    </row>
    <row r="481" spans="1:13" s="32" customFormat="1" ht="25.5" hidden="1" customHeight="1">
      <c r="A481" s="348"/>
      <c r="B481" s="349"/>
      <c r="C481" s="98" t="s">
        <v>226</v>
      </c>
      <c r="D481" s="99">
        <f>'СП МТ'!D425</f>
        <v>0</v>
      </c>
      <c r="E481" s="99"/>
      <c r="F481" s="99"/>
      <c r="G481" s="99"/>
      <c r="H481" s="257"/>
      <c r="J481" s="132"/>
      <c r="K481" s="132"/>
      <c r="L481" s="132"/>
      <c r="M481" s="132"/>
    </row>
    <row r="482" spans="1:13" s="32" customFormat="1" ht="25.5" hidden="1" customHeight="1">
      <c r="A482" s="348"/>
      <c r="B482" s="349"/>
      <c r="C482" s="98" t="s">
        <v>227</v>
      </c>
      <c r="D482" s="99">
        <f>'СП МТ'!D426</f>
        <v>0</v>
      </c>
      <c r="E482" s="99"/>
      <c r="F482" s="99"/>
      <c r="G482" s="99"/>
      <c r="H482" s="257"/>
      <c r="J482" s="132"/>
      <c r="K482" s="132"/>
      <c r="L482" s="132"/>
      <c r="M482" s="132"/>
    </row>
    <row r="483" spans="1:13" s="32" customFormat="1" ht="25.5" hidden="1" customHeight="1">
      <c r="A483" s="348"/>
      <c r="B483" s="349"/>
      <c r="C483" s="98" t="s">
        <v>228</v>
      </c>
      <c r="D483" s="99">
        <f>'СП МТ'!D427</f>
        <v>0</v>
      </c>
      <c r="E483" s="99"/>
      <c r="F483" s="99"/>
      <c r="G483" s="99"/>
      <c r="H483" s="257"/>
      <c r="J483" s="132"/>
      <c r="K483" s="132"/>
      <c r="L483" s="132"/>
      <c r="M483" s="132"/>
    </row>
    <row r="484" spans="1:13" s="32" customFormat="1" ht="25.5" hidden="1" customHeight="1">
      <c r="A484" s="348"/>
      <c r="B484" s="349"/>
      <c r="C484" s="98" t="s">
        <v>229</v>
      </c>
      <c r="D484" s="99">
        <f>'СП МТ'!D428</f>
        <v>0</v>
      </c>
      <c r="E484" s="99"/>
      <c r="F484" s="99"/>
      <c r="G484" s="99"/>
      <c r="H484" s="257"/>
      <c r="J484" s="132"/>
      <c r="K484" s="132"/>
      <c r="L484" s="132"/>
      <c r="M484" s="132"/>
    </row>
    <row r="485" spans="1:13" s="32" customFormat="1" ht="25.5" hidden="1" customHeight="1">
      <c r="A485" s="348"/>
      <c r="B485" s="349"/>
      <c r="C485" s="98" t="s">
        <v>252</v>
      </c>
      <c r="D485" s="99">
        <f>'СП МТ'!D429</f>
        <v>0</v>
      </c>
      <c r="E485" s="99"/>
      <c r="F485" s="99"/>
      <c r="G485" s="99"/>
      <c r="H485" s="257"/>
      <c r="J485" s="132"/>
      <c r="K485" s="132"/>
      <c r="L485" s="132"/>
      <c r="M485" s="132"/>
    </row>
    <row r="486" spans="1:13" s="32" customFormat="1" ht="25.5" hidden="1" customHeight="1">
      <c r="A486" s="348"/>
      <c r="B486" s="349"/>
      <c r="C486" s="98" t="s">
        <v>253</v>
      </c>
      <c r="D486" s="99">
        <f>'СП МТ'!D430</f>
        <v>0</v>
      </c>
      <c r="E486" s="99"/>
      <c r="F486" s="99"/>
      <c r="G486" s="99"/>
      <c r="H486" s="257"/>
      <c r="J486" s="132"/>
      <c r="K486" s="132"/>
      <c r="L486" s="132"/>
      <c r="M486" s="132"/>
    </row>
    <row r="487" spans="1:13" s="32" customFormat="1" ht="25.5" hidden="1" customHeight="1">
      <c r="A487" s="348"/>
      <c r="B487" s="349"/>
      <c r="C487" s="98" t="s">
        <v>254</v>
      </c>
      <c r="D487" s="99">
        <f>'СП МТ'!D431</f>
        <v>0</v>
      </c>
      <c r="E487" s="99"/>
      <c r="F487" s="99"/>
      <c r="G487" s="99"/>
      <c r="H487" s="257"/>
      <c r="J487" s="132"/>
      <c r="K487" s="132"/>
      <c r="L487" s="132"/>
      <c r="M487" s="132"/>
    </row>
    <row r="488" spans="1:13" s="32" customFormat="1" ht="25.5" hidden="1" customHeight="1">
      <c r="A488" s="348"/>
      <c r="B488" s="349"/>
      <c r="C488" s="98" t="s">
        <v>255</v>
      </c>
      <c r="D488" s="99">
        <f>'СП МТ'!D432</f>
        <v>0</v>
      </c>
      <c r="E488" s="99"/>
      <c r="F488" s="99"/>
      <c r="G488" s="99"/>
      <c r="H488" s="257"/>
      <c r="J488" s="132"/>
      <c r="K488" s="132"/>
      <c r="L488" s="132"/>
      <c r="M488" s="132"/>
    </row>
    <row r="489" spans="1:13" s="32" customFormat="1" ht="25.5" hidden="1" customHeight="1">
      <c r="A489" s="348"/>
      <c r="B489" s="349"/>
      <c r="C489" s="98" t="s">
        <v>256</v>
      </c>
      <c r="D489" s="99">
        <f>'СП МТ'!D433</f>
        <v>0</v>
      </c>
      <c r="E489" s="99"/>
      <c r="F489" s="99"/>
      <c r="G489" s="99"/>
      <c r="H489" s="257"/>
      <c r="J489" s="132"/>
      <c r="K489" s="132"/>
      <c r="L489" s="132"/>
      <c r="M489" s="132"/>
    </row>
    <row r="490" spans="1:13" s="32" customFormat="1" ht="25.5" hidden="1" customHeight="1">
      <c r="A490" s="348"/>
      <c r="B490" s="349"/>
      <c r="C490" s="98" t="s">
        <v>257</v>
      </c>
      <c r="D490" s="99">
        <f>'СП МТ'!D434</f>
        <v>0</v>
      </c>
      <c r="E490" s="99"/>
      <c r="F490" s="99"/>
      <c r="G490" s="99"/>
      <c r="H490" s="257"/>
      <c r="J490" s="132"/>
      <c r="K490" s="132"/>
      <c r="L490" s="132"/>
      <c r="M490" s="132"/>
    </row>
    <row r="491" spans="1:13" s="32" customFormat="1" ht="25.5" hidden="1" customHeight="1">
      <c r="A491" s="348"/>
      <c r="B491" s="349"/>
      <c r="C491" s="98" t="s">
        <v>258</v>
      </c>
      <c r="D491" s="99">
        <f>'СП МТ'!D435</f>
        <v>0</v>
      </c>
      <c r="E491" s="99"/>
      <c r="F491" s="99"/>
      <c r="G491" s="99"/>
      <c r="H491" s="257"/>
      <c r="J491" s="132"/>
      <c r="K491" s="132"/>
      <c r="L491" s="132"/>
      <c r="M491" s="132"/>
    </row>
    <row r="492" spans="1:13" s="32" customFormat="1" ht="38.25" hidden="1" customHeight="1">
      <c r="A492" s="348"/>
      <c r="B492" s="349"/>
      <c r="C492" s="98" t="s">
        <v>259</v>
      </c>
      <c r="D492" s="99">
        <f>'СП МТ'!D436</f>
        <v>0</v>
      </c>
      <c r="E492" s="99"/>
      <c r="F492" s="99"/>
      <c r="G492" s="99"/>
      <c r="H492" s="257"/>
      <c r="J492" s="132"/>
      <c r="K492" s="132"/>
      <c r="L492" s="132"/>
      <c r="M492" s="132"/>
    </row>
    <row r="493" spans="1:13" s="32" customFormat="1" ht="38.25" hidden="1" customHeight="1">
      <c r="A493" s="348"/>
      <c r="B493" s="349"/>
      <c r="C493" s="98" t="s">
        <v>260</v>
      </c>
      <c r="D493" s="99">
        <f>'СП МТ'!D437</f>
        <v>0</v>
      </c>
      <c r="E493" s="99"/>
      <c r="F493" s="99"/>
      <c r="G493" s="99"/>
      <c r="H493" s="257"/>
      <c r="J493" s="132"/>
      <c r="K493" s="132"/>
      <c r="L493" s="132"/>
      <c r="M493" s="132"/>
    </row>
    <row r="494" spans="1:13" s="32" customFormat="1" ht="38.25" hidden="1" customHeight="1">
      <c r="A494" s="348"/>
      <c r="B494" s="349"/>
      <c r="C494" s="98" t="s">
        <v>261</v>
      </c>
      <c r="D494" s="99">
        <f>'СП МТ'!D438</f>
        <v>0</v>
      </c>
      <c r="E494" s="99"/>
      <c r="F494" s="99"/>
      <c r="G494" s="99"/>
      <c r="H494" s="257"/>
      <c r="J494" s="132"/>
      <c r="K494" s="132"/>
      <c r="L494" s="132"/>
      <c r="M494" s="132"/>
    </row>
    <row r="495" spans="1:13" s="32" customFormat="1" ht="51" hidden="1" customHeight="1">
      <c r="A495" s="348"/>
      <c r="B495" s="349"/>
      <c r="C495" s="98" t="s">
        <v>262</v>
      </c>
      <c r="D495" s="99">
        <f>'СП МТ'!D439</f>
        <v>0</v>
      </c>
      <c r="E495" s="99"/>
      <c r="F495" s="99"/>
      <c r="G495" s="99"/>
      <c r="H495" s="257"/>
      <c r="J495" s="132"/>
      <c r="K495" s="132"/>
      <c r="L495" s="132"/>
      <c r="M495" s="132"/>
    </row>
    <row r="496" spans="1:13" s="32" customFormat="1" ht="51" hidden="1" customHeight="1">
      <c r="A496" s="348"/>
      <c r="B496" s="349"/>
      <c r="C496" s="98" t="s">
        <v>263</v>
      </c>
      <c r="D496" s="99">
        <f>'СП МТ'!D440</f>
        <v>0</v>
      </c>
      <c r="E496" s="99"/>
      <c r="F496" s="99"/>
      <c r="G496" s="99"/>
      <c r="H496" s="257"/>
      <c r="J496" s="132"/>
      <c r="K496" s="132"/>
      <c r="L496" s="132"/>
      <c r="M496" s="132"/>
    </row>
    <row r="497" spans="1:13" s="32" customFormat="1" ht="51" hidden="1" customHeight="1">
      <c r="A497" s="348"/>
      <c r="B497" s="349"/>
      <c r="C497" s="98" t="s">
        <v>264</v>
      </c>
      <c r="D497" s="99">
        <f>'СП МТ'!D441</f>
        <v>0</v>
      </c>
      <c r="E497" s="99"/>
      <c r="F497" s="99"/>
      <c r="G497" s="99"/>
      <c r="H497" s="257"/>
      <c r="J497" s="132"/>
      <c r="K497" s="132"/>
      <c r="L497" s="132"/>
      <c r="M497" s="132"/>
    </row>
    <row r="498" spans="1:13" s="32" customFormat="1" ht="51" hidden="1" customHeight="1">
      <c r="A498" s="348"/>
      <c r="B498" s="349"/>
      <c r="C498" s="98" t="s">
        <v>265</v>
      </c>
      <c r="D498" s="99">
        <f>'СП МТ'!D442</f>
        <v>0</v>
      </c>
      <c r="E498" s="99"/>
      <c r="F498" s="99"/>
      <c r="G498" s="99"/>
      <c r="H498" s="257"/>
      <c r="J498" s="132"/>
      <c r="K498" s="132"/>
      <c r="L498" s="132"/>
      <c r="M498" s="132"/>
    </row>
    <row r="499" spans="1:13" s="32" customFormat="1" ht="51" hidden="1" customHeight="1">
      <c r="A499" s="348"/>
      <c r="B499" s="349"/>
      <c r="C499" s="98" t="s">
        <v>266</v>
      </c>
      <c r="D499" s="99">
        <f>'СП МТ'!D443</f>
        <v>0</v>
      </c>
      <c r="E499" s="99"/>
      <c r="F499" s="99"/>
      <c r="G499" s="99"/>
      <c r="H499" s="257"/>
      <c r="J499" s="132"/>
      <c r="K499" s="132"/>
      <c r="L499" s="132"/>
      <c r="M499" s="132"/>
    </row>
    <row r="500" spans="1:13" s="32" customFormat="1" ht="51" hidden="1" customHeight="1">
      <c r="A500" s="348"/>
      <c r="B500" s="349"/>
      <c r="C500" s="98" t="s">
        <v>267</v>
      </c>
      <c r="D500" s="99">
        <f>'СП МТ'!D444</f>
        <v>0</v>
      </c>
      <c r="E500" s="99"/>
      <c r="F500" s="99"/>
      <c r="G500" s="99"/>
      <c r="H500" s="257"/>
      <c r="J500" s="132"/>
      <c r="K500" s="132"/>
      <c r="L500" s="132"/>
      <c r="M500" s="132"/>
    </row>
    <row r="501" spans="1:13" s="32" customFormat="1" ht="51" hidden="1" customHeight="1">
      <c r="A501" s="348"/>
      <c r="B501" s="349"/>
      <c r="C501" s="98" t="s">
        <v>268</v>
      </c>
      <c r="D501" s="99">
        <f>'СП МТ'!D445</f>
        <v>0</v>
      </c>
      <c r="E501" s="99"/>
      <c r="F501" s="99"/>
      <c r="G501" s="99"/>
      <c r="H501" s="257"/>
      <c r="J501" s="132"/>
      <c r="K501" s="132"/>
      <c r="L501" s="132"/>
      <c r="M501" s="132"/>
    </row>
    <row r="502" spans="1:13" s="32" customFormat="1" ht="38.25" hidden="1" customHeight="1">
      <c r="A502" s="348"/>
      <c r="B502" s="349"/>
      <c r="C502" s="98" t="s">
        <v>269</v>
      </c>
      <c r="D502" s="99">
        <f>'СП МТ'!D446</f>
        <v>0</v>
      </c>
      <c r="E502" s="99"/>
      <c r="F502" s="99"/>
      <c r="G502" s="99"/>
      <c r="H502" s="257"/>
      <c r="J502" s="132"/>
      <c r="K502" s="132"/>
      <c r="L502" s="132"/>
      <c r="M502" s="132"/>
    </row>
    <row r="503" spans="1:13" s="32" customFormat="1" ht="38.25" hidden="1" customHeight="1">
      <c r="A503" s="348"/>
      <c r="B503" s="349"/>
      <c r="C503" s="98" t="s">
        <v>270</v>
      </c>
      <c r="D503" s="99">
        <f>'СП МТ'!D447</f>
        <v>0</v>
      </c>
      <c r="E503" s="99"/>
      <c r="F503" s="99"/>
      <c r="G503" s="99"/>
      <c r="H503" s="257"/>
      <c r="J503" s="132"/>
      <c r="K503" s="132"/>
      <c r="L503" s="132"/>
      <c r="M503" s="132"/>
    </row>
    <row r="504" spans="1:13" s="32" customFormat="1" ht="51" hidden="1" customHeight="1">
      <c r="A504" s="348"/>
      <c r="B504" s="349"/>
      <c r="C504" s="98" t="s">
        <v>271</v>
      </c>
      <c r="D504" s="99">
        <f>'СП МТ'!D448</f>
        <v>0</v>
      </c>
      <c r="E504" s="99"/>
      <c r="F504" s="99"/>
      <c r="G504" s="99"/>
      <c r="H504" s="257"/>
      <c r="J504" s="132"/>
      <c r="K504" s="132"/>
      <c r="L504" s="132"/>
      <c r="M504" s="132"/>
    </row>
    <row r="505" spans="1:13" s="32" customFormat="1" ht="51" hidden="1" customHeight="1">
      <c r="A505" s="348"/>
      <c r="B505" s="349"/>
      <c r="C505" s="98" t="s">
        <v>272</v>
      </c>
      <c r="D505" s="99">
        <f>'СП МТ'!D449</f>
        <v>0</v>
      </c>
      <c r="E505" s="99"/>
      <c r="F505" s="99"/>
      <c r="G505" s="99"/>
      <c r="H505" s="257"/>
      <c r="J505" s="132"/>
      <c r="K505" s="132"/>
      <c r="L505" s="132"/>
      <c r="M505" s="132"/>
    </row>
    <row r="506" spans="1:13" s="32" customFormat="1" ht="51" hidden="1" customHeight="1">
      <c r="A506" s="348"/>
      <c r="B506" s="349"/>
      <c r="C506" s="98" t="s">
        <v>273</v>
      </c>
      <c r="D506" s="99">
        <f>'СП МТ'!D450</f>
        <v>0</v>
      </c>
      <c r="E506" s="99"/>
      <c r="F506" s="99"/>
      <c r="G506" s="99"/>
      <c r="H506" s="257"/>
      <c r="J506" s="132"/>
      <c r="K506" s="132"/>
      <c r="L506" s="132"/>
      <c r="M506" s="132"/>
    </row>
    <row r="507" spans="1:13" s="32" customFormat="1" ht="51" hidden="1" customHeight="1">
      <c r="A507" s="348"/>
      <c r="B507" s="349"/>
      <c r="C507" s="98" t="s">
        <v>274</v>
      </c>
      <c r="D507" s="99">
        <f>'СП МТ'!D451</f>
        <v>0</v>
      </c>
      <c r="E507" s="99"/>
      <c r="F507" s="99"/>
      <c r="G507" s="99"/>
      <c r="H507" s="257"/>
      <c r="J507" s="132"/>
      <c r="K507" s="132"/>
      <c r="L507" s="132"/>
      <c r="M507" s="132"/>
    </row>
    <row r="508" spans="1:13" s="32" customFormat="1" ht="38.25" hidden="1" customHeight="1">
      <c r="A508" s="348"/>
      <c r="B508" s="349"/>
      <c r="C508" s="98" t="s">
        <v>374</v>
      </c>
      <c r="D508" s="99"/>
      <c r="E508" s="99"/>
      <c r="F508" s="99"/>
      <c r="G508" s="99"/>
      <c r="H508" s="257"/>
      <c r="J508" s="132"/>
      <c r="K508" s="132"/>
      <c r="L508" s="132"/>
      <c r="M508" s="132"/>
    </row>
    <row r="509" spans="1:13" s="32" customFormat="1" ht="38.25" hidden="1" customHeight="1">
      <c r="A509" s="348"/>
      <c r="B509" s="349"/>
      <c r="C509" s="98" t="s">
        <v>375</v>
      </c>
      <c r="D509" s="99"/>
      <c r="E509" s="99"/>
      <c r="F509" s="99"/>
      <c r="G509" s="99"/>
      <c r="H509" s="257"/>
      <c r="J509" s="132"/>
      <c r="K509" s="132"/>
      <c r="L509" s="132"/>
      <c r="M509" s="132"/>
    </row>
    <row r="510" spans="1:13" s="32" customFormat="1" ht="38.25" hidden="1" customHeight="1">
      <c r="A510" s="348"/>
      <c r="B510" s="349"/>
      <c r="C510" s="98" t="s">
        <v>376</v>
      </c>
      <c r="D510" s="99"/>
      <c r="E510" s="99"/>
      <c r="F510" s="99"/>
      <c r="G510" s="99"/>
      <c r="H510" s="257"/>
      <c r="J510" s="132"/>
      <c r="K510" s="132"/>
      <c r="L510" s="132"/>
      <c r="M510" s="132"/>
    </row>
    <row r="511" spans="1:13" s="32" customFormat="1" ht="38.25" hidden="1" customHeight="1">
      <c r="A511" s="348"/>
      <c r="B511" s="349"/>
      <c r="C511" s="98" t="s">
        <v>377</v>
      </c>
      <c r="D511" s="99"/>
      <c r="E511" s="99"/>
      <c r="F511" s="99"/>
      <c r="G511" s="99"/>
      <c r="H511" s="257"/>
      <c r="J511" s="132"/>
      <c r="K511" s="132"/>
      <c r="L511" s="132"/>
      <c r="M511" s="132"/>
    </row>
    <row r="512" spans="1:13" s="32" customFormat="1" ht="38.25" hidden="1" customHeight="1">
      <c r="A512" s="348"/>
      <c r="B512" s="349"/>
      <c r="C512" s="98" t="s">
        <v>378</v>
      </c>
      <c r="D512" s="99"/>
      <c r="E512" s="99"/>
      <c r="F512" s="99"/>
      <c r="G512" s="99"/>
      <c r="H512" s="257"/>
      <c r="J512" s="132"/>
      <c r="K512" s="132"/>
      <c r="L512" s="132"/>
      <c r="M512" s="132"/>
    </row>
    <row r="513" spans="1:13" s="32" customFormat="1" ht="38.25" hidden="1" customHeight="1">
      <c r="A513" s="348"/>
      <c r="B513" s="349"/>
      <c r="C513" s="98" t="s">
        <v>379</v>
      </c>
      <c r="D513" s="99"/>
      <c r="E513" s="99"/>
      <c r="F513" s="99"/>
      <c r="G513" s="99"/>
      <c r="H513" s="257"/>
      <c r="J513" s="132"/>
      <c r="K513" s="132"/>
      <c r="L513" s="132"/>
      <c r="M513" s="132"/>
    </row>
    <row r="514" spans="1:13" s="32" customFormat="1" ht="38.25" hidden="1" customHeight="1">
      <c r="A514" s="348"/>
      <c r="B514" s="349"/>
      <c r="C514" s="98" t="s">
        <v>380</v>
      </c>
      <c r="D514" s="99"/>
      <c r="E514" s="99"/>
      <c r="F514" s="99"/>
      <c r="G514" s="99"/>
      <c r="H514" s="257"/>
      <c r="J514" s="132"/>
      <c r="K514" s="132"/>
      <c r="L514" s="132"/>
      <c r="M514" s="132"/>
    </row>
    <row r="515" spans="1:13" s="32" customFormat="1" ht="38.25" hidden="1" customHeight="1">
      <c r="A515" s="348"/>
      <c r="B515" s="349"/>
      <c r="C515" s="98" t="s">
        <v>381</v>
      </c>
      <c r="D515" s="99"/>
      <c r="E515" s="99"/>
      <c r="F515" s="99"/>
      <c r="G515" s="99"/>
      <c r="H515" s="257"/>
      <c r="J515" s="132"/>
      <c r="K515" s="132"/>
      <c r="L515" s="132"/>
      <c r="M515" s="132"/>
    </row>
    <row r="516" spans="1:13" s="32" customFormat="1" ht="38.25" hidden="1" customHeight="1">
      <c r="A516" s="348"/>
      <c r="B516" s="349"/>
      <c r="C516" s="98" t="s">
        <v>382</v>
      </c>
      <c r="D516" s="99"/>
      <c r="E516" s="99"/>
      <c r="F516" s="99"/>
      <c r="G516" s="99"/>
      <c r="H516" s="257"/>
      <c r="J516" s="132"/>
      <c r="K516" s="132"/>
      <c r="L516" s="132"/>
      <c r="M516" s="132"/>
    </row>
    <row r="517" spans="1:13" s="32" customFormat="1" ht="38.25" hidden="1" customHeight="1">
      <c r="A517" s="348"/>
      <c r="B517" s="349"/>
      <c r="C517" s="98" t="s">
        <v>383</v>
      </c>
      <c r="D517" s="99"/>
      <c r="E517" s="99"/>
      <c r="F517" s="99"/>
      <c r="G517" s="99"/>
      <c r="H517" s="257"/>
      <c r="J517" s="132"/>
      <c r="K517" s="132"/>
      <c r="L517" s="132"/>
      <c r="M517" s="132"/>
    </row>
    <row r="518" spans="1:13" s="32" customFormat="1" ht="38.25" hidden="1" customHeight="1">
      <c r="A518" s="348"/>
      <c r="B518" s="349"/>
      <c r="C518" s="98" t="s">
        <v>384</v>
      </c>
      <c r="D518" s="99"/>
      <c r="E518" s="99"/>
      <c r="F518" s="99"/>
      <c r="G518" s="99"/>
      <c r="H518" s="257"/>
      <c r="J518" s="132"/>
      <c r="K518" s="132"/>
      <c r="L518" s="132"/>
      <c r="M518" s="132"/>
    </row>
    <row r="519" spans="1:13" s="32" customFormat="1" ht="38.25" hidden="1" customHeight="1">
      <c r="A519" s="348"/>
      <c r="B519" s="349"/>
      <c r="C519" s="98" t="s">
        <v>385</v>
      </c>
      <c r="D519" s="99"/>
      <c r="E519" s="99"/>
      <c r="F519" s="99"/>
      <c r="G519" s="99"/>
      <c r="H519" s="257"/>
      <c r="J519" s="132"/>
      <c r="K519" s="132"/>
      <c r="L519" s="132"/>
      <c r="M519" s="132"/>
    </row>
    <row r="520" spans="1:13" s="32" customFormat="1" ht="51" hidden="1" customHeight="1">
      <c r="A520" s="348"/>
      <c r="B520" s="349"/>
      <c r="C520" s="98" t="s">
        <v>275</v>
      </c>
      <c r="D520" s="99">
        <f>'СП МТ'!D464</f>
        <v>0</v>
      </c>
      <c r="E520" s="99"/>
      <c r="F520" s="99"/>
      <c r="G520" s="99"/>
      <c r="H520" s="257"/>
      <c r="J520" s="132"/>
      <c r="K520" s="132"/>
      <c r="L520" s="132"/>
      <c r="M520" s="132"/>
    </row>
    <row r="521" spans="1:13" ht="25.5">
      <c r="A521" s="348"/>
      <c r="B521" s="349" t="s">
        <v>34</v>
      </c>
      <c r="C521" s="98" t="s">
        <v>35</v>
      </c>
      <c r="D521" s="99">
        <f>SUM(D522:D527)</f>
        <v>15339711</v>
      </c>
      <c r="E521" s="99">
        <f>'по комитетам'!F552</f>
        <v>0</v>
      </c>
      <c r="F521" s="99"/>
      <c r="G521" s="99"/>
      <c r="H521" s="226"/>
      <c r="J521" s="131"/>
      <c r="K521" s="131"/>
      <c r="L521" s="131"/>
      <c r="M521" s="131"/>
    </row>
    <row r="522" spans="1:13" ht="25.5" hidden="1" customHeight="1">
      <c r="A522" s="348"/>
      <c r="B522" s="349"/>
      <c r="C522" s="98" t="s">
        <v>484</v>
      </c>
      <c r="D522" s="99">
        <f>'СП МТ'!D466</f>
        <v>3412779</v>
      </c>
      <c r="E522" s="99"/>
      <c r="F522" s="99"/>
      <c r="G522" s="99"/>
      <c r="H522" s="226"/>
      <c r="J522" s="131"/>
      <c r="K522" s="131"/>
      <c r="L522" s="131"/>
      <c r="M522" s="131"/>
    </row>
    <row r="523" spans="1:13" ht="38.25" hidden="1" customHeight="1">
      <c r="A523" s="348"/>
      <c r="B523" s="349"/>
      <c r="C523" s="98" t="s">
        <v>485</v>
      </c>
      <c r="D523" s="99">
        <f>'СП МТ'!D467</f>
        <v>3000000</v>
      </c>
      <c r="E523" s="99"/>
      <c r="F523" s="99"/>
      <c r="G523" s="99"/>
      <c r="H523" s="226"/>
      <c r="J523" s="131"/>
      <c r="K523" s="131"/>
      <c r="L523" s="131"/>
      <c r="M523" s="131"/>
    </row>
    <row r="524" spans="1:13" ht="38.25" hidden="1" customHeight="1">
      <c r="A524" s="348"/>
      <c r="B524" s="349"/>
      <c r="C524" s="98" t="s">
        <v>257</v>
      </c>
      <c r="D524" s="99">
        <f>'СП МТ'!D468</f>
        <v>2643008</v>
      </c>
      <c r="E524" s="99"/>
      <c r="F524" s="99"/>
      <c r="G524" s="99"/>
      <c r="H524" s="226"/>
      <c r="J524" s="131"/>
      <c r="K524" s="131"/>
      <c r="L524" s="131"/>
      <c r="M524" s="131"/>
    </row>
    <row r="525" spans="1:13" ht="38.25" hidden="1" customHeight="1">
      <c r="A525" s="348"/>
      <c r="B525" s="349"/>
      <c r="C525" s="98" t="s">
        <v>254</v>
      </c>
      <c r="D525" s="99">
        <f>'СП МТ'!D469</f>
        <v>997909</v>
      </c>
      <c r="E525" s="99"/>
      <c r="F525" s="99"/>
      <c r="G525" s="99"/>
      <c r="H525" s="226"/>
      <c r="J525" s="131"/>
      <c r="K525" s="131"/>
      <c r="L525" s="131"/>
      <c r="M525" s="131"/>
    </row>
    <row r="526" spans="1:13" ht="38.25" hidden="1" customHeight="1">
      <c r="A526" s="348"/>
      <c r="B526" s="349"/>
      <c r="C526" s="98" t="s">
        <v>255</v>
      </c>
      <c r="D526" s="99">
        <f>'СП МТ'!D470</f>
        <v>2643008</v>
      </c>
      <c r="E526" s="99"/>
      <c r="F526" s="99"/>
      <c r="G526" s="99"/>
      <c r="H526" s="226"/>
      <c r="J526" s="131"/>
      <c r="K526" s="131"/>
      <c r="L526" s="131"/>
      <c r="M526" s="131"/>
    </row>
    <row r="527" spans="1:13" ht="0.75" customHeight="1">
      <c r="A527" s="348"/>
      <c r="B527" s="349"/>
      <c r="C527" s="98" t="s">
        <v>256</v>
      </c>
      <c r="D527" s="99">
        <f>'СП МТ'!D471</f>
        <v>2643007</v>
      </c>
      <c r="E527" s="99"/>
      <c r="F527" s="99"/>
      <c r="G527" s="99"/>
      <c r="H527" s="226"/>
      <c r="J527" s="131"/>
      <c r="K527" s="131"/>
      <c r="L527" s="131"/>
      <c r="M527" s="131"/>
    </row>
    <row r="528" spans="1:13" ht="102">
      <c r="A528" s="241" t="s">
        <v>9</v>
      </c>
      <c r="B528" s="108"/>
      <c r="C528" s="123" t="s">
        <v>586</v>
      </c>
      <c r="D528" s="124"/>
      <c r="E528" s="124">
        <f>'по комитетам'!F583</f>
        <v>50000000</v>
      </c>
      <c r="F528" s="124">
        <f>'по комитетам'!G676</f>
        <v>0</v>
      </c>
      <c r="G528" s="124">
        <f>'по комитетам'!H676</f>
        <v>0</v>
      </c>
      <c r="H528" s="226"/>
      <c r="J528" s="131"/>
      <c r="K528" s="131"/>
      <c r="L528" s="131"/>
      <c r="M528" s="131"/>
    </row>
    <row r="529" spans="1:8">
      <c r="A529" s="23"/>
      <c r="B529" s="23"/>
      <c r="C529" s="63"/>
      <c r="D529" s="62"/>
      <c r="E529" s="62"/>
      <c r="F529" s="62"/>
      <c r="G529" s="62"/>
      <c r="H529" s="23"/>
    </row>
    <row r="530" spans="1:8">
      <c r="A530" s="23"/>
      <c r="B530" s="23"/>
      <c r="C530" s="63"/>
      <c r="D530" s="23"/>
      <c r="E530" s="23"/>
      <c r="F530" s="23"/>
      <c r="G530" s="23"/>
      <c r="H530" s="23"/>
    </row>
    <row r="531" spans="1:8">
      <c r="A531" s="23"/>
      <c r="B531" s="23"/>
      <c r="C531" s="23"/>
      <c r="D531" s="23"/>
      <c r="E531" s="23"/>
      <c r="F531" s="23"/>
      <c r="G531" s="23"/>
      <c r="H531" s="23"/>
    </row>
    <row r="532" spans="1:8">
      <c r="A532" s="23"/>
      <c r="B532" s="23"/>
      <c r="C532" s="23"/>
      <c r="D532" s="23"/>
      <c r="E532" s="23"/>
      <c r="F532" s="23"/>
      <c r="G532" s="23"/>
      <c r="H532" s="23"/>
    </row>
    <row r="533" spans="1:8">
      <c r="A533" s="23"/>
      <c r="B533" s="23"/>
      <c r="C533" s="23"/>
      <c r="D533" s="23"/>
      <c r="E533" s="23"/>
      <c r="F533" s="23"/>
      <c r="G533" s="23"/>
      <c r="H533" s="23"/>
    </row>
    <row r="534" spans="1:8">
      <c r="A534" s="23"/>
      <c r="B534" s="23"/>
      <c r="C534" s="23"/>
      <c r="D534" s="23"/>
      <c r="E534" s="23"/>
      <c r="F534" s="23"/>
      <c r="G534" s="23"/>
      <c r="H534" s="23"/>
    </row>
    <row r="535" spans="1:8">
      <c r="A535" s="23"/>
      <c r="B535" s="23"/>
      <c r="C535" s="23"/>
      <c r="D535" s="23"/>
      <c r="E535" s="23"/>
      <c r="F535" s="23"/>
      <c r="G535" s="23"/>
      <c r="H535" s="23"/>
    </row>
    <row r="536" spans="1:8">
      <c r="A536" s="23"/>
      <c r="B536" s="23"/>
      <c r="C536" s="23"/>
      <c r="D536" s="23"/>
      <c r="E536" s="23"/>
      <c r="F536" s="23"/>
      <c r="G536" s="23"/>
      <c r="H536" s="23"/>
    </row>
    <row r="537" spans="1:8">
      <c r="A537" s="23"/>
      <c r="B537" s="23"/>
      <c r="C537" s="23"/>
      <c r="D537" s="23"/>
      <c r="E537" s="23"/>
      <c r="F537" s="23"/>
      <c r="G537" s="23"/>
      <c r="H537" s="23"/>
    </row>
    <row r="538" spans="1:8">
      <c r="A538" s="23"/>
      <c r="B538" s="23"/>
      <c r="C538" s="23"/>
      <c r="D538" s="23"/>
      <c r="E538" s="23"/>
      <c r="F538" s="23"/>
      <c r="G538" s="23"/>
      <c r="H538" s="23"/>
    </row>
    <row r="539" spans="1:8">
      <c r="A539" s="23"/>
      <c r="B539" s="23"/>
      <c r="C539" s="23"/>
      <c r="D539" s="23"/>
      <c r="E539" s="23"/>
      <c r="F539" s="23"/>
      <c r="G539" s="23"/>
      <c r="H539" s="23"/>
    </row>
    <row r="540" spans="1:8">
      <c r="A540" s="23"/>
      <c r="B540" s="23"/>
      <c r="C540" s="23"/>
      <c r="D540" s="23"/>
      <c r="E540" s="23"/>
      <c r="F540" s="23"/>
      <c r="G540" s="23"/>
      <c r="H540" s="23"/>
    </row>
    <row r="541" spans="1:8">
      <c r="A541" s="23"/>
      <c r="B541" s="23"/>
      <c r="C541" s="23"/>
      <c r="D541" s="23"/>
      <c r="E541" s="23"/>
      <c r="F541" s="23"/>
      <c r="G541" s="23"/>
      <c r="H541" s="23"/>
    </row>
    <row r="542" spans="1:8">
      <c r="A542" s="23"/>
      <c r="B542" s="23"/>
      <c r="C542" s="23"/>
      <c r="D542" s="23"/>
      <c r="E542" s="23"/>
      <c r="F542" s="23"/>
      <c r="G542" s="23"/>
      <c r="H542" s="23"/>
    </row>
    <row r="543" spans="1:8">
      <c r="A543" s="23"/>
      <c r="B543" s="23"/>
      <c r="C543" s="23"/>
      <c r="D543" s="23"/>
      <c r="E543" s="23"/>
      <c r="F543" s="23"/>
      <c r="G543" s="23"/>
      <c r="H543" s="23"/>
    </row>
    <row r="544" spans="1:8">
      <c r="A544" s="23"/>
      <c r="B544" s="23"/>
      <c r="C544" s="23"/>
      <c r="D544" s="23"/>
      <c r="E544" s="23"/>
      <c r="F544" s="23"/>
      <c r="G544" s="23"/>
      <c r="H544" s="23"/>
    </row>
    <row r="545" spans="1:8">
      <c r="A545" s="23"/>
      <c r="B545" s="23"/>
      <c r="C545" s="23"/>
      <c r="D545" s="23"/>
      <c r="E545" s="23"/>
      <c r="F545" s="23"/>
      <c r="G545" s="23"/>
      <c r="H545" s="23"/>
    </row>
    <row r="546" spans="1:8">
      <c r="A546" s="23"/>
      <c r="B546" s="23"/>
      <c r="C546" s="23"/>
      <c r="D546" s="23"/>
      <c r="E546" s="23"/>
      <c r="F546" s="23"/>
      <c r="G546" s="23"/>
      <c r="H546" s="23"/>
    </row>
    <row r="547" spans="1:8">
      <c r="A547" s="23"/>
      <c r="B547" s="23"/>
      <c r="C547" s="23"/>
      <c r="D547" s="23"/>
      <c r="E547" s="23"/>
      <c r="F547" s="23"/>
      <c r="G547" s="23"/>
      <c r="H547" s="23"/>
    </row>
    <row r="548" spans="1:8">
      <c r="A548" s="23"/>
      <c r="B548" s="23"/>
      <c r="C548" s="23"/>
      <c r="D548" s="23"/>
      <c r="E548" s="23"/>
      <c r="F548" s="23"/>
      <c r="G548" s="23"/>
      <c r="H548" s="23"/>
    </row>
    <row r="549" spans="1:8">
      <c r="A549" s="23"/>
      <c r="B549" s="23"/>
      <c r="C549" s="23"/>
      <c r="D549" s="23"/>
      <c r="E549" s="23"/>
      <c r="F549" s="23"/>
      <c r="G549" s="23"/>
      <c r="H549" s="23"/>
    </row>
    <row r="550" spans="1:8">
      <c r="A550" s="23"/>
      <c r="B550" s="23"/>
      <c r="C550" s="23"/>
      <c r="D550" s="23"/>
      <c r="E550" s="23"/>
      <c r="F550" s="23"/>
      <c r="G550" s="23"/>
      <c r="H550" s="23"/>
    </row>
    <row r="551" spans="1:8">
      <c r="A551" s="23"/>
      <c r="B551" s="23"/>
      <c r="C551" s="23"/>
      <c r="D551" s="23"/>
      <c r="E551" s="23"/>
      <c r="F551" s="23"/>
      <c r="G551" s="23"/>
      <c r="H551" s="23"/>
    </row>
    <row r="552" spans="1:8">
      <c r="A552" s="23"/>
      <c r="B552" s="23"/>
      <c r="C552" s="23"/>
      <c r="D552" s="23"/>
      <c r="E552" s="23"/>
      <c r="F552" s="23"/>
      <c r="G552" s="23"/>
      <c r="H552" s="23"/>
    </row>
    <row r="553" spans="1:8">
      <c r="A553" s="23"/>
      <c r="B553" s="23"/>
      <c r="C553" s="23"/>
      <c r="D553" s="23"/>
      <c r="E553" s="23"/>
      <c r="F553" s="23"/>
      <c r="G553" s="23"/>
      <c r="H553" s="23"/>
    </row>
    <row r="554" spans="1:8">
      <c r="A554" s="23"/>
      <c r="B554" s="23"/>
      <c r="C554" s="23"/>
      <c r="D554" s="23"/>
      <c r="E554" s="23"/>
      <c r="F554" s="23"/>
      <c r="G554" s="23"/>
      <c r="H554" s="23"/>
    </row>
    <row r="555" spans="1:8">
      <c r="A555" s="23"/>
      <c r="B555" s="23"/>
      <c r="C555" s="23"/>
      <c r="D555" s="23"/>
      <c r="E555" s="23"/>
      <c r="F555" s="23"/>
      <c r="G555" s="23"/>
      <c r="H555" s="23"/>
    </row>
    <row r="556" spans="1:8">
      <c r="A556" s="23"/>
      <c r="B556" s="23"/>
      <c r="C556" s="23"/>
      <c r="D556" s="23"/>
      <c r="E556" s="23"/>
      <c r="F556" s="23"/>
      <c r="G556" s="23"/>
      <c r="H556" s="23"/>
    </row>
    <row r="557" spans="1:8">
      <c r="A557" s="23"/>
      <c r="B557" s="23"/>
      <c r="C557" s="23"/>
      <c r="D557" s="23"/>
      <c r="E557" s="23"/>
      <c r="F557" s="23"/>
      <c r="G557" s="23"/>
      <c r="H557" s="23"/>
    </row>
    <row r="558" spans="1:8">
      <c r="A558" s="23"/>
      <c r="B558" s="23"/>
      <c r="C558" s="23"/>
      <c r="D558" s="23"/>
      <c r="E558" s="23"/>
      <c r="F558" s="23"/>
      <c r="G558" s="23"/>
      <c r="H558" s="23"/>
    </row>
    <row r="559" spans="1:8">
      <c r="A559" s="23"/>
      <c r="B559" s="23"/>
      <c r="C559" s="23"/>
      <c r="D559" s="23"/>
      <c r="E559" s="23"/>
      <c r="F559" s="23"/>
      <c r="G559" s="23"/>
      <c r="H559" s="23"/>
    </row>
    <row r="560" spans="1:8">
      <c r="A560" s="23"/>
      <c r="B560" s="23"/>
      <c r="C560" s="23"/>
      <c r="D560" s="23"/>
      <c r="E560" s="23"/>
      <c r="F560" s="23"/>
      <c r="G560" s="23"/>
      <c r="H560" s="23"/>
    </row>
    <row r="561" spans="1:8">
      <c r="A561" s="23"/>
      <c r="B561" s="23"/>
      <c r="C561" s="23"/>
      <c r="D561" s="23"/>
      <c r="E561" s="23"/>
      <c r="F561" s="23"/>
      <c r="G561" s="23"/>
      <c r="H561" s="23"/>
    </row>
    <row r="562" spans="1:8">
      <c r="A562" s="23"/>
      <c r="B562" s="23"/>
      <c r="C562" s="23"/>
      <c r="D562" s="23"/>
      <c r="E562" s="23"/>
      <c r="F562" s="23"/>
      <c r="G562" s="23"/>
      <c r="H562" s="23"/>
    </row>
    <row r="563" spans="1:8">
      <c r="A563" s="23"/>
      <c r="B563" s="23"/>
      <c r="C563" s="23"/>
      <c r="D563" s="23"/>
      <c r="E563" s="23"/>
      <c r="F563" s="23"/>
      <c r="G563" s="23"/>
      <c r="H563" s="23"/>
    </row>
    <row r="564" spans="1:8">
      <c r="A564" s="23"/>
      <c r="B564" s="23"/>
      <c r="C564" s="23"/>
      <c r="D564" s="23"/>
      <c r="E564" s="23"/>
      <c r="F564" s="23"/>
      <c r="G564" s="23"/>
      <c r="H564" s="23"/>
    </row>
    <row r="565" spans="1:8">
      <c r="A565" s="23"/>
      <c r="B565" s="23"/>
      <c r="C565" s="23"/>
      <c r="D565" s="23"/>
      <c r="E565" s="23"/>
      <c r="F565" s="23"/>
      <c r="G565" s="23"/>
      <c r="H565" s="23"/>
    </row>
    <row r="566" spans="1:8">
      <c r="A566" s="23"/>
      <c r="B566" s="23"/>
      <c r="C566" s="23"/>
      <c r="D566" s="23"/>
      <c r="E566" s="23"/>
      <c r="F566" s="23"/>
      <c r="G566" s="23"/>
      <c r="H566" s="23"/>
    </row>
    <row r="567" spans="1:8">
      <c r="A567" s="23"/>
      <c r="B567" s="23"/>
      <c r="C567" s="23"/>
      <c r="D567" s="23"/>
      <c r="E567" s="23"/>
      <c r="F567" s="23"/>
      <c r="G567" s="23"/>
      <c r="H567" s="23"/>
    </row>
    <row r="568" spans="1:8">
      <c r="A568" s="23"/>
      <c r="B568" s="23"/>
      <c r="C568" s="23"/>
      <c r="D568" s="23"/>
      <c r="E568" s="23"/>
      <c r="F568" s="23"/>
      <c r="G568" s="23"/>
      <c r="H568" s="23"/>
    </row>
    <row r="569" spans="1:8">
      <c r="A569" s="23"/>
      <c r="B569" s="23"/>
      <c r="C569" s="23"/>
      <c r="D569" s="23"/>
      <c r="E569" s="23"/>
      <c r="F569" s="23"/>
      <c r="G569" s="23"/>
      <c r="H569" s="23"/>
    </row>
    <row r="570" spans="1:8">
      <c r="A570" s="23"/>
      <c r="B570" s="23"/>
      <c r="C570" s="23"/>
      <c r="D570" s="23"/>
      <c r="E570" s="23"/>
      <c r="F570" s="23"/>
      <c r="G570" s="23"/>
      <c r="H570" s="23"/>
    </row>
    <row r="571" spans="1:8">
      <c r="A571" s="23"/>
      <c r="B571" s="23"/>
      <c r="C571" s="23"/>
      <c r="D571" s="23"/>
      <c r="E571" s="23"/>
      <c r="F571" s="23"/>
      <c r="G571" s="23"/>
      <c r="H571" s="23"/>
    </row>
    <row r="572" spans="1:8">
      <c r="A572" s="23"/>
      <c r="B572" s="23"/>
      <c r="C572" s="23"/>
      <c r="D572" s="23"/>
      <c r="E572" s="23"/>
      <c r="F572" s="23"/>
      <c r="G572" s="23"/>
      <c r="H572" s="23"/>
    </row>
    <row r="573" spans="1:8">
      <c r="A573" s="23"/>
      <c r="B573" s="23"/>
      <c r="C573" s="23"/>
      <c r="D573" s="23"/>
      <c r="E573" s="23"/>
      <c r="F573" s="23"/>
      <c r="G573" s="23"/>
      <c r="H573" s="23"/>
    </row>
    <row r="574" spans="1:8">
      <c r="A574" s="23"/>
      <c r="B574" s="23"/>
      <c r="C574" s="23"/>
      <c r="D574" s="23"/>
      <c r="E574" s="23"/>
      <c r="F574" s="23"/>
      <c r="G574" s="23"/>
      <c r="H574" s="23"/>
    </row>
    <row r="575" spans="1:8">
      <c r="A575" s="23"/>
      <c r="B575" s="23"/>
      <c r="C575" s="23"/>
      <c r="D575" s="23"/>
      <c r="E575" s="23"/>
      <c r="F575" s="23"/>
      <c r="G575" s="23"/>
      <c r="H575" s="23"/>
    </row>
    <row r="576" spans="1:8">
      <c r="A576" s="23"/>
      <c r="B576" s="23"/>
      <c r="C576" s="23"/>
      <c r="D576" s="23"/>
      <c r="E576" s="23"/>
      <c r="F576" s="23"/>
      <c r="G576" s="23"/>
      <c r="H576" s="23"/>
    </row>
    <row r="577" spans="1:8">
      <c r="A577" s="23"/>
      <c r="B577" s="23"/>
      <c r="C577" s="23"/>
      <c r="D577" s="23"/>
      <c r="E577" s="23"/>
      <c r="F577" s="23"/>
      <c r="G577" s="23"/>
      <c r="H577" s="23"/>
    </row>
    <row r="578" spans="1:8">
      <c r="A578" s="23"/>
      <c r="B578" s="23"/>
      <c r="C578" s="23"/>
      <c r="D578" s="23"/>
      <c r="E578" s="23"/>
      <c r="F578" s="23"/>
      <c r="G578" s="23"/>
      <c r="H578" s="23"/>
    </row>
    <row r="579" spans="1:8">
      <c r="A579" s="23"/>
      <c r="B579" s="23"/>
      <c r="C579" s="23"/>
      <c r="D579" s="23"/>
      <c r="E579" s="23"/>
      <c r="F579" s="23"/>
      <c r="G579" s="23"/>
      <c r="H579" s="23"/>
    </row>
    <row r="580" spans="1:8">
      <c r="A580" s="23"/>
      <c r="B580" s="23"/>
      <c r="C580" s="23"/>
      <c r="D580" s="23"/>
      <c r="E580" s="23"/>
      <c r="F580" s="23"/>
      <c r="G580" s="23"/>
      <c r="H580" s="23"/>
    </row>
    <row r="581" spans="1:8">
      <c r="A581" s="23"/>
      <c r="B581" s="23"/>
      <c r="C581" s="23"/>
      <c r="D581" s="23"/>
      <c r="E581" s="23"/>
      <c r="F581" s="23"/>
      <c r="G581" s="23"/>
      <c r="H581" s="23"/>
    </row>
    <row r="582" spans="1:8">
      <c r="A582" s="23"/>
      <c r="B582" s="23"/>
      <c r="C582" s="23"/>
      <c r="D582" s="23"/>
      <c r="E582" s="23"/>
      <c r="F582" s="23"/>
      <c r="G582" s="23"/>
      <c r="H582" s="23"/>
    </row>
    <row r="583" spans="1:8">
      <c r="A583" s="23"/>
      <c r="B583" s="23"/>
      <c r="C583" s="23"/>
      <c r="D583" s="23"/>
      <c r="E583" s="23"/>
      <c r="F583" s="23"/>
      <c r="G583" s="23"/>
      <c r="H583" s="23"/>
    </row>
    <row r="584" spans="1:8">
      <c r="A584" s="23"/>
      <c r="B584" s="23"/>
      <c r="C584" s="23"/>
      <c r="D584" s="23"/>
      <c r="E584" s="23"/>
      <c r="F584" s="23"/>
      <c r="G584" s="23"/>
      <c r="H584" s="23"/>
    </row>
    <row r="585" spans="1:8">
      <c r="A585" s="23"/>
      <c r="B585" s="23"/>
      <c r="C585" s="23"/>
      <c r="D585" s="23"/>
      <c r="E585" s="23"/>
      <c r="F585" s="23"/>
      <c r="G585" s="23"/>
      <c r="H585" s="23"/>
    </row>
    <row r="586" spans="1:8">
      <c r="A586" s="23"/>
      <c r="B586" s="23"/>
      <c r="C586" s="23"/>
      <c r="D586" s="23"/>
      <c r="E586" s="23"/>
      <c r="F586" s="23"/>
      <c r="G586" s="23"/>
      <c r="H586" s="23"/>
    </row>
    <row r="587" spans="1:8">
      <c r="A587" s="23"/>
      <c r="B587" s="23"/>
      <c r="C587" s="23"/>
      <c r="D587" s="23"/>
      <c r="E587" s="23"/>
      <c r="F587" s="23"/>
      <c r="G587" s="23"/>
      <c r="H587" s="23"/>
    </row>
    <row r="588" spans="1:8">
      <c r="A588" s="23"/>
      <c r="B588" s="23"/>
      <c r="C588" s="23"/>
      <c r="D588" s="23"/>
      <c r="E588" s="23"/>
      <c r="F588" s="23"/>
      <c r="G588" s="23"/>
      <c r="H588" s="23"/>
    </row>
    <row r="589" spans="1:8">
      <c r="A589" s="23"/>
      <c r="B589" s="23"/>
      <c r="C589" s="23"/>
      <c r="D589" s="23"/>
      <c r="E589" s="23"/>
      <c r="F589" s="23"/>
      <c r="G589" s="23"/>
      <c r="H589" s="23"/>
    </row>
    <row r="590" spans="1:8">
      <c r="A590" s="23"/>
      <c r="B590" s="23"/>
      <c r="C590" s="23"/>
      <c r="D590" s="23"/>
      <c r="E590" s="23"/>
      <c r="F590" s="23"/>
      <c r="G590" s="23"/>
      <c r="H590" s="23"/>
    </row>
    <row r="591" spans="1:8">
      <c r="A591" s="23"/>
      <c r="B591" s="23"/>
      <c r="C591" s="23"/>
      <c r="D591" s="23"/>
      <c r="E591" s="23"/>
      <c r="F591" s="23"/>
      <c r="G591" s="23"/>
      <c r="H591" s="23"/>
    </row>
    <row r="592" spans="1:8">
      <c r="A592" s="23"/>
      <c r="B592" s="23"/>
      <c r="C592" s="23"/>
      <c r="D592" s="23"/>
      <c r="E592" s="23"/>
      <c r="F592" s="23"/>
      <c r="G592" s="23"/>
      <c r="H592" s="23"/>
    </row>
    <row r="593" spans="1:8">
      <c r="A593" s="23"/>
      <c r="B593" s="23"/>
      <c r="C593" s="23"/>
      <c r="D593" s="23"/>
      <c r="E593" s="23"/>
      <c r="F593" s="23"/>
      <c r="G593" s="23"/>
      <c r="H593" s="23"/>
    </row>
    <row r="594" spans="1:8">
      <c r="A594" s="23"/>
      <c r="B594" s="23"/>
      <c r="C594" s="23"/>
      <c r="D594" s="23"/>
      <c r="E594" s="23"/>
      <c r="F594" s="23"/>
      <c r="G594" s="23"/>
      <c r="H594" s="23"/>
    </row>
    <row r="595" spans="1:8">
      <c r="A595" s="23"/>
      <c r="B595" s="23"/>
      <c r="C595" s="23"/>
      <c r="D595" s="23"/>
      <c r="E595" s="23"/>
      <c r="F595" s="23"/>
      <c r="G595" s="23"/>
      <c r="H595" s="23"/>
    </row>
    <row r="596" spans="1:8">
      <c r="A596" s="23"/>
      <c r="B596" s="23"/>
      <c r="C596" s="23"/>
      <c r="D596" s="23"/>
      <c r="E596" s="23"/>
      <c r="F596" s="23"/>
      <c r="G596" s="23"/>
      <c r="H596" s="23"/>
    </row>
    <row r="597" spans="1:8">
      <c r="A597" s="23"/>
      <c r="B597" s="23"/>
      <c r="C597" s="23"/>
      <c r="D597" s="23"/>
      <c r="E597" s="23"/>
      <c r="F597" s="23"/>
      <c r="G597" s="23"/>
      <c r="H597" s="23"/>
    </row>
    <row r="598" spans="1:8">
      <c r="A598" s="23"/>
      <c r="B598" s="23"/>
      <c r="C598" s="23"/>
      <c r="D598" s="23"/>
      <c r="E598" s="23"/>
      <c r="F598" s="23"/>
      <c r="G598" s="23"/>
      <c r="H598" s="23"/>
    </row>
    <row r="599" spans="1:8">
      <c r="A599" s="23"/>
      <c r="B599" s="23"/>
      <c r="C599" s="23"/>
      <c r="D599" s="23"/>
      <c r="E599" s="23"/>
      <c r="F599" s="23"/>
      <c r="G599" s="23"/>
      <c r="H599" s="23"/>
    </row>
    <row r="600" spans="1:8">
      <c r="A600" s="23"/>
      <c r="B600" s="23"/>
      <c r="C600" s="23"/>
      <c r="D600" s="23"/>
      <c r="E600" s="23"/>
      <c r="F600" s="23"/>
      <c r="G600" s="23"/>
      <c r="H600" s="23"/>
    </row>
    <row r="601" spans="1:8">
      <c r="A601" s="23"/>
      <c r="B601" s="23"/>
      <c r="C601" s="23"/>
      <c r="D601" s="23"/>
      <c r="E601" s="23"/>
      <c r="F601" s="23"/>
      <c r="G601" s="23"/>
      <c r="H601" s="23"/>
    </row>
    <row r="602" spans="1:8">
      <c r="A602" s="23"/>
      <c r="B602" s="23"/>
      <c r="C602" s="23"/>
      <c r="D602" s="23"/>
      <c r="E602" s="23"/>
      <c r="F602" s="23"/>
      <c r="G602" s="23"/>
      <c r="H602" s="23"/>
    </row>
    <row r="603" spans="1:8">
      <c r="A603" s="23"/>
      <c r="B603" s="23"/>
      <c r="C603" s="23"/>
      <c r="D603" s="23"/>
      <c r="E603" s="23"/>
      <c r="F603" s="23"/>
      <c r="G603" s="23"/>
      <c r="H603" s="23"/>
    </row>
    <row r="604" spans="1:8">
      <c r="A604" s="23"/>
      <c r="B604" s="23"/>
      <c r="C604" s="23"/>
      <c r="D604" s="23"/>
      <c r="E604" s="23"/>
      <c r="F604" s="23"/>
      <c r="G604" s="23"/>
      <c r="H604" s="23"/>
    </row>
    <row r="605" spans="1:8">
      <c r="A605" s="23"/>
      <c r="B605" s="23"/>
      <c r="C605" s="23"/>
      <c r="D605" s="23"/>
      <c r="E605" s="23"/>
      <c r="F605" s="23"/>
      <c r="G605" s="23"/>
      <c r="H605" s="23"/>
    </row>
    <row r="606" spans="1:8">
      <c r="A606" s="23"/>
      <c r="B606" s="23"/>
      <c r="C606" s="23"/>
      <c r="D606" s="23"/>
      <c r="E606" s="23"/>
      <c r="F606" s="23"/>
      <c r="G606" s="23"/>
      <c r="H606" s="23"/>
    </row>
    <row r="607" spans="1:8">
      <c r="A607" s="23"/>
      <c r="B607" s="23"/>
      <c r="C607" s="23"/>
      <c r="D607" s="23"/>
      <c r="E607" s="23"/>
      <c r="F607" s="23"/>
      <c r="G607" s="23"/>
      <c r="H607" s="23"/>
    </row>
    <row r="608" spans="1:8">
      <c r="A608" s="23"/>
      <c r="B608" s="23"/>
      <c r="C608" s="23"/>
      <c r="D608" s="23"/>
      <c r="E608" s="23"/>
      <c r="F608" s="23"/>
      <c r="G608" s="23"/>
      <c r="H608" s="23"/>
    </row>
    <row r="609" spans="1:8">
      <c r="A609" s="23"/>
      <c r="B609" s="23"/>
      <c r="C609" s="23"/>
      <c r="D609" s="23"/>
      <c r="E609" s="23"/>
      <c r="F609" s="23"/>
      <c r="G609" s="23"/>
      <c r="H609" s="23"/>
    </row>
    <row r="610" spans="1:8">
      <c r="A610" s="23"/>
      <c r="B610" s="23"/>
      <c r="C610" s="23"/>
      <c r="D610" s="23"/>
      <c r="E610" s="23"/>
      <c r="F610" s="23"/>
      <c r="G610" s="23"/>
      <c r="H610" s="23"/>
    </row>
    <row r="611" spans="1:8">
      <c r="A611" s="23"/>
      <c r="B611" s="23"/>
      <c r="C611" s="23"/>
      <c r="D611" s="23"/>
      <c r="E611" s="23"/>
      <c r="F611" s="23"/>
      <c r="G611" s="23"/>
      <c r="H611" s="23"/>
    </row>
    <row r="612" spans="1:8">
      <c r="A612" s="23"/>
      <c r="B612" s="23"/>
      <c r="C612" s="23"/>
      <c r="D612" s="23"/>
      <c r="E612" s="23"/>
      <c r="F612" s="23"/>
      <c r="G612" s="23"/>
      <c r="H612" s="23"/>
    </row>
    <row r="613" spans="1:8">
      <c r="A613" s="23"/>
      <c r="B613" s="23"/>
      <c r="C613" s="23"/>
      <c r="D613" s="23"/>
      <c r="E613" s="23"/>
      <c r="F613" s="23"/>
      <c r="G613" s="23"/>
      <c r="H613" s="23"/>
    </row>
    <row r="614" spans="1:8">
      <c r="A614" s="23"/>
      <c r="B614" s="23"/>
      <c r="C614" s="23"/>
      <c r="D614" s="23"/>
      <c r="E614" s="23"/>
      <c r="F614" s="23"/>
      <c r="G614" s="23"/>
      <c r="H614" s="23"/>
    </row>
    <row r="615" spans="1:8">
      <c r="A615" s="23"/>
      <c r="B615" s="23"/>
      <c r="C615" s="23"/>
      <c r="D615" s="23"/>
      <c r="E615" s="23"/>
      <c r="F615" s="23"/>
      <c r="G615" s="23"/>
      <c r="H615" s="23"/>
    </row>
    <row r="616" spans="1:8">
      <c r="A616" s="23"/>
      <c r="B616" s="23"/>
      <c r="C616" s="23"/>
      <c r="D616" s="23"/>
      <c r="E616" s="23"/>
      <c r="F616" s="23"/>
      <c r="G616" s="23"/>
      <c r="H616" s="23"/>
    </row>
    <row r="617" spans="1:8">
      <c r="A617" s="23"/>
      <c r="B617" s="23"/>
      <c r="C617" s="23"/>
      <c r="D617" s="23"/>
      <c r="E617" s="23"/>
      <c r="F617" s="23"/>
      <c r="G617" s="23"/>
      <c r="H617" s="23"/>
    </row>
    <row r="618" spans="1:8">
      <c r="A618" s="23"/>
      <c r="B618" s="23"/>
      <c r="C618" s="23"/>
      <c r="D618" s="23"/>
      <c r="E618" s="23"/>
      <c r="F618" s="23"/>
      <c r="G618" s="23"/>
      <c r="H618" s="23"/>
    </row>
    <row r="619" spans="1:8">
      <c r="A619" s="23"/>
      <c r="B619" s="23"/>
      <c r="C619" s="23"/>
      <c r="D619" s="23"/>
      <c r="E619" s="23"/>
      <c r="F619" s="23"/>
      <c r="G619" s="23"/>
      <c r="H619" s="23"/>
    </row>
    <row r="620" spans="1:8">
      <c r="A620" s="23"/>
      <c r="B620" s="23"/>
      <c r="C620" s="23"/>
      <c r="D620" s="23"/>
      <c r="E620" s="23"/>
      <c r="F620" s="23"/>
      <c r="G620" s="23"/>
      <c r="H620" s="23"/>
    </row>
    <row r="621" spans="1:8">
      <c r="A621" s="23"/>
      <c r="B621" s="23"/>
      <c r="C621" s="23"/>
      <c r="D621" s="23"/>
      <c r="E621" s="23"/>
      <c r="F621" s="23"/>
      <c r="G621" s="23"/>
      <c r="H621" s="23"/>
    </row>
    <row r="622" spans="1:8">
      <c r="A622" s="23"/>
      <c r="B622" s="23"/>
      <c r="C622" s="23"/>
      <c r="D622" s="23"/>
      <c r="E622" s="23"/>
      <c r="F622" s="23"/>
      <c r="G622" s="23"/>
      <c r="H622" s="23"/>
    </row>
    <row r="623" spans="1:8">
      <c r="A623" s="23"/>
      <c r="B623" s="23"/>
      <c r="C623" s="23"/>
      <c r="D623" s="23"/>
      <c r="E623" s="23"/>
      <c r="F623" s="23"/>
      <c r="G623" s="23"/>
      <c r="H623" s="23"/>
    </row>
    <row r="624" spans="1:8">
      <c r="A624" s="23"/>
      <c r="B624" s="23"/>
      <c r="C624" s="23"/>
      <c r="D624" s="23"/>
      <c r="E624" s="23"/>
      <c r="F624" s="23"/>
      <c r="G624" s="23"/>
      <c r="H624" s="23"/>
    </row>
    <row r="625" spans="1:8">
      <c r="A625" s="23"/>
      <c r="B625" s="23"/>
      <c r="C625" s="23"/>
      <c r="D625" s="23"/>
      <c r="E625" s="23"/>
      <c r="F625" s="23"/>
      <c r="G625" s="23"/>
      <c r="H625" s="23"/>
    </row>
    <row r="626" spans="1:8">
      <c r="A626" s="23"/>
      <c r="B626" s="23"/>
      <c r="C626" s="23"/>
      <c r="D626" s="23"/>
      <c r="E626" s="23"/>
      <c r="F626" s="23"/>
      <c r="G626" s="23"/>
      <c r="H626" s="23"/>
    </row>
    <row r="627" spans="1:8">
      <c r="A627" s="23"/>
      <c r="B627" s="23"/>
      <c r="C627" s="23"/>
      <c r="D627" s="23"/>
      <c r="E627" s="23"/>
      <c r="F627" s="23"/>
      <c r="G627" s="23"/>
      <c r="H627" s="23"/>
    </row>
    <row r="628" spans="1:8">
      <c r="A628" s="23"/>
      <c r="B628" s="23"/>
      <c r="C628" s="23"/>
      <c r="D628" s="23"/>
      <c r="E628" s="23"/>
      <c r="F628" s="23"/>
      <c r="G628" s="23"/>
      <c r="H628" s="23"/>
    </row>
    <row r="629" spans="1:8">
      <c r="A629" s="23"/>
      <c r="B629" s="23"/>
      <c r="C629" s="23"/>
      <c r="D629" s="23"/>
      <c r="E629" s="23"/>
      <c r="F629" s="23"/>
      <c r="G629" s="23"/>
      <c r="H629" s="23"/>
    </row>
    <row r="630" spans="1:8">
      <c r="A630" s="23"/>
      <c r="B630" s="23"/>
      <c r="C630" s="23"/>
      <c r="D630" s="23"/>
      <c r="E630" s="23"/>
      <c r="F630" s="23"/>
      <c r="G630" s="23"/>
      <c r="H630" s="23"/>
    </row>
    <row r="631" spans="1:8">
      <c r="A631" s="23"/>
      <c r="B631" s="23"/>
      <c r="C631" s="23"/>
      <c r="D631" s="23"/>
      <c r="E631" s="23"/>
      <c r="F631" s="23"/>
      <c r="G631" s="23"/>
      <c r="H631" s="23"/>
    </row>
    <row r="632" spans="1:8">
      <c r="A632" s="23"/>
      <c r="B632" s="23"/>
      <c r="C632" s="23"/>
      <c r="D632" s="23"/>
      <c r="E632" s="23"/>
      <c r="F632" s="23"/>
      <c r="G632" s="23"/>
      <c r="H632" s="23"/>
    </row>
    <row r="633" spans="1:8">
      <c r="A633" s="23"/>
      <c r="B633" s="23"/>
      <c r="C633" s="23"/>
      <c r="D633" s="23"/>
      <c r="E633" s="23"/>
      <c r="F633" s="23"/>
      <c r="G633" s="23"/>
      <c r="H633" s="23"/>
    </row>
    <row r="634" spans="1:8">
      <c r="A634" s="23"/>
      <c r="B634" s="23"/>
      <c r="C634" s="23"/>
      <c r="D634" s="23"/>
      <c r="E634" s="23"/>
      <c r="F634" s="23"/>
      <c r="G634" s="23"/>
      <c r="H634" s="23"/>
    </row>
    <row r="635" spans="1:8">
      <c r="A635" s="23"/>
      <c r="B635" s="23"/>
      <c r="C635" s="23"/>
      <c r="D635" s="23"/>
      <c r="E635" s="23"/>
      <c r="F635" s="23"/>
      <c r="G635" s="23"/>
      <c r="H635" s="23"/>
    </row>
    <row r="636" spans="1:8">
      <c r="A636" s="23"/>
      <c r="B636" s="23"/>
      <c r="C636" s="23"/>
      <c r="D636" s="23"/>
      <c r="E636" s="23"/>
      <c r="F636" s="23"/>
      <c r="G636" s="23"/>
      <c r="H636" s="23"/>
    </row>
    <row r="637" spans="1:8">
      <c r="A637" s="23"/>
      <c r="B637" s="23"/>
      <c r="C637" s="23"/>
      <c r="D637" s="23"/>
      <c r="E637" s="23"/>
      <c r="F637" s="23"/>
      <c r="G637" s="23"/>
      <c r="H637" s="23"/>
    </row>
    <row r="638" spans="1:8">
      <c r="A638" s="23"/>
      <c r="B638" s="23"/>
      <c r="C638" s="23"/>
      <c r="D638" s="23"/>
      <c r="E638" s="23"/>
      <c r="F638" s="23"/>
      <c r="G638" s="23"/>
      <c r="H638" s="23"/>
    </row>
    <row r="639" spans="1:8">
      <c r="A639" s="23"/>
      <c r="B639" s="23"/>
      <c r="C639" s="23"/>
      <c r="D639" s="23"/>
      <c r="E639" s="23"/>
      <c r="F639" s="23"/>
      <c r="G639" s="23"/>
      <c r="H639" s="23"/>
    </row>
    <row r="640" spans="1:8">
      <c r="A640" s="23"/>
      <c r="B640" s="23"/>
      <c r="C640" s="23"/>
      <c r="D640" s="23"/>
      <c r="E640" s="23"/>
      <c r="F640" s="23"/>
      <c r="G640" s="23"/>
      <c r="H640" s="23"/>
    </row>
    <row r="641" spans="1:8">
      <c r="A641" s="23"/>
      <c r="B641" s="23"/>
      <c r="C641" s="23"/>
      <c r="D641" s="23"/>
      <c r="E641" s="23"/>
      <c r="F641" s="23"/>
      <c r="G641" s="23"/>
      <c r="H641" s="23"/>
    </row>
    <row r="642" spans="1:8">
      <c r="A642" s="23"/>
      <c r="B642" s="23"/>
      <c r="C642" s="23"/>
      <c r="D642" s="23"/>
      <c r="E642" s="23"/>
      <c r="F642" s="23"/>
      <c r="G642" s="23"/>
      <c r="H642" s="23"/>
    </row>
    <row r="643" spans="1:8">
      <c r="A643" s="23"/>
      <c r="B643" s="23"/>
      <c r="C643" s="23"/>
      <c r="D643" s="23"/>
      <c r="E643" s="23"/>
      <c r="F643" s="23"/>
      <c r="G643" s="23"/>
      <c r="H643" s="23"/>
    </row>
    <row r="644" spans="1:8">
      <c r="A644" s="23"/>
      <c r="B644" s="23"/>
      <c r="C644" s="23"/>
      <c r="D644" s="23"/>
      <c r="E644" s="23"/>
      <c r="F644" s="23"/>
      <c r="G644" s="23"/>
      <c r="H644" s="23"/>
    </row>
    <row r="645" spans="1:8" ht="20.25">
      <c r="A645" s="33"/>
      <c r="B645" s="33"/>
      <c r="C645" s="33"/>
      <c r="D645" s="33"/>
      <c r="E645" s="33"/>
    </row>
    <row r="646" spans="1:8" ht="20.25">
      <c r="A646" s="33"/>
      <c r="B646" s="33"/>
      <c r="C646" s="33"/>
      <c r="D646" s="33"/>
      <c r="E646" s="33"/>
    </row>
    <row r="647" spans="1:8" ht="20.25">
      <c r="A647" s="33"/>
      <c r="B647" s="33"/>
      <c r="C647" s="33"/>
      <c r="D647" s="33"/>
      <c r="E647" s="33"/>
    </row>
    <row r="648" spans="1:8" ht="20.25">
      <c r="A648" s="33"/>
      <c r="B648" s="33"/>
      <c r="C648" s="33"/>
      <c r="D648" s="33"/>
      <c r="E648" s="33"/>
    </row>
    <row r="649" spans="1:8" ht="20.25">
      <c r="A649" s="33"/>
      <c r="B649" s="33"/>
      <c r="C649" s="33"/>
      <c r="D649" s="33"/>
      <c r="E649" s="33"/>
    </row>
    <row r="650" spans="1:8" ht="20.25">
      <c r="A650" s="33"/>
      <c r="B650" s="33"/>
      <c r="C650" s="33"/>
      <c r="D650" s="33"/>
      <c r="E650" s="33"/>
    </row>
    <row r="651" spans="1:8" ht="20.25">
      <c r="A651" s="33"/>
      <c r="B651" s="33"/>
      <c r="C651" s="33"/>
      <c r="D651" s="33"/>
      <c r="E651" s="33"/>
    </row>
    <row r="652" spans="1:8" ht="20.25">
      <c r="A652" s="33"/>
      <c r="B652" s="33"/>
      <c r="C652" s="33"/>
      <c r="D652" s="33"/>
      <c r="E652" s="33"/>
    </row>
    <row r="653" spans="1:8" ht="20.25">
      <c r="A653" s="33"/>
      <c r="B653" s="33"/>
      <c r="C653" s="33"/>
      <c r="D653" s="33"/>
      <c r="E653" s="33"/>
    </row>
    <row r="654" spans="1:8" ht="20.25">
      <c r="A654" s="33"/>
      <c r="B654" s="33"/>
      <c r="C654" s="33"/>
      <c r="D654" s="33"/>
      <c r="E654" s="33"/>
    </row>
    <row r="655" spans="1:8" ht="20.25">
      <c r="A655" s="33"/>
      <c r="B655" s="33"/>
      <c r="C655" s="33"/>
      <c r="D655" s="33"/>
      <c r="E655" s="33"/>
    </row>
    <row r="656" spans="1:8" ht="20.25">
      <c r="A656" s="33"/>
      <c r="B656" s="33"/>
      <c r="C656" s="33"/>
      <c r="D656" s="33"/>
      <c r="E656" s="33"/>
    </row>
    <row r="657" spans="1:5" ht="20.25">
      <c r="A657" s="33"/>
      <c r="B657" s="33"/>
      <c r="C657" s="33"/>
      <c r="D657" s="33"/>
      <c r="E657" s="33"/>
    </row>
    <row r="658" spans="1:5" ht="20.25">
      <c r="A658" s="33"/>
      <c r="B658" s="33"/>
      <c r="C658" s="33"/>
      <c r="D658" s="33"/>
      <c r="E658" s="33"/>
    </row>
    <row r="659" spans="1:5" ht="20.25">
      <c r="A659" s="33"/>
      <c r="B659" s="33"/>
      <c r="C659" s="33"/>
      <c r="D659" s="33"/>
      <c r="E659" s="33"/>
    </row>
    <row r="660" spans="1:5" ht="20.25">
      <c r="A660" s="33"/>
      <c r="B660" s="33"/>
      <c r="C660" s="33"/>
      <c r="D660" s="33"/>
      <c r="E660" s="33"/>
    </row>
    <row r="661" spans="1:5" ht="20.25">
      <c r="A661" s="33"/>
      <c r="B661" s="33"/>
      <c r="C661" s="33"/>
      <c r="D661" s="33"/>
      <c r="E661" s="33"/>
    </row>
    <row r="662" spans="1:5" ht="20.25">
      <c r="A662" s="33"/>
      <c r="B662" s="33"/>
      <c r="C662" s="33"/>
      <c r="D662" s="33"/>
      <c r="E662" s="33"/>
    </row>
    <row r="663" spans="1:5" ht="20.25">
      <c r="A663" s="33"/>
      <c r="B663" s="33"/>
      <c r="C663" s="33"/>
      <c r="D663" s="33"/>
      <c r="E663" s="33"/>
    </row>
    <row r="664" spans="1:5" ht="20.25">
      <c r="A664" s="33"/>
      <c r="B664" s="33"/>
      <c r="C664" s="33"/>
      <c r="D664" s="33"/>
      <c r="E664" s="33"/>
    </row>
    <row r="665" spans="1:5" ht="20.25">
      <c r="A665" s="33"/>
      <c r="B665" s="33"/>
      <c r="C665" s="33"/>
      <c r="D665" s="33"/>
      <c r="E665" s="33"/>
    </row>
    <row r="666" spans="1:5" ht="20.25">
      <c r="A666" s="33"/>
      <c r="B666" s="33"/>
      <c r="C666" s="33"/>
      <c r="D666" s="33"/>
      <c r="E666" s="33"/>
    </row>
    <row r="667" spans="1:5" ht="20.25">
      <c r="A667" s="33"/>
      <c r="B667" s="33"/>
      <c r="C667" s="33"/>
      <c r="D667" s="33"/>
      <c r="E667" s="33"/>
    </row>
    <row r="668" spans="1:5" ht="20.25">
      <c r="A668" s="33"/>
      <c r="B668" s="33"/>
      <c r="C668" s="33"/>
      <c r="D668" s="33"/>
      <c r="E668" s="33"/>
    </row>
    <row r="669" spans="1:5" ht="20.25">
      <c r="A669" s="33"/>
      <c r="B669" s="33"/>
      <c r="C669" s="33"/>
      <c r="D669" s="33"/>
      <c r="E669" s="33"/>
    </row>
    <row r="670" spans="1:5" ht="20.25">
      <c r="A670" s="33"/>
      <c r="B670" s="33"/>
      <c r="C670" s="33"/>
      <c r="D670" s="33"/>
      <c r="E670" s="33"/>
    </row>
    <row r="671" spans="1:5" ht="20.25">
      <c r="A671" s="33"/>
      <c r="B671" s="33"/>
      <c r="C671" s="33"/>
      <c r="D671" s="33"/>
      <c r="E671" s="33"/>
    </row>
    <row r="672" spans="1:5" ht="20.25">
      <c r="A672" s="33"/>
      <c r="B672" s="33"/>
      <c r="C672" s="33"/>
      <c r="D672" s="33"/>
      <c r="E672" s="33"/>
    </row>
    <row r="673" spans="1:5" ht="20.25">
      <c r="A673" s="33"/>
      <c r="B673" s="33"/>
      <c r="C673" s="33"/>
      <c r="D673" s="33"/>
      <c r="E673" s="33"/>
    </row>
    <row r="674" spans="1:5" ht="20.25">
      <c r="A674" s="33"/>
      <c r="B674" s="33"/>
      <c r="C674" s="33"/>
      <c r="D674" s="33"/>
      <c r="E674" s="33"/>
    </row>
    <row r="675" spans="1:5" ht="20.25">
      <c r="A675" s="33"/>
      <c r="B675" s="33"/>
      <c r="C675" s="33"/>
      <c r="D675" s="33"/>
      <c r="E675" s="33"/>
    </row>
    <row r="676" spans="1:5" ht="20.25">
      <c r="A676" s="33"/>
      <c r="B676" s="33"/>
      <c r="C676" s="33"/>
      <c r="D676" s="33"/>
      <c r="E676" s="33"/>
    </row>
    <row r="677" spans="1:5" ht="20.25">
      <c r="A677" s="33"/>
      <c r="B677" s="33"/>
      <c r="C677" s="33"/>
      <c r="D677" s="33"/>
      <c r="E677" s="33"/>
    </row>
    <row r="678" spans="1:5" ht="20.25">
      <c r="A678" s="33"/>
      <c r="B678" s="33"/>
      <c r="C678" s="33"/>
      <c r="D678" s="33"/>
      <c r="E678" s="33"/>
    </row>
    <row r="679" spans="1:5" ht="20.25">
      <c r="A679" s="33"/>
      <c r="B679" s="33"/>
      <c r="C679" s="33"/>
      <c r="D679" s="33"/>
      <c r="E679" s="33"/>
    </row>
    <row r="680" spans="1:5" ht="20.25">
      <c r="A680" s="33"/>
      <c r="B680" s="33"/>
      <c r="C680" s="33"/>
      <c r="D680" s="33"/>
      <c r="E680" s="33"/>
    </row>
    <row r="681" spans="1:5" ht="20.25">
      <c r="A681" s="33"/>
      <c r="B681" s="33"/>
      <c r="C681" s="33"/>
      <c r="D681" s="33"/>
      <c r="E681" s="33"/>
    </row>
    <row r="682" spans="1:5" ht="20.25">
      <c r="A682" s="33"/>
      <c r="B682" s="33"/>
      <c r="C682" s="33"/>
      <c r="D682" s="33"/>
      <c r="E682" s="33"/>
    </row>
    <row r="683" spans="1:5" ht="20.25">
      <c r="A683" s="33"/>
      <c r="B683" s="33"/>
      <c r="C683" s="33"/>
      <c r="D683" s="33"/>
      <c r="E683" s="33"/>
    </row>
    <row r="684" spans="1:5" ht="20.25">
      <c r="A684" s="33"/>
      <c r="B684" s="33"/>
      <c r="C684" s="33"/>
      <c r="D684" s="33"/>
      <c r="E684" s="33"/>
    </row>
    <row r="685" spans="1:5" ht="20.25">
      <c r="A685" s="33"/>
      <c r="B685" s="33"/>
      <c r="C685" s="33"/>
      <c r="D685" s="33"/>
      <c r="E685" s="33"/>
    </row>
  </sheetData>
  <mergeCells count="32">
    <mergeCell ref="A2:H2"/>
    <mergeCell ref="A4:A5"/>
    <mergeCell ref="B4:B5"/>
    <mergeCell ref="C4:C5"/>
    <mergeCell ref="D4:D5"/>
    <mergeCell ref="E4:G4"/>
    <mergeCell ref="H4:H5"/>
    <mergeCell ref="A9:C9"/>
    <mergeCell ref="A10:A15"/>
    <mergeCell ref="A16:A69"/>
    <mergeCell ref="B17:B23"/>
    <mergeCell ref="B24:B43"/>
    <mergeCell ref="B44:B50"/>
    <mergeCell ref="B51:B69"/>
    <mergeCell ref="A452:A453"/>
    <mergeCell ref="A70:A71"/>
    <mergeCell ref="A73:A76"/>
    <mergeCell ref="A77:A359"/>
    <mergeCell ref="B80:B86"/>
    <mergeCell ref="B87:B91"/>
    <mergeCell ref="B92:B227"/>
    <mergeCell ref="B228:B358"/>
    <mergeCell ref="A360:A362"/>
    <mergeCell ref="A363:A364"/>
    <mergeCell ref="A367:A425"/>
    <mergeCell ref="B368:B425"/>
    <mergeCell ref="B426:B450"/>
    <mergeCell ref="A454:A474"/>
    <mergeCell ref="B455:B474"/>
    <mergeCell ref="A475:A527"/>
    <mergeCell ref="B476:B520"/>
    <mergeCell ref="B521:B527"/>
  </mergeCells>
  <printOptions horizontalCentered="1"/>
  <pageMargins left="0" right="0" top="0" bottom="0" header="0.31496062992125984" footer="0.31496062992125984"/>
  <pageSetup paperSize="9" scale="91" fitToHeight="12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520"/>
  <sheetViews>
    <sheetView view="pageBreakPreview" zoomScale="90" zoomScaleNormal="100" zoomScaleSheetLayoutView="90" workbookViewId="0">
      <selection activeCell="C523" sqref="C523"/>
    </sheetView>
  </sheetViews>
  <sheetFormatPr defaultRowHeight="14.25"/>
  <cols>
    <col min="1" max="1" width="5.140625" style="18" customWidth="1"/>
    <col min="2" max="2" width="5.7109375" style="18" customWidth="1"/>
    <col min="3" max="3" width="65.140625" style="1" customWidth="1"/>
    <col min="4" max="4" width="15.5703125" style="19" customWidth="1"/>
    <col min="5" max="6" width="17.85546875" style="19" hidden="1" customWidth="1"/>
    <col min="7" max="7" width="17.85546875" style="19" customWidth="1"/>
    <col min="8" max="8" width="17.42578125" style="19" hidden="1" customWidth="1"/>
    <col min="9" max="9" width="17.42578125" style="19" customWidth="1"/>
    <col min="10" max="10" width="16.42578125" style="19" hidden="1" customWidth="1"/>
    <col min="11" max="11" width="17" style="19" customWidth="1"/>
    <col min="12" max="12" width="0.140625" style="1" customWidth="1"/>
    <col min="13" max="13" width="9.140625" style="1" customWidth="1"/>
    <col min="14" max="14" width="17.85546875" style="1" customWidth="1"/>
    <col min="15" max="15" width="14" style="1" bestFit="1" customWidth="1"/>
    <col min="16" max="16" width="19.7109375" style="1" customWidth="1"/>
    <col min="17" max="16384" width="9.140625" style="1"/>
  </cols>
  <sheetData>
    <row r="1" spans="1:16" ht="18">
      <c r="A1" s="410" t="s">
        <v>355</v>
      </c>
      <c r="B1" s="410"/>
      <c r="C1" s="410"/>
      <c r="D1" s="410"/>
      <c r="E1" s="410"/>
      <c r="F1" s="410"/>
      <c r="G1" s="410"/>
      <c r="H1" s="410"/>
      <c r="I1" s="410"/>
      <c r="J1" s="410"/>
      <c r="K1" s="410"/>
      <c r="L1" s="410"/>
    </row>
    <row r="2" spans="1:16" ht="14.25" customHeight="1">
      <c r="A2" s="411" t="s">
        <v>0</v>
      </c>
      <c r="B2" s="411"/>
      <c r="C2" s="411"/>
      <c r="D2" s="411"/>
      <c r="E2" s="412"/>
      <c r="F2" s="412"/>
      <c r="G2" s="412"/>
      <c r="H2" s="412"/>
      <c r="I2" s="412"/>
      <c r="J2" s="412"/>
      <c r="K2" s="412"/>
      <c r="L2" s="412"/>
    </row>
    <row r="3" spans="1:16" s="2" customFormat="1" ht="28.5" customHeight="1">
      <c r="A3" s="433" t="s">
        <v>1</v>
      </c>
      <c r="B3" s="433" t="s">
        <v>2</v>
      </c>
      <c r="C3" s="435" t="s">
        <v>3</v>
      </c>
      <c r="D3" s="436" t="s">
        <v>545</v>
      </c>
      <c r="E3" s="454" t="s">
        <v>549</v>
      </c>
      <c r="F3" s="437"/>
      <c r="G3" s="437"/>
      <c r="H3" s="437"/>
      <c r="I3" s="437"/>
      <c r="J3" s="437"/>
      <c r="K3" s="455"/>
      <c r="L3" s="416" t="s">
        <v>4</v>
      </c>
      <c r="M3" s="161"/>
    </row>
    <row r="4" spans="1:16" s="2" customFormat="1" ht="53.25" customHeight="1">
      <c r="A4" s="434"/>
      <c r="B4" s="434"/>
      <c r="C4" s="435"/>
      <c r="D4" s="436"/>
      <c r="E4" s="186" t="s">
        <v>537</v>
      </c>
      <c r="F4" s="186" t="s">
        <v>544</v>
      </c>
      <c r="G4" s="186" t="s">
        <v>33</v>
      </c>
      <c r="H4" s="186" t="s">
        <v>537</v>
      </c>
      <c r="I4" s="186" t="s">
        <v>91</v>
      </c>
      <c r="J4" s="186" t="s">
        <v>537</v>
      </c>
      <c r="K4" s="186" t="s">
        <v>356</v>
      </c>
      <c r="L4" s="416"/>
      <c r="M4" s="161"/>
    </row>
    <row r="5" spans="1:16" s="5" customFormat="1" ht="18.75" customHeight="1">
      <c r="A5" s="420" t="s">
        <v>5</v>
      </c>
      <c r="B5" s="421"/>
      <c r="C5" s="422"/>
      <c r="D5" s="3">
        <f>D12+D472+D491+D503+D509</f>
        <v>758920289</v>
      </c>
      <c r="E5" s="3">
        <f>E12+E472+E491+E503+E509-14210</f>
        <v>1938555643.5406001</v>
      </c>
      <c r="F5" s="3">
        <f>F12+F472+F491+F503+F509</f>
        <v>408044685</v>
      </c>
      <c r="G5" s="3">
        <f>G12+G472+G491+G503+G509</f>
        <v>408044515.15000004</v>
      </c>
      <c r="H5" s="3">
        <f>H6+H12+H472+H491</f>
        <v>1717660533.7189999</v>
      </c>
      <c r="I5" s="3">
        <f>I12+I472+I491+I503+I509</f>
        <v>397823630.53180003</v>
      </c>
      <c r="J5" s="3">
        <f>J6+J12+J472+J491</f>
        <v>1705972749.4271898</v>
      </c>
      <c r="K5" s="3">
        <f>K12+K472+K491+K503+K509</f>
        <v>397823631.00460005</v>
      </c>
      <c r="L5" s="4"/>
      <c r="M5" s="97"/>
      <c r="N5" s="137"/>
      <c r="O5" s="137">
        <v>397823631</v>
      </c>
      <c r="P5" s="137">
        <f>K5-O5</f>
        <v>4.6000480651855469E-3</v>
      </c>
    </row>
    <row r="6" spans="1:16" s="5" customFormat="1" ht="33.75" hidden="1" customHeight="1">
      <c r="A6" s="369" t="s">
        <v>20</v>
      </c>
      <c r="B6" s="180" t="s">
        <v>47</v>
      </c>
      <c r="C6" s="48" t="s">
        <v>357</v>
      </c>
      <c r="D6" s="36">
        <f t="shared" ref="D6:K6" si="0">SUM(D7:D11)</f>
        <v>10800252</v>
      </c>
      <c r="E6" s="36">
        <f t="shared" si="0"/>
        <v>15878818</v>
      </c>
      <c r="F6" s="36">
        <f>SUM(F7:F11)</f>
        <v>9286975</v>
      </c>
      <c r="G6" s="36">
        <f>SUM(G7:G11)</f>
        <v>13905934</v>
      </c>
      <c r="H6" s="36">
        <f t="shared" si="0"/>
        <v>11635140</v>
      </c>
      <c r="I6" s="36">
        <f t="shared" si="0"/>
        <v>6882262</v>
      </c>
      <c r="J6" s="36">
        <f t="shared" si="0"/>
        <v>11947972</v>
      </c>
      <c r="K6" s="36">
        <f t="shared" si="0"/>
        <v>6882262</v>
      </c>
      <c r="L6" s="70"/>
      <c r="M6" s="97"/>
      <c r="N6" s="6"/>
      <c r="O6" s="6"/>
      <c r="P6" s="6"/>
    </row>
    <row r="7" spans="1:16" s="5" customFormat="1" ht="25.5" hidden="1">
      <c r="A7" s="369"/>
      <c r="B7" s="180" t="s">
        <v>13</v>
      </c>
      <c r="C7" s="30" t="s">
        <v>358</v>
      </c>
      <c r="D7" s="37">
        <v>881606</v>
      </c>
      <c r="E7" s="61">
        <v>994768</v>
      </c>
      <c r="F7" s="150">
        <v>905319</v>
      </c>
      <c r="G7" s="100">
        <v>997572</v>
      </c>
      <c r="H7" s="61">
        <v>1006358</v>
      </c>
      <c r="I7" s="100"/>
      <c r="J7" s="61">
        <v>1015972</v>
      </c>
      <c r="K7" s="100"/>
      <c r="L7" s="70"/>
      <c r="M7" s="97"/>
      <c r="N7" s="6"/>
      <c r="O7" s="6"/>
      <c r="P7" s="6"/>
    </row>
    <row r="8" spans="1:16" s="5" customFormat="1" ht="25.5" hidden="1">
      <c r="A8" s="369"/>
      <c r="B8" s="180" t="s">
        <v>16</v>
      </c>
      <c r="C8" s="30" t="s">
        <v>21</v>
      </c>
      <c r="D8" s="37">
        <v>1002160</v>
      </c>
      <c r="E8" s="61">
        <v>1649322</v>
      </c>
      <c r="F8" s="150">
        <v>978204</v>
      </c>
      <c r="G8" s="100">
        <v>1175716</v>
      </c>
      <c r="H8" s="61">
        <v>1391481</v>
      </c>
      <c r="I8" s="100"/>
      <c r="J8" s="61">
        <v>1454948</v>
      </c>
      <c r="K8" s="100"/>
      <c r="L8" s="70"/>
      <c r="M8" s="97"/>
      <c r="N8" s="6"/>
      <c r="O8" s="6"/>
      <c r="P8" s="6"/>
    </row>
    <row r="9" spans="1:16" s="5" customFormat="1" ht="25.5" hidden="1">
      <c r="A9" s="369"/>
      <c r="B9" s="180" t="s">
        <v>17</v>
      </c>
      <c r="C9" s="30" t="s">
        <v>22</v>
      </c>
      <c r="D9" s="37">
        <v>1668673</v>
      </c>
      <c r="E9" s="61">
        <v>4814642</v>
      </c>
      <c r="F9" s="150">
        <v>591334</v>
      </c>
      <c r="G9" s="100">
        <v>4814642</v>
      </c>
      <c r="H9" s="61">
        <v>776410</v>
      </c>
      <c r="I9" s="100"/>
      <c r="J9" s="61">
        <v>815230</v>
      </c>
      <c r="K9" s="100"/>
      <c r="L9" s="70"/>
      <c r="M9" s="97"/>
      <c r="N9" s="6"/>
      <c r="O9" s="6"/>
      <c r="P9" s="6"/>
    </row>
    <row r="10" spans="1:16" s="5" customFormat="1" ht="15" hidden="1" customHeight="1">
      <c r="A10" s="369"/>
      <c r="B10" s="180" t="s">
        <v>44</v>
      </c>
      <c r="C10" s="30" t="s">
        <v>538</v>
      </c>
      <c r="D10" s="37">
        <v>450529</v>
      </c>
      <c r="E10" s="61">
        <v>747205</v>
      </c>
      <c r="F10" s="150">
        <v>21940</v>
      </c>
      <c r="G10" s="100">
        <v>373602</v>
      </c>
      <c r="H10" s="61">
        <v>629478</v>
      </c>
      <c r="I10" s="100"/>
      <c r="J10" s="61">
        <v>645396</v>
      </c>
      <c r="K10" s="100"/>
      <c r="L10" s="70"/>
      <c r="M10" s="97"/>
      <c r="N10" s="6"/>
      <c r="O10" s="6"/>
      <c r="P10" s="6"/>
    </row>
    <row r="11" spans="1:16" s="5" customFormat="1" ht="0.75" customHeight="1">
      <c r="A11" s="369"/>
      <c r="B11" s="180" t="s">
        <v>50</v>
      </c>
      <c r="C11" s="30" t="s">
        <v>51</v>
      </c>
      <c r="D11" s="99">
        <v>6797284</v>
      </c>
      <c r="E11" s="100">
        <v>7672881</v>
      </c>
      <c r="F11" s="100">
        <v>6790178</v>
      </c>
      <c r="G11" s="100">
        <v>6544402</v>
      </c>
      <c r="H11" s="61">
        <v>7831413</v>
      </c>
      <c r="I11" s="61">
        <v>6882262</v>
      </c>
      <c r="J11" s="61">
        <v>8016426</v>
      </c>
      <c r="K11" s="61">
        <v>6882262</v>
      </c>
      <c r="L11" s="70"/>
      <c r="M11" s="97"/>
      <c r="N11" s="6"/>
      <c r="O11" s="6"/>
      <c r="P11" s="6"/>
    </row>
    <row r="12" spans="1:16" s="5" customFormat="1" ht="24.75" customHeight="1">
      <c r="A12" s="449" t="s">
        <v>6</v>
      </c>
      <c r="B12" s="450"/>
      <c r="C12" s="451"/>
      <c r="D12" s="166">
        <f t="shared" ref="D12:K12" si="1">D13+D19+D69+D312+D313+D397+D417</f>
        <v>592394956</v>
      </c>
      <c r="E12" s="166">
        <f t="shared" si="1"/>
        <v>1237782848.5406001</v>
      </c>
      <c r="F12" s="166">
        <f t="shared" si="1"/>
        <v>303853688</v>
      </c>
      <c r="G12" s="166">
        <f t="shared" si="1"/>
        <v>306527068.15000004</v>
      </c>
      <c r="H12" s="106">
        <f t="shared" si="1"/>
        <v>1321833298.7189999</v>
      </c>
      <c r="I12" s="166">
        <f t="shared" si="1"/>
        <v>301624020.53180003</v>
      </c>
      <c r="J12" s="106">
        <f t="shared" si="1"/>
        <v>1308222232.4271898</v>
      </c>
      <c r="K12" s="166">
        <f t="shared" si="1"/>
        <v>301566705.00460005</v>
      </c>
      <c r="L12" s="4"/>
      <c r="M12" s="97"/>
      <c r="N12" s="6"/>
      <c r="O12" s="137"/>
      <c r="P12" s="6"/>
    </row>
    <row r="13" spans="1:16" s="5" customFormat="1" ht="25.5" hidden="1">
      <c r="A13" s="442" t="s">
        <v>20</v>
      </c>
      <c r="B13" s="167"/>
      <c r="C13" s="168" t="s">
        <v>357</v>
      </c>
      <c r="D13" s="106">
        <f t="shared" ref="D13:K13" si="2">D14+D15+D16+D17+D18</f>
        <v>548052</v>
      </c>
      <c r="E13" s="106">
        <f t="shared" si="2"/>
        <v>912477</v>
      </c>
      <c r="F13" s="106">
        <f t="shared" si="2"/>
        <v>553920</v>
      </c>
      <c r="G13" s="106">
        <f t="shared" si="2"/>
        <v>518458</v>
      </c>
      <c r="H13" s="106">
        <f t="shared" si="2"/>
        <v>0</v>
      </c>
      <c r="I13" s="106">
        <f t="shared" si="2"/>
        <v>534921</v>
      </c>
      <c r="J13" s="106">
        <f t="shared" si="2"/>
        <v>0</v>
      </c>
      <c r="K13" s="106">
        <f t="shared" si="2"/>
        <v>534921</v>
      </c>
      <c r="L13" s="9"/>
      <c r="M13" s="97"/>
      <c r="N13" s="6"/>
      <c r="O13" s="6"/>
      <c r="P13" s="6"/>
    </row>
    <row r="14" spans="1:16" s="5" customFormat="1" ht="25.5" hidden="1">
      <c r="A14" s="443"/>
      <c r="B14" s="169">
        <v>100</v>
      </c>
      <c r="C14" s="168" t="s">
        <v>358</v>
      </c>
      <c r="D14" s="110">
        <v>9146</v>
      </c>
      <c r="E14" s="110">
        <v>14261</v>
      </c>
      <c r="F14" s="110">
        <v>9337</v>
      </c>
      <c r="G14" s="110">
        <v>14261</v>
      </c>
      <c r="H14" s="106"/>
      <c r="I14" s="110">
        <v>14261</v>
      </c>
      <c r="J14" s="110"/>
      <c r="K14" s="110">
        <v>14261</v>
      </c>
      <c r="L14" s="9"/>
      <c r="M14" s="97"/>
      <c r="N14" s="6"/>
      <c r="O14" s="6"/>
      <c r="P14" s="6"/>
    </row>
    <row r="15" spans="1:16" s="5" customFormat="1" ht="25.5" hidden="1">
      <c r="A15" s="443"/>
      <c r="B15" s="185">
        <v>104</v>
      </c>
      <c r="C15" s="170" t="s">
        <v>21</v>
      </c>
      <c r="D15" s="110">
        <v>25048</v>
      </c>
      <c r="E15" s="110">
        <v>28309</v>
      </c>
      <c r="F15" s="110">
        <v>25048</v>
      </c>
      <c r="G15" s="110">
        <v>28309</v>
      </c>
      <c r="H15" s="106"/>
      <c r="I15" s="110">
        <v>28309</v>
      </c>
      <c r="J15" s="110"/>
      <c r="K15" s="110">
        <v>28309</v>
      </c>
      <c r="L15" s="9"/>
      <c r="M15" s="97"/>
      <c r="N15" s="6"/>
      <c r="O15" s="6"/>
      <c r="P15" s="6"/>
    </row>
    <row r="16" spans="1:16" s="5" customFormat="1" ht="25.5" hidden="1">
      <c r="A16" s="443"/>
      <c r="B16" s="185" t="s">
        <v>17</v>
      </c>
      <c r="C16" s="170" t="s">
        <v>22</v>
      </c>
      <c r="D16" s="110"/>
      <c r="E16" s="110"/>
      <c r="F16" s="110"/>
      <c r="G16" s="110"/>
      <c r="H16" s="106"/>
      <c r="I16" s="110"/>
      <c r="J16" s="110"/>
      <c r="K16" s="110"/>
      <c r="L16" s="9"/>
      <c r="M16" s="97"/>
      <c r="N16" s="6"/>
      <c r="O16" s="6"/>
      <c r="P16" s="6"/>
    </row>
    <row r="17" spans="1:16" s="5" customFormat="1" ht="12.75" hidden="1">
      <c r="A17" s="443"/>
      <c r="B17" s="185">
        <v>111</v>
      </c>
      <c r="C17" s="170" t="s">
        <v>538</v>
      </c>
      <c r="D17" s="110">
        <v>39999</v>
      </c>
      <c r="E17" s="110">
        <v>69926</v>
      </c>
      <c r="F17" s="110"/>
      <c r="G17" s="110">
        <v>34963</v>
      </c>
      <c r="H17" s="106"/>
      <c r="I17" s="110">
        <v>28819</v>
      </c>
      <c r="J17" s="110"/>
      <c r="K17" s="110">
        <v>28819</v>
      </c>
      <c r="L17" s="9"/>
      <c r="M17" s="97"/>
      <c r="N17" s="6"/>
      <c r="O17" s="6"/>
      <c r="P17" s="6"/>
    </row>
    <row r="18" spans="1:16" s="5" customFormat="1" ht="15" hidden="1" customHeight="1">
      <c r="A18" s="444"/>
      <c r="B18" s="185" t="s">
        <v>50</v>
      </c>
      <c r="C18" s="170" t="s">
        <v>51</v>
      </c>
      <c r="D18" s="110">
        <v>473859</v>
      </c>
      <c r="E18" s="110">
        <v>799981</v>
      </c>
      <c r="F18" s="110">
        <v>519535</v>
      </c>
      <c r="G18" s="110">
        <v>440925</v>
      </c>
      <c r="H18" s="106"/>
      <c r="I18" s="110">
        <v>463532</v>
      </c>
      <c r="J18" s="110"/>
      <c r="K18" s="110">
        <v>463532</v>
      </c>
      <c r="L18" s="9"/>
      <c r="M18" s="97"/>
      <c r="N18" s="6"/>
      <c r="O18" s="6"/>
      <c r="P18" s="6"/>
    </row>
    <row r="19" spans="1:16" s="5" customFormat="1" ht="21.75" hidden="1" customHeight="1">
      <c r="A19" s="348" t="s">
        <v>7</v>
      </c>
      <c r="B19" s="185" t="s">
        <v>47</v>
      </c>
      <c r="C19" s="95" t="s">
        <v>8</v>
      </c>
      <c r="D19" s="96">
        <f t="shared" ref="D19:K19" si="3">D20+D27+D47+D54</f>
        <v>149938659</v>
      </c>
      <c r="E19" s="96">
        <f t="shared" si="3"/>
        <v>241890065</v>
      </c>
      <c r="F19" s="96">
        <f>F20+F27+F47+F54</f>
        <v>45743344</v>
      </c>
      <c r="G19" s="96">
        <f t="shared" si="3"/>
        <v>45743343.649999999</v>
      </c>
      <c r="H19" s="96">
        <f t="shared" si="3"/>
        <v>144136907</v>
      </c>
      <c r="I19" s="96">
        <f t="shared" si="3"/>
        <v>45743343.649999999</v>
      </c>
      <c r="J19" s="96">
        <f t="shared" si="3"/>
        <v>183518233</v>
      </c>
      <c r="K19" s="96">
        <f t="shared" si="3"/>
        <v>45743343.649999999</v>
      </c>
      <c r="L19" s="70"/>
      <c r="M19" s="97"/>
      <c r="N19" s="137">
        <f>G19-F19</f>
        <v>-0.35000000149011612</v>
      </c>
      <c r="O19" s="6"/>
      <c r="P19" s="6"/>
    </row>
    <row r="20" spans="1:16" s="5" customFormat="1" ht="15" hidden="1" customHeight="1">
      <c r="A20" s="348"/>
      <c r="B20" s="347" t="s">
        <v>9</v>
      </c>
      <c r="C20" s="98" t="s">
        <v>92</v>
      </c>
      <c r="D20" s="99">
        <f>SUM(D21:D26)</f>
        <v>45785174</v>
      </c>
      <c r="E20" s="99">
        <f t="shared" ref="E20:J20" si="4">SUM(E21:E26)</f>
        <v>72250000</v>
      </c>
      <c r="F20" s="100">
        <v>6238031</v>
      </c>
      <c r="G20" s="100">
        <v>12289623.9</v>
      </c>
      <c r="H20" s="99">
        <f t="shared" si="4"/>
        <v>0</v>
      </c>
      <c r="I20" s="100">
        <f>H20*15.22%</f>
        <v>0</v>
      </c>
      <c r="J20" s="99">
        <f t="shared" si="4"/>
        <v>0</v>
      </c>
      <c r="K20" s="99"/>
      <c r="L20" s="70"/>
      <c r="M20" s="97"/>
      <c r="N20" s="6"/>
      <c r="O20" s="6"/>
      <c r="P20" s="6"/>
    </row>
    <row r="21" spans="1:16" s="5" customFormat="1" ht="25.5" hidden="1">
      <c r="A21" s="348"/>
      <c r="B21" s="347"/>
      <c r="C21" s="98" t="s">
        <v>113</v>
      </c>
      <c r="D21" s="99">
        <v>5100000</v>
      </c>
      <c r="E21" s="100">
        <v>21250000</v>
      </c>
      <c r="F21" s="100"/>
      <c r="G21" s="100"/>
      <c r="H21" s="100"/>
      <c r="I21" s="100"/>
      <c r="J21" s="100"/>
      <c r="K21" s="100"/>
      <c r="L21" s="70"/>
      <c r="M21" s="97"/>
      <c r="N21" s="6"/>
      <c r="O21" s="6"/>
      <c r="P21" s="6"/>
    </row>
    <row r="22" spans="1:16" s="5" customFormat="1" ht="38.25" hidden="1">
      <c r="A22" s="348"/>
      <c r="B22" s="347"/>
      <c r="C22" s="98" t="s">
        <v>114</v>
      </c>
      <c r="D22" s="99">
        <v>2911464</v>
      </c>
      <c r="E22" s="100">
        <v>24650000</v>
      </c>
      <c r="F22" s="100"/>
      <c r="G22" s="100"/>
      <c r="H22" s="100"/>
      <c r="I22" s="100"/>
      <c r="J22" s="100"/>
      <c r="K22" s="100"/>
      <c r="L22" s="70"/>
      <c r="M22" s="97"/>
      <c r="N22" s="6"/>
      <c r="O22" s="6"/>
      <c r="P22" s="6"/>
    </row>
    <row r="23" spans="1:16" s="5" customFormat="1" ht="38.25" hidden="1">
      <c r="A23" s="348"/>
      <c r="B23" s="347"/>
      <c r="C23" s="98" t="s">
        <v>115</v>
      </c>
      <c r="D23" s="99">
        <v>22970750</v>
      </c>
      <c r="E23" s="100">
        <v>26350000</v>
      </c>
      <c r="F23" s="100"/>
      <c r="G23" s="100"/>
      <c r="H23" s="100"/>
      <c r="I23" s="100"/>
      <c r="J23" s="100"/>
      <c r="K23" s="100"/>
      <c r="L23" s="70"/>
      <c r="M23" s="97"/>
      <c r="N23" s="6"/>
      <c r="O23" s="6"/>
      <c r="P23" s="6"/>
    </row>
    <row r="24" spans="1:16" s="5" customFormat="1" ht="38.25" hidden="1">
      <c r="A24" s="348"/>
      <c r="B24" s="347"/>
      <c r="C24" s="98" t="s">
        <v>116</v>
      </c>
      <c r="D24" s="99">
        <v>909546</v>
      </c>
      <c r="E24" s="100"/>
      <c r="F24" s="100"/>
      <c r="G24" s="100"/>
      <c r="H24" s="100"/>
      <c r="I24" s="100"/>
      <c r="J24" s="100"/>
      <c r="K24" s="100"/>
      <c r="L24" s="70"/>
      <c r="M24" s="97"/>
      <c r="N24" s="6"/>
      <c r="O24" s="6"/>
      <c r="P24" s="6"/>
    </row>
    <row r="25" spans="1:16" s="5" customFormat="1" ht="25.5" hidden="1">
      <c r="A25" s="348"/>
      <c r="B25" s="347"/>
      <c r="C25" s="98" t="s">
        <v>117</v>
      </c>
      <c r="D25" s="99">
        <v>1530000</v>
      </c>
      <c r="E25" s="100"/>
      <c r="F25" s="100"/>
      <c r="G25" s="100"/>
      <c r="H25" s="100"/>
      <c r="I25" s="100"/>
      <c r="J25" s="100"/>
      <c r="K25" s="100"/>
      <c r="L25" s="70"/>
      <c r="M25" s="97"/>
      <c r="N25" s="6"/>
      <c r="O25" s="6"/>
      <c r="P25" s="6"/>
    </row>
    <row r="26" spans="1:16" s="5" customFormat="1" ht="12.75" hidden="1">
      <c r="A26" s="348"/>
      <c r="B26" s="347"/>
      <c r="C26" s="98" t="s">
        <v>52</v>
      </c>
      <c r="D26" s="99">
        <v>12363414</v>
      </c>
      <c r="E26" s="100"/>
      <c r="F26" s="100"/>
      <c r="G26" s="100"/>
      <c r="H26" s="100"/>
      <c r="I26" s="100"/>
      <c r="J26" s="100"/>
      <c r="K26" s="100"/>
      <c r="L26" s="70"/>
      <c r="M26" s="97"/>
      <c r="N26" s="6"/>
      <c r="O26" s="6"/>
      <c r="P26" s="6"/>
    </row>
    <row r="27" spans="1:16" s="5" customFormat="1" ht="15" hidden="1" customHeight="1">
      <c r="A27" s="348"/>
      <c r="B27" s="347" t="s">
        <v>10</v>
      </c>
      <c r="C27" s="98" t="s">
        <v>93</v>
      </c>
      <c r="D27" s="99">
        <f>SUM(D28:D46)</f>
        <v>0</v>
      </c>
      <c r="E27" s="99">
        <f>SUM(E28:E46)</f>
        <v>156890065</v>
      </c>
      <c r="F27" s="100">
        <v>1088485</v>
      </c>
      <c r="G27" s="100">
        <v>30641184.149999999</v>
      </c>
      <c r="H27" s="99">
        <f>SUM(H28:H46)</f>
        <v>144136907</v>
      </c>
      <c r="I27" s="100">
        <v>45743343.649999999</v>
      </c>
      <c r="J27" s="99">
        <f>SUM(J28:J46)</f>
        <v>183518233</v>
      </c>
      <c r="K27" s="100">
        <v>45743343.649999999</v>
      </c>
      <c r="L27" s="70"/>
      <c r="M27" s="97"/>
      <c r="N27" s="6"/>
      <c r="O27" s="6"/>
      <c r="P27" s="6"/>
    </row>
    <row r="28" spans="1:16" s="5" customFormat="1" ht="76.5" hidden="1">
      <c r="A28" s="348"/>
      <c r="B28" s="347"/>
      <c r="C28" s="98" t="s">
        <v>121</v>
      </c>
      <c r="D28" s="99"/>
      <c r="E28" s="100"/>
      <c r="F28" s="100"/>
      <c r="G28" s="100"/>
      <c r="H28" s="100"/>
      <c r="I28" s="100"/>
      <c r="J28" s="100"/>
      <c r="K28" s="100"/>
      <c r="L28" s="70"/>
      <c r="M28" s="97"/>
      <c r="N28" s="6"/>
      <c r="O28" s="6"/>
      <c r="P28" s="6"/>
    </row>
    <row r="29" spans="1:16" s="5" customFormat="1" ht="38.25" hidden="1">
      <c r="A29" s="348"/>
      <c r="B29" s="347"/>
      <c r="C29" s="98" t="s">
        <v>230</v>
      </c>
      <c r="D29" s="99"/>
      <c r="E29" s="100"/>
      <c r="F29" s="100"/>
      <c r="G29" s="100"/>
      <c r="H29" s="100"/>
      <c r="I29" s="100"/>
      <c r="J29" s="100"/>
      <c r="K29" s="100"/>
      <c r="L29" s="70"/>
      <c r="M29" s="97"/>
      <c r="N29" s="6"/>
      <c r="O29" s="6"/>
      <c r="P29" s="6"/>
    </row>
    <row r="30" spans="1:16" s="5" customFormat="1" ht="38.25" hidden="1">
      <c r="A30" s="348"/>
      <c r="B30" s="347"/>
      <c r="C30" s="98" t="s">
        <v>231</v>
      </c>
      <c r="D30" s="99"/>
      <c r="E30" s="100"/>
      <c r="F30" s="100"/>
      <c r="G30" s="100"/>
      <c r="H30" s="100"/>
      <c r="I30" s="100"/>
      <c r="J30" s="100"/>
      <c r="K30" s="100"/>
      <c r="L30" s="70"/>
      <c r="M30" s="97"/>
      <c r="N30" s="6"/>
      <c r="O30" s="6"/>
      <c r="P30" s="6"/>
    </row>
    <row r="31" spans="1:16" s="5" customFormat="1" ht="38.25" hidden="1">
      <c r="A31" s="348"/>
      <c r="B31" s="347"/>
      <c r="C31" s="98" t="s">
        <v>232</v>
      </c>
      <c r="D31" s="99"/>
      <c r="E31" s="100">
        <v>17642741</v>
      </c>
      <c r="F31" s="100"/>
      <c r="G31" s="100"/>
      <c r="H31" s="100"/>
      <c r="I31" s="100"/>
      <c r="J31" s="100"/>
      <c r="K31" s="100"/>
      <c r="L31" s="70"/>
      <c r="M31" s="97"/>
      <c r="N31" s="6"/>
      <c r="O31" s="6"/>
      <c r="P31" s="6"/>
    </row>
    <row r="32" spans="1:16" s="5" customFormat="1" ht="25.5" hidden="1">
      <c r="A32" s="348"/>
      <c r="B32" s="347"/>
      <c r="C32" s="98" t="s">
        <v>354</v>
      </c>
      <c r="D32" s="99"/>
      <c r="E32" s="100"/>
      <c r="F32" s="100"/>
      <c r="G32" s="100"/>
      <c r="H32" s="100"/>
      <c r="I32" s="100"/>
      <c r="J32" s="100"/>
      <c r="K32" s="100"/>
      <c r="L32" s="70"/>
      <c r="M32" s="97"/>
      <c r="N32" s="6"/>
      <c r="O32" s="6"/>
      <c r="P32" s="6"/>
    </row>
    <row r="33" spans="1:16" s="5" customFormat="1" ht="38.25" hidden="1">
      <c r="A33" s="348"/>
      <c r="B33" s="347"/>
      <c r="C33" s="98" t="s">
        <v>234</v>
      </c>
      <c r="D33" s="99"/>
      <c r="E33" s="100">
        <v>12918630</v>
      </c>
      <c r="F33" s="100"/>
      <c r="G33" s="100"/>
      <c r="H33" s="100"/>
      <c r="I33" s="100"/>
      <c r="J33" s="100"/>
      <c r="K33" s="100"/>
      <c r="L33" s="70"/>
      <c r="M33" s="97"/>
      <c r="N33" s="6"/>
      <c r="O33" s="6"/>
      <c r="P33" s="6"/>
    </row>
    <row r="34" spans="1:16" s="5" customFormat="1" ht="38.25" hidden="1">
      <c r="A34" s="348"/>
      <c r="B34" s="347"/>
      <c r="C34" s="98" t="s">
        <v>235</v>
      </c>
      <c r="D34" s="99"/>
      <c r="E34" s="100"/>
      <c r="F34" s="100"/>
      <c r="G34" s="100"/>
      <c r="H34" s="100"/>
      <c r="I34" s="100"/>
      <c r="J34" s="100"/>
      <c r="K34" s="100"/>
      <c r="L34" s="70"/>
      <c r="M34" s="97"/>
      <c r="N34" s="6"/>
      <c r="O34" s="6"/>
      <c r="P34" s="6"/>
    </row>
    <row r="35" spans="1:16" s="5" customFormat="1" ht="25.5" hidden="1">
      <c r="A35" s="348"/>
      <c r="B35" s="347"/>
      <c r="C35" s="98" t="s">
        <v>236</v>
      </c>
      <c r="D35" s="99"/>
      <c r="E35" s="100">
        <v>4495552</v>
      </c>
      <c r="F35" s="100"/>
      <c r="G35" s="100"/>
      <c r="H35" s="100"/>
      <c r="I35" s="100"/>
      <c r="J35" s="100"/>
      <c r="K35" s="100"/>
      <c r="L35" s="70"/>
      <c r="M35" s="97"/>
      <c r="N35" s="6"/>
      <c r="O35" s="6"/>
      <c r="P35" s="6"/>
    </row>
    <row r="36" spans="1:16" s="5" customFormat="1" ht="38.25" hidden="1">
      <c r="A36" s="348"/>
      <c r="B36" s="347"/>
      <c r="C36" s="98" t="s">
        <v>237</v>
      </c>
      <c r="D36" s="99"/>
      <c r="E36" s="100"/>
      <c r="F36" s="100"/>
      <c r="G36" s="100"/>
      <c r="H36" s="100"/>
      <c r="I36" s="100"/>
      <c r="J36" s="100"/>
      <c r="K36" s="100"/>
      <c r="L36" s="70"/>
      <c r="M36" s="97"/>
      <c r="N36" s="6"/>
      <c r="O36" s="6"/>
      <c r="P36" s="6"/>
    </row>
    <row r="37" spans="1:16" s="5" customFormat="1" ht="25.5" hidden="1">
      <c r="A37" s="348"/>
      <c r="B37" s="347"/>
      <c r="C37" s="98" t="s">
        <v>90</v>
      </c>
      <c r="D37" s="99"/>
      <c r="E37" s="100">
        <v>270000</v>
      </c>
      <c r="F37" s="100"/>
      <c r="G37" s="100"/>
      <c r="H37" s="100">
        <v>566584</v>
      </c>
      <c r="I37" s="100"/>
      <c r="J37" s="100">
        <v>70000000</v>
      </c>
      <c r="K37" s="100"/>
      <c r="L37" s="70"/>
      <c r="M37" s="97"/>
      <c r="N37" s="6"/>
      <c r="O37" s="6"/>
      <c r="P37" s="6"/>
    </row>
    <row r="38" spans="1:16" s="5" customFormat="1" ht="38.25" hidden="1">
      <c r="A38" s="348"/>
      <c r="B38" s="347"/>
      <c r="C38" s="98" t="s">
        <v>238</v>
      </c>
      <c r="D38" s="99"/>
      <c r="E38" s="100"/>
      <c r="F38" s="100"/>
      <c r="G38" s="100"/>
      <c r="H38" s="100"/>
      <c r="I38" s="100"/>
      <c r="J38" s="100"/>
      <c r="K38" s="100"/>
      <c r="L38" s="70"/>
      <c r="M38" s="97"/>
      <c r="N38" s="6"/>
      <c r="O38" s="6"/>
      <c r="P38" s="6"/>
    </row>
    <row r="39" spans="1:16" s="5" customFormat="1" ht="38.25" hidden="1">
      <c r="A39" s="348"/>
      <c r="B39" s="347"/>
      <c r="C39" s="98" t="s">
        <v>239</v>
      </c>
      <c r="D39" s="99"/>
      <c r="E39" s="100">
        <v>9244302</v>
      </c>
      <c r="F39" s="100"/>
      <c r="G39" s="100"/>
      <c r="H39" s="100"/>
      <c r="I39" s="100"/>
      <c r="J39" s="100"/>
      <c r="K39" s="100"/>
      <c r="L39" s="70"/>
      <c r="M39" s="97"/>
      <c r="N39" s="6"/>
      <c r="O39" s="6"/>
      <c r="P39" s="6"/>
    </row>
    <row r="40" spans="1:16" s="5" customFormat="1" ht="38.25" hidden="1">
      <c r="A40" s="348"/>
      <c r="B40" s="347"/>
      <c r="C40" s="98" t="s">
        <v>240</v>
      </c>
      <c r="D40" s="99"/>
      <c r="E40" s="100"/>
      <c r="F40" s="100"/>
      <c r="G40" s="100"/>
      <c r="H40" s="100"/>
      <c r="I40" s="100"/>
      <c r="J40" s="100"/>
      <c r="K40" s="100"/>
      <c r="L40" s="70"/>
      <c r="M40" s="97"/>
      <c r="N40" s="6"/>
      <c r="O40" s="6"/>
      <c r="P40" s="6"/>
    </row>
    <row r="41" spans="1:16" s="5" customFormat="1" ht="25.5" hidden="1">
      <c r="A41" s="348"/>
      <c r="B41" s="347"/>
      <c r="C41" s="98" t="s">
        <v>366</v>
      </c>
      <c r="D41" s="99"/>
      <c r="E41" s="100">
        <v>30000000</v>
      </c>
      <c r="F41" s="100"/>
      <c r="G41" s="100"/>
      <c r="H41" s="100">
        <v>30000000</v>
      </c>
      <c r="I41" s="100"/>
      <c r="J41" s="100">
        <v>30000000</v>
      </c>
      <c r="K41" s="100"/>
      <c r="L41" s="70"/>
      <c r="M41" s="97"/>
      <c r="N41" s="6"/>
      <c r="O41" s="6"/>
      <c r="P41" s="6"/>
    </row>
    <row r="42" spans="1:16" s="5" customFormat="1" ht="38.25" hidden="1">
      <c r="A42" s="348"/>
      <c r="B42" s="347"/>
      <c r="C42" s="98" t="s">
        <v>367</v>
      </c>
      <c r="D42" s="99"/>
      <c r="E42" s="100"/>
      <c r="F42" s="100"/>
      <c r="G42" s="100"/>
      <c r="H42" s="100">
        <v>40000000</v>
      </c>
      <c r="I42" s="100"/>
      <c r="J42" s="100">
        <v>40000000</v>
      </c>
      <c r="K42" s="100"/>
      <c r="L42" s="70"/>
      <c r="M42" s="97"/>
      <c r="N42" s="6"/>
      <c r="O42" s="6"/>
      <c r="P42" s="6"/>
    </row>
    <row r="43" spans="1:16" s="5" customFormat="1" ht="25.5" hidden="1">
      <c r="A43" s="348"/>
      <c r="B43" s="347"/>
      <c r="C43" s="98" t="s">
        <v>368</v>
      </c>
      <c r="D43" s="99"/>
      <c r="E43" s="100">
        <v>4000000</v>
      </c>
      <c r="F43" s="100"/>
      <c r="G43" s="100"/>
      <c r="H43" s="100"/>
      <c r="I43" s="100"/>
      <c r="J43" s="100"/>
      <c r="K43" s="100"/>
      <c r="L43" s="70"/>
      <c r="M43" s="97"/>
      <c r="N43" s="6"/>
      <c r="O43" s="6"/>
      <c r="P43" s="6"/>
    </row>
    <row r="44" spans="1:16" s="5" customFormat="1" ht="38.25" hidden="1">
      <c r="A44" s="348"/>
      <c r="B44" s="347"/>
      <c r="C44" s="98" t="s">
        <v>369</v>
      </c>
      <c r="D44" s="99"/>
      <c r="E44" s="100">
        <v>24131802</v>
      </c>
      <c r="F44" s="100"/>
      <c r="G44" s="100"/>
      <c r="H44" s="100">
        <v>23570323</v>
      </c>
      <c r="I44" s="100"/>
      <c r="J44" s="100">
        <v>23570323</v>
      </c>
      <c r="K44" s="100"/>
      <c r="L44" s="70"/>
      <c r="M44" s="97"/>
      <c r="N44" s="6"/>
      <c r="O44" s="6"/>
      <c r="P44" s="6"/>
    </row>
    <row r="45" spans="1:16" s="5" customFormat="1" ht="12.75" hidden="1">
      <c r="A45" s="348"/>
      <c r="B45" s="347"/>
      <c r="C45" s="98" t="s">
        <v>370</v>
      </c>
      <c r="D45" s="99"/>
      <c r="E45" s="100">
        <v>4000000</v>
      </c>
      <c r="F45" s="100"/>
      <c r="G45" s="100"/>
      <c r="H45" s="100"/>
      <c r="I45" s="100"/>
      <c r="J45" s="100"/>
      <c r="K45" s="100"/>
      <c r="L45" s="70"/>
      <c r="M45" s="97"/>
      <c r="N45" s="6"/>
      <c r="O45" s="6"/>
      <c r="P45" s="6"/>
    </row>
    <row r="46" spans="1:16" s="5" customFormat="1" ht="25.5" hidden="1">
      <c r="A46" s="348"/>
      <c r="B46" s="347"/>
      <c r="C46" s="98" t="s">
        <v>241</v>
      </c>
      <c r="D46" s="99"/>
      <c r="E46" s="100">
        <v>50187038</v>
      </c>
      <c r="F46" s="100"/>
      <c r="G46" s="100"/>
      <c r="H46" s="100">
        <v>50000000</v>
      </c>
      <c r="I46" s="100"/>
      <c r="J46" s="100">
        <v>19947910</v>
      </c>
      <c r="K46" s="100"/>
      <c r="L46" s="70"/>
      <c r="M46" s="97"/>
      <c r="N46" s="6"/>
      <c r="O46" s="6"/>
      <c r="P46" s="6"/>
    </row>
    <row r="47" spans="1:16" s="5" customFormat="1" ht="25.5" hidden="1">
      <c r="A47" s="348"/>
      <c r="B47" s="347" t="s">
        <v>11</v>
      </c>
      <c r="C47" s="98" t="s">
        <v>94</v>
      </c>
      <c r="D47" s="99">
        <f>SUM(D48:D53)</f>
        <v>8035816</v>
      </c>
      <c r="E47" s="99">
        <f t="shared" ref="E47:J47" si="5">SUM(E48:E53)</f>
        <v>12750000</v>
      </c>
      <c r="F47" s="100">
        <v>38416828</v>
      </c>
      <c r="G47" s="100">
        <f>D47*35%</f>
        <v>2812535.5999999996</v>
      </c>
      <c r="H47" s="99">
        <f t="shared" si="5"/>
        <v>0</v>
      </c>
      <c r="I47" s="100">
        <f>H47*15.22%</f>
        <v>0</v>
      </c>
      <c r="J47" s="99">
        <f t="shared" si="5"/>
        <v>0</v>
      </c>
      <c r="K47" s="99"/>
      <c r="L47" s="70"/>
      <c r="M47" s="97"/>
      <c r="N47" s="6"/>
      <c r="O47" s="6"/>
      <c r="P47" s="6"/>
    </row>
    <row r="48" spans="1:16" s="5" customFormat="1" ht="25.5" hidden="1">
      <c r="A48" s="348"/>
      <c r="B48" s="347"/>
      <c r="C48" s="98" t="s">
        <v>113</v>
      </c>
      <c r="D48" s="99">
        <v>900000</v>
      </c>
      <c r="E48" s="100">
        <v>3750000</v>
      </c>
      <c r="F48" s="100"/>
      <c r="G48" s="100"/>
      <c r="H48" s="100"/>
      <c r="I48" s="100"/>
      <c r="J48" s="100"/>
      <c r="K48" s="100"/>
      <c r="L48" s="70"/>
      <c r="M48" s="97"/>
      <c r="N48" s="6"/>
      <c r="O48" s="6"/>
      <c r="P48" s="6"/>
    </row>
    <row r="49" spans="1:16" s="5" customFormat="1" ht="38.25" hidden="1">
      <c r="A49" s="348"/>
      <c r="B49" s="347"/>
      <c r="C49" s="98" t="s">
        <v>114</v>
      </c>
      <c r="D49" s="99">
        <v>469867</v>
      </c>
      <c r="E49" s="100">
        <v>4350000</v>
      </c>
      <c r="F49" s="100"/>
      <c r="G49" s="100"/>
      <c r="H49" s="100"/>
      <c r="I49" s="100"/>
      <c r="J49" s="100"/>
      <c r="K49" s="100"/>
      <c r="L49" s="70"/>
      <c r="M49" s="97"/>
      <c r="N49" s="6"/>
      <c r="O49" s="6"/>
      <c r="P49" s="6"/>
    </row>
    <row r="50" spans="1:16" s="5" customFormat="1" ht="38.25" hidden="1">
      <c r="A50" s="348"/>
      <c r="B50" s="347"/>
      <c r="C50" s="98" t="s">
        <v>115</v>
      </c>
      <c r="D50" s="99">
        <v>4110581</v>
      </c>
      <c r="E50" s="100">
        <v>4650000</v>
      </c>
      <c r="F50" s="100"/>
      <c r="G50" s="100"/>
      <c r="H50" s="100"/>
      <c r="I50" s="100"/>
      <c r="J50" s="100"/>
      <c r="K50" s="100"/>
      <c r="L50" s="70"/>
      <c r="M50" s="97"/>
      <c r="N50" s="6"/>
      <c r="O50" s="6"/>
      <c r="P50" s="6"/>
    </row>
    <row r="51" spans="1:16" s="5" customFormat="1" ht="38.25" hidden="1">
      <c r="A51" s="348"/>
      <c r="B51" s="347"/>
      <c r="C51" s="98" t="s">
        <v>116</v>
      </c>
      <c r="D51" s="99">
        <v>214286</v>
      </c>
      <c r="E51" s="100"/>
      <c r="F51" s="100"/>
      <c r="G51" s="100"/>
      <c r="H51" s="100"/>
      <c r="I51" s="100"/>
      <c r="J51" s="100"/>
      <c r="K51" s="100"/>
      <c r="L51" s="70"/>
      <c r="M51" s="97"/>
      <c r="N51" s="6"/>
      <c r="O51" s="6"/>
      <c r="P51" s="6"/>
    </row>
    <row r="52" spans="1:16" s="5" customFormat="1" ht="25.5" hidden="1">
      <c r="A52" s="348"/>
      <c r="B52" s="347"/>
      <c r="C52" s="98" t="s">
        <v>117</v>
      </c>
      <c r="D52" s="99">
        <v>270000</v>
      </c>
      <c r="E52" s="100"/>
      <c r="F52" s="100"/>
      <c r="G52" s="100"/>
      <c r="H52" s="100"/>
      <c r="I52" s="100"/>
      <c r="J52" s="100"/>
      <c r="K52" s="100"/>
      <c r="L52" s="70"/>
      <c r="M52" s="97"/>
      <c r="N52" s="6"/>
      <c r="O52" s="6"/>
      <c r="P52" s="6"/>
    </row>
    <row r="53" spans="1:16" s="5" customFormat="1" ht="12.75" hidden="1">
      <c r="A53" s="348"/>
      <c r="B53" s="347"/>
      <c r="C53" s="98" t="s">
        <v>52</v>
      </c>
      <c r="D53" s="99">
        <v>2071082</v>
      </c>
      <c r="E53" s="100"/>
      <c r="F53" s="100"/>
      <c r="G53" s="100"/>
      <c r="H53" s="100"/>
      <c r="I53" s="100"/>
      <c r="J53" s="100"/>
      <c r="K53" s="100"/>
      <c r="L53" s="70"/>
      <c r="M53" s="97"/>
      <c r="N53" s="6"/>
      <c r="O53" s="6"/>
      <c r="P53" s="6"/>
    </row>
    <row r="54" spans="1:16" s="5" customFormat="1" ht="25.5" hidden="1">
      <c r="A54" s="348"/>
      <c r="B54" s="347" t="s">
        <v>34</v>
      </c>
      <c r="C54" s="98" t="s">
        <v>35</v>
      </c>
      <c r="D54" s="99">
        <f>SUM(D55:D68)</f>
        <v>96117669</v>
      </c>
      <c r="E54" s="99">
        <f t="shared" ref="E54:J54" si="6">SUM(E55:E68)</f>
        <v>0</v>
      </c>
      <c r="F54" s="100">
        <v>0</v>
      </c>
      <c r="G54" s="100"/>
      <c r="H54" s="99">
        <f t="shared" si="6"/>
        <v>0</v>
      </c>
      <c r="I54" s="100">
        <f>H54*15.22%</f>
        <v>0</v>
      </c>
      <c r="J54" s="99">
        <f t="shared" si="6"/>
        <v>0</v>
      </c>
      <c r="K54" s="99"/>
      <c r="L54" s="70"/>
      <c r="M54" s="97"/>
      <c r="N54" s="6"/>
      <c r="O54" s="6"/>
      <c r="P54" s="6"/>
    </row>
    <row r="55" spans="1:16" s="5" customFormat="1" ht="25.5" hidden="1">
      <c r="A55" s="348"/>
      <c r="B55" s="347"/>
      <c r="C55" s="98" t="s">
        <v>122</v>
      </c>
      <c r="D55" s="99">
        <v>3183796</v>
      </c>
      <c r="E55" s="100"/>
      <c r="F55" s="100"/>
      <c r="G55" s="100"/>
      <c r="H55" s="100"/>
      <c r="I55" s="100"/>
      <c r="J55" s="100"/>
      <c r="K55" s="100"/>
      <c r="L55" s="70"/>
      <c r="M55" s="97"/>
      <c r="N55" s="6"/>
      <c r="O55" s="6"/>
      <c r="P55" s="6"/>
    </row>
    <row r="56" spans="1:16" s="5" customFormat="1" ht="38.25" hidden="1">
      <c r="A56" s="348"/>
      <c r="B56" s="347"/>
      <c r="C56" s="98" t="s">
        <v>54</v>
      </c>
      <c r="D56" s="99">
        <v>10000</v>
      </c>
      <c r="E56" s="100"/>
      <c r="F56" s="100"/>
      <c r="G56" s="100"/>
      <c r="H56" s="100"/>
      <c r="I56" s="100"/>
      <c r="J56" s="100"/>
      <c r="K56" s="100"/>
      <c r="L56" s="70"/>
      <c r="M56" s="97"/>
      <c r="N56" s="6"/>
      <c r="O56" s="6"/>
      <c r="P56" s="6"/>
    </row>
    <row r="57" spans="1:16" s="5" customFormat="1" ht="38.25" hidden="1">
      <c r="A57" s="348"/>
      <c r="B57" s="347"/>
      <c r="C57" s="98" t="s">
        <v>118</v>
      </c>
      <c r="D57" s="99">
        <v>16000000</v>
      </c>
      <c r="E57" s="100"/>
      <c r="F57" s="100"/>
      <c r="G57" s="100"/>
      <c r="H57" s="100"/>
      <c r="I57" s="100"/>
      <c r="J57" s="100"/>
      <c r="K57" s="100"/>
      <c r="L57" s="70"/>
      <c r="M57" s="97"/>
      <c r="N57" s="6"/>
      <c r="O57" s="6"/>
      <c r="P57" s="6"/>
    </row>
    <row r="58" spans="1:16" s="5" customFormat="1" ht="25.5" hidden="1">
      <c r="A58" s="348"/>
      <c r="B58" s="347"/>
      <c r="C58" s="98" t="s">
        <v>90</v>
      </c>
      <c r="D58" s="99"/>
      <c r="E58" s="100"/>
      <c r="F58" s="100"/>
      <c r="G58" s="100"/>
      <c r="H58" s="100"/>
      <c r="I58" s="100"/>
      <c r="J58" s="100"/>
      <c r="K58" s="100"/>
      <c r="L58" s="70"/>
      <c r="M58" s="97"/>
      <c r="N58" s="6"/>
      <c r="O58" s="6"/>
      <c r="P58" s="6"/>
    </row>
    <row r="59" spans="1:16" s="5" customFormat="1" ht="25.5" hidden="1">
      <c r="A59" s="348"/>
      <c r="B59" s="347"/>
      <c r="C59" s="98" t="s">
        <v>119</v>
      </c>
      <c r="D59" s="99">
        <v>16000000</v>
      </c>
      <c r="E59" s="100"/>
      <c r="F59" s="100"/>
      <c r="G59" s="100"/>
      <c r="H59" s="100"/>
      <c r="I59" s="100"/>
      <c r="J59" s="100"/>
      <c r="K59" s="100"/>
      <c r="L59" s="70"/>
      <c r="M59" s="97"/>
      <c r="N59" s="6"/>
      <c r="O59" s="6"/>
      <c r="P59" s="6"/>
    </row>
    <row r="60" spans="1:16" s="5" customFormat="1" ht="38.25" hidden="1">
      <c r="A60" s="348"/>
      <c r="B60" s="347"/>
      <c r="C60" s="98" t="s">
        <v>120</v>
      </c>
      <c r="D60" s="99">
        <v>20000000</v>
      </c>
      <c r="E60" s="100"/>
      <c r="F60" s="100"/>
      <c r="G60" s="100"/>
      <c r="H60" s="100"/>
      <c r="I60" s="100"/>
      <c r="J60" s="100"/>
      <c r="K60" s="100"/>
      <c r="L60" s="70"/>
      <c r="M60" s="97"/>
      <c r="N60" s="6"/>
      <c r="O60" s="6"/>
      <c r="P60" s="6"/>
    </row>
    <row r="61" spans="1:16" s="5" customFormat="1" ht="25.5" hidden="1">
      <c r="A61" s="348"/>
      <c r="B61" s="347"/>
      <c r="C61" s="98" t="s">
        <v>53</v>
      </c>
      <c r="D61" s="99">
        <v>4431117</v>
      </c>
      <c r="E61" s="100"/>
      <c r="F61" s="100"/>
      <c r="G61" s="100"/>
      <c r="H61" s="100"/>
      <c r="I61" s="100"/>
      <c r="J61" s="100"/>
      <c r="K61" s="100"/>
      <c r="L61" s="70"/>
      <c r="M61" s="97"/>
      <c r="N61" s="6"/>
      <c r="O61" s="6"/>
      <c r="P61" s="6"/>
    </row>
    <row r="62" spans="1:16" s="5" customFormat="1" ht="63.75" hidden="1">
      <c r="A62" s="348"/>
      <c r="B62" s="347"/>
      <c r="C62" s="98" t="s">
        <v>123</v>
      </c>
      <c r="D62" s="99">
        <v>5177846</v>
      </c>
      <c r="E62" s="100"/>
      <c r="F62" s="100"/>
      <c r="G62" s="100"/>
      <c r="H62" s="100"/>
      <c r="I62" s="100"/>
      <c r="J62" s="100"/>
      <c r="K62" s="100"/>
      <c r="L62" s="70"/>
      <c r="M62" s="97"/>
      <c r="N62" s="6"/>
      <c r="O62" s="6"/>
      <c r="P62" s="6"/>
    </row>
    <row r="63" spans="1:16" s="5" customFormat="1" ht="38.25" hidden="1">
      <c r="A63" s="348"/>
      <c r="B63" s="347"/>
      <c r="C63" s="98" t="s">
        <v>124</v>
      </c>
      <c r="D63" s="99">
        <v>21741831</v>
      </c>
      <c r="E63" s="100"/>
      <c r="F63" s="100"/>
      <c r="G63" s="100"/>
      <c r="H63" s="100"/>
      <c r="I63" s="100"/>
      <c r="J63" s="100"/>
      <c r="K63" s="100"/>
      <c r="L63" s="70"/>
      <c r="M63" s="97"/>
      <c r="N63" s="6"/>
      <c r="O63" s="6"/>
      <c r="P63" s="6"/>
    </row>
    <row r="64" spans="1:16" s="5" customFormat="1" ht="38.25" hidden="1">
      <c r="A64" s="348"/>
      <c r="B64" s="347"/>
      <c r="C64" s="98" t="s">
        <v>55</v>
      </c>
      <c r="D64" s="99">
        <v>3462010</v>
      </c>
      <c r="E64" s="100"/>
      <c r="F64" s="100"/>
      <c r="G64" s="100"/>
      <c r="H64" s="100"/>
      <c r="I64" s="100"/>
      <c r="J64" s="100"/>
      <c r="K64" s="100"/>
      <c r="L64" s="70"/>
      <c r="M64" s="97"/>
      <c r="N64" s="6"/>
      <c r="O64" s="6"/>
      <c r="P64" s="6"/>
    </row>
    <row r="65" spans="1:16" s="5" customFormat="1" ht="38.25" hidden="1">
      <c r="A65" s="348"/>
      <c r="B65" s="347"/>
      <c r="C65" s="98" t="s">
        <v>481</v>
      </c>
      <c r="D65" s="99">
        <v>1101497</v>
      </c>
      <c r="E65" s="100"/>
      <c r="F65" s="100"/>
      <c r="G65" s="100"/>
      <c r="H65" s="100"/>
      <c r="I65" s="100"/>
      <c r="J65" s="100"/>
      <c r="K65" s="100"/>
      <c r="L65" s="70"/>
      <c r="M65" s="97"/>
      <c r="N65" s="6"/>
      <c r="O65" s="6"/>
      <c r="P65" s="6"/>
    </row>
    <row r="66" spans="1:16" s="5" customFormat="1" ht="38.25" hidden="1">
      <c r="A66" s="348"/>
      <c r="B66" s="347"/>
      <c r="C66" s="98" t="s">
        <v>482</v>
      </c>
      <c r="D66" s="99">
        <v>5000000</v>
      </c>
      <c r="E66" s="100"/>
      <c r="F66" s="100"/>
      <c r="G66" s="100"/>
      <c r="H66" s="100"/>
      <c r="I66" s="100"/>
      <c r="J66" s="100"/>
      <c r="K66" s="100"/>
      <c r="L66" s="70"/>
      <c r="M66" s="97"/>
      <c r="N66" s="6"/>
      <c r="O66" s="6"/>
      <c r="P66" s="6"/>
    </row>
    <row r="67" spans="1:16" s="5" customFormat="1" ht="25.5" hidden="1">
      <c r="A67" s="348"/>
      <c r="B67" s="347"/>
      <c r="C67" s="98" t="s">
        <v>483</v>
      </c>
      <c r="D67" s="99">
        <v>9572</v>
      </c>
      <c r="E67" s="100"/>
      <c r="F67" s="100"/>
      <c r="G67" s="100"/>
      <c r="H67" s="100"/>
      <c r="I67" s="100"/>
      <c r="J67" s="100"/>
      <c r="K67" s="100"/>
      <c r="L67" s="70"/>
      <c r="M67" s="97"/>
      <c r="N67" s="6"/>
      <c r="O67" s="6"/>
      <c r="P67" s="6"/>
    </row>
    <row r="68" spans="1:16" s="5" customFormat="1" ht="25.5" hidden="1">
      <c r="A68" s="348"/>
      <c r="B68" s="347"/>
      <c r="C68" s="98" t="s">
        <v>125</v>
      </c>
      <c r="D68" s="99"/>
      <c r="E68" s="100"/>
      <c r="F68" s="100"/>
      <c r="G68" s="100"/>
      <c r="H68" s="100"/>
      <c r="I68" s="100"/>
      <c r="J68" s="100"/>
      <c r="K68" s="100"/>
      <c r="L68" s="70"/>
      <c r="M68" s="97"/>
      <c r="N68" s="6"/>
      <c r="O68" s="6"/>
      <c r="P68" s="6"/>
    </row>
    <row r="69" spans="1:16" s="5" customFormat="1" ht="25.5" hidden="1">
      <c r="A69" s="348" t="s">
        <v>12</v>
      </c>
      <c r="B69" s="185" t="s">
        <v>47</v>
      </c>
      <c r="C69" s="95" t="s">
        <v>100</v>
      </c>
      <c r="D69" s="96">
        <f t="shared" ref="D69:K69" si="7">D70+D71+D72+D79+D84+D200+D311</f>
        <v>211963576</v>
      </c>
      <c r="E69" s="96">
        <f t="shared" si="7"/>
        <v>558864977.54060006</v>
      </c>
      <c r="F69" s="96">
        <f>F70+F71+F72+F79+F84+F200+F311</f>
        <v>20164492</v>
      </c>
      <c r="G69" s="96">
        <f>G70+G71+G72+G79+G84+G200+G311</f>
        <v>28843079.899999999</v>
      </c>
      <c r="H69" s="96">
        <f t="shared" si="7"/>
        <v>480860866.71899998</v>
      </c>
      <c r="I69" s="96">
        <f t="shared" si="7"/>
        <v>25726035.031799998</v>
      </c>
      <c r="J69" s="96">
        <f t="shared" si="7"/>
        <v>382533821.42718995</v>
      </c>
      <c r="K69" s="96">
        <f t="shared" si="7"/>
        <v>26031755.5046</v>
      </c>
      <c r="L69" s="70"/>
      <c r="M69" s="97"/>
      <c r="N69" s="6"/>
      <c r="O69" s="6"/>
      <c r="P69" s="6"/>
    </row>
    <row r="70" spans="1:16" s="5" customFormat="1" ht="25.5" hidden="1">
      <c r="A70" s="348"/>
      <c r="B70" s="185" t="s">
        <v>40</v>
      </c>
      <c r="C70" s="98" t="s">
        <v>14</v>
      </c>
      <c r="D70" s="99">
        <v>2807186</v>
      </c>
      <c r="E70" s="100">
        <v>8884555</v>
      </c>
      <c r="F70" s="100">
        <v>2596743</v>
      </c>
      <c r="G70" s="100">
        <f>D70*35%</f>
        <v>982515.1</v>
      </c>
      <c r="H70" s="100">
        <v>8119385</v>
      </c>
      <c r="I70" s="100">
        <f>H70*15.22%</f>
        <v>1235770.3970000001</v>
      </c>
      <c r="J70" s="100">
        <v>8398783</v>
      </c>
      <c r="K70" s="100">
        <f>J70*17.23%</f>
        <v>1447110.3109000002</v>
      </c>
      <c r="L70" s="70"/>
      <c r="M70" s="97"/>
      <c r="N70" s="6"/>
      <c r="O70" s="6"/>
      <c r="P70" s="6"/>
    </row>
    <row r="71" spans="1:16" s="5" customFormat="1" ht="25.5" hidden="1">
      <c r="A71" s="348"/>
      <c r="B71" s="185" t="s">
        <v>41</v>
      </c>
      <c r="C71" s="98" t="s">
        <v>36</v>
      </c>
      <c r="D71" s="99">
        <v>3144876</v>
      </c>
      <c r="E71" s="100">
        <v>3905306</v>
      </c>
      <c r="F71" s="100">
        <v>2580021</v>
      </c>
      <c r="G71" s="100">
        <f>D71*35%</f>
        <v>1100706.5999999999</v>
      </c>
      <c r="H71" s="100">
        <v>3983334</v>
      </c>
      <c r="I71" s="100">
        <f>H71*15.22%</f>
        <v>606263.43480000005</v>
      </c>
      <c r="J71" s="100">
        <v>4066419</v>
      </c>
      <c r="K71" s="100">
        <f>J71*17.23%</f>
        <v>700643.99369999999</v>
      </c>
      <c r="L71" s="70"/>
      <c r="M71" s="97"/>
      <c r="N71" s="6"/>
      <c r="O71" s="6"/>
      <c r="P71" s="6"/>
    </row>
    <row r="72" spans="1:16" s="5" customFormat="1" ht="38.25" hidden="1">
      <c r="A72" s="348"/>
      <c r="B72" s="394" t="s">
        <v>86</v>
      </c>
      <c r="C72" s="98" t="s">
        <v>101</v>
      </c>
      <c r="D72" s="99">
        <f>SUM(D73:D78)</f>
        <v>124351</v>
      </c>
      <c r="E72" s="99">
        <f t="shared" ref="E72:J72" si="8">SUM(E73:E78)</f>
        <v>8982489</v>
      </c>
      <c r="F72" s="99">
        <f t="shared" si="8"/>
        <v>0</v>
      </c>
      <c r="G72" s="99">
        <f t="shared" si="8"/>
        <v>0</v>
      </c>
      <c r="H72" s="99">
        <f>SUM(H73:H78)</f>
        <v>0</v>
      </c>
      <c r="I72" s="99">
        <f>SUM(I73:I78)</f>
        <v>0</v>
      </c>
      <c r="J72" s="99">
        <f t="shared" si="8"/>
        <v>0</v>
      </c>
      <c r="K72" s="99">
        <f>SUM(K73:K78)</f>
        <v>0</v>
      </c>
      <c r="L72" s="70"/>
      <c r="M72" s="97"/>
      <c r="N72" s="6"/>
      <c r="O72" s="6"/>
      <c r="P72" s="6"/>
    </row>
    <row r="73" spans="1:16" s="5" customFormat="1" ht="15" hidden="1" customHeight="1">
      <c r="A73" s="348"/>
      <c r="B73" s="395"/>
      <c r="C73" s="98" t="s">
        <v>58</v>
      </c>
      <c r="D73" s="99">
        <v>124351</v>
      </c>
      <c r="E73" s="100"/>
      <c r="F73" s="100"/>
      <c r="G73" s="100"/>
      <c r="H73" s="100"/>
      <c r="I73" s="100"/>
      <c r="J73" s="100"/>
      <c r="K73" s="100"/>
      <c r="L73" s="70"/>
      <c r="M73" s="97"/>
      <c r="N73" s="6"/>
      <c r="O73" s="6"/>
      <c r="P73" s="6"/>
    </row>
    <row r="74" spans="1:16" s="5" customFormat="1" ht="15" hidden="1" customHeight="1">
      <c r="A74" s="348"/>
      <c r="B74" s="395"/>
      <c r="C74" s="98" t="s">
        <v>59</v>
      </c>
      <c r="D74" s="99"/>
      <c r="E74" s="100"/>
      <c r="F74" s="100"/>
      <c r="G74" s="100">
        <f>D74*38.5%</f>
        <v>0</v>
      </c>
      <c r="H74" s="100"/>
      <c r="I74" s="100"/>
      <c r="J74" s="100"/>
      <c r="K74" s="100"/>
      <c r="L74" s="70"/>
      <c r="M74" s="97"/>
      <c r="N74" s="6"/>
      <c r="O74" s="6"/>
      <c r="P74" s="6"/>
    </row>
    <row r="75" spans="1:16" s="5" customFormat="1" ht="15" hidden="1" customHeight="1">
      <c r="A75" s="348"/>
      <c r="B75" s="395"/>
      <c r="C75" s="98" t="s">
        <v>60</v>
      </c>
      <c r="D75" s="99"/>
      <c r="E75" s="100"/>
      <c r="F75" s="100"/>
      <c r="G75" s="100"/>
      <c r="H75" s="100"/>
      <c r="I75" s="100"/>
      <c r="J75" s="100"/>
      <c r="K75" s="100"/>
      <c r="L75" s="70"/>
      <c r="M75" s="97"/>
      <c r="N75" s="6"/>
      <c r="O75" s="6"/>
      <c r="P75" s="6"/>
    </row>
    <row r="76" spans="1:16" s="5" customFormat="1" ht="15" hidden="1" customHeight="1">
      <c r="A76" s="348"/>
      <c r="B76" s="395"/>
      <c r="C76" s="98" t="s">
        <v>68</v>
      </c>
      <c r="D76" s="99"/>
      <c r="E76" s="100"/>
      <c r="F76" s="100"/>
      <c r="G76" s="100"/>
      <c r="H76" s="100"/>
      <c r="I76" s="100"/>
      <c r="J76" s="100"/>
      <c r="K76" s="100"/>
      <c r="L76" s="70"/>
      <c r="M76" s="97"/>
      <c r="N76" s="6"/>
      <c r="O76" s="6"/>
      <c r="P76" s="6"/>
    </row>
    <row r="77" spans="1:16" s="5" customFormat="1" ht="15" hidden="1" customHeight="1">
      <c r="A77" s="348"/>
      <c r="B77" s="395"/>
      <c r="C77" s="98" t="s">
        <v>126</v>
      </c>
      <c r="D77" s="99"/>
      <c r="E77" s="100">
        <v>6061472</v>
      </c>
      <c r="F77" s="100">
        <f>D77*38.5%</f>
        <v>0</v>
      </c>
      <c r="G77" s="100"/>
      <c r="H77" s="100"/>
      <c r="I77" s="100"/>
      <c r="J77" s="100"/>
      <c r="K77" s="100"/>
      <c r="L77" s="70"/>
      <c r="M77" s="97"/>
      <c r="N77" s="6"/>
      <c r="O77" s="6"/>
      <c r="P77" s="6"/>
    </row>
    <row r="78" spans="1:16" s="5" customFormat="1" ht="15" hidden="1" customHeight="1">
      <c r="A78" s="348"/>
      <c r="B78" s="396"/>
      <c r="C78" s="98" t="s">
        <v>67</v>
      </c>
      <c r="D78" s="99"/>
      <c r="E78" s="100">
        <v>2921017</v>
      </c>
      <c r="F78" s="100">
        <f>D78*38.5%</f>
        <v>0</v>
      </c>
      <c r="G78" s="100">
        <f>D78*38.5%</f>
        <v>0</v>
      </c>
      <c r="H78" s="100"/>
      <c r="I78" s="100"/>
      <c r="J78" s="100"/>
      <c r="K78" s="100"/>
      <c r="L78" s="70"/>
      <c r="M78" s="97"/>
      <c r="N78" s="6"/>
      <c r="O78" s="6"/>
      <c r="P78" s="6"/>
    </row>
    <row r="79" spans="1:16" s="5" customFormat="1" ht="53.25" hidden="1" customHeight="1">
      <c r="A79" s="348"/>
      <c r="B79" s="394" t="s">
        <v>42</v>
      </c>
      <c r="C79" s="98" t="s">
        <v>37</v>
      </c>
      <c r="D79" s="99">
        <f>SUM(D80:D83)</f>
        <v>123954452</v>
      </c>
      <c r="E79" s="99">
        <f t="shared" ref="E79:K79" si="9">SUM(E80:E83)</f>
        <v>257932000.0406</v>
      </c>
      <c r="F79" s="96">
        <f>SUM(F80:F83)</f>
        <v>10178785</v>
      </c>
      <c r="G79" s="96">
        <f t="shared" si="9"/>
        <v>26759858.199999999</v>
      </c>
      <c r="H79" s="99">
        <f t="shared" si="9"/>
        <v>270331278.31900001</v>
      </c>
      <c r="I79" s="99">
        <f t="shared" si="9"/>
        <v>23884001.199999999</v>
      </c>
      <c r="J79" s="99">
        <f t="shared" si="9"/>
        <v>259761242.42718998</v>
      </c>
      <c r="K79" s="99">
        <f t="shared" si="9"/>
        <v>23884001.199999999</v>
      </c>
      <c r="L79" s="70"/>
      <c r="M79" s="97"/>
      <c r="N79" s="6"/>
      <c r="O79" s="6"/>
      <c r="P79" s="6"/>
    </row>
    <row r="80" spans="1:16" s="5" customFormat="1" ht="12.75" hidden="1">
      <c r="A80" s="348"/>
      <c r="B80" s="395"/>
      <c r="C80" s="98" t="s">
        <v>276</v>
      </c>
      <c r="D80" s="99">
        <v>40000000</v>
      </c>
      <c r="E80" s="100">
        <v>51383405.041000001</v>
      </c>
      <c r="F80" s="100">
        <v>3000000</v>
      </c>
      <c r="G80" s="100">
        <f>D80*35%-3000000</f>
        <v>11000000</v>
      </c>
      <c r="H80" s="100">
        <v>57556234.318999998</v>
      </c>
      <c r="I80" s="100">
        <v>11000000</v>
      </c>
      <c r="J80" s="100">
        <v>41959555.971000001</v>
      </c>
      <c r="K80" s="100">
        <v>11000000</v>
      </c>
      <c r="L80" s="70"/>
      <c r="M80" s="97"/>
      <c r="N80" s="6"/>
      <c r="O80" s="6"/>
      <c r="P80" s="6"/>
    </row>
    <row r="81" spans="1:16" s="5" customFormat="1" ht="12.75" hidden="1">
      <c r="A81" s="348"/>
      <c r="B81" s="395"/>
      <c r="C81" s="98" t="s">
        <v>277</v>
      </c>
      <c r="D81" s="99">
        <v>48692160</v>
      </c>
      <c r="E81" s="100">
        <v>149999999.99959999</v>
      </c>
      <c r="F81" s="100">
        <v>5048976</v>
      </c>
      <c r="G81" s="100">
        <f>D81*35%-3036599</f>
        <v>14005657</v>
      </c>
      <c r="H81" s="100">
        <v>150000000</v>
      </c>
      <c r="I81" s="100">
        <v>11129800</v>
      </c>
      <c r="J81" s="100">
        <v>150000000.00018999</v>
      </c>
      <c r="K81" s="100">
        <v>11129800</v>
      </c>
      <c r="L81" s="70"/>
      <c r="M81" s="97"/>
      <c r="N81" s="6"/>
      <c r="O81" s="6"/>
      <c r="P81" s="6"/>
    </row>
    <row r="82" spans="1:16" s="5" customFormat="1" ht="12.75" hidden="1">
      <c r="A82" s="348"/>
      <c r="B82" s="395"/>
      <c r="C82" s="98" t="s">
        <v>278</v>
      </c>
      <c r="D82" s="99">
        <v>34000000</v>
      </c>
      <c r="E82" s="100">
        <v>55000000</v>
      </c>
      <c r="F82" s="100">
        <v>867517</v>
      </c>
      <c r="G82" s="100">
        <f>867517+444882</f>
        <v>1312399</v>
      </c>
      <c r="H82" s="100">
        <v>60000000</v>
      </c>
      <c r="I82" s="100">
        <v>1312399</v>
      </c>
      <c r="J82" s="100">
        <v>67000000</v>
      </c>
      <c r="K82" s="100">
        <v>1312399</v>
      </c>
      <c r="L82" s="70"/>
      <c r="M82" s="97"/>
      <c r="N82" s="6"/>
      <c r="O82" s="6"/>
      <c r="P82" s="6"/>
    </row>
    <row r="83" spans="1:16" s="5" customFormat="1" ht="31.5" hidden="1" customHeight="1">
      <c r="A83" s="348"/>
      <c r="B83" s="396"/>
      <c r="C83" s="98" t="s">
        <v>386</v>
      </c>
      <c r="D83" s="99">
        <v>1262292</v>
      </c>
      <c r="E83" s="100">
        <v>1548595</v>
      </c>
      <c r="F83" s="100">
        <v>1262292</v>
      </c>
      <c r="G83" s="100">
        <f>D83*35%</f>
        <v>441802.19999999995</v>
      </c>
      <c r="H83" s="100">
        <v>2775044</v>
      </c>
      <c r="I83" s="100">
        <v>441802.19999999995</v>
      </c>
      <c r="J83" s="100">
        <v>801686.45600000001</v>
      </c>
      <c r="K83" s="100">
        <v>441802.19999999995</v>
      </c>
      <c r="L83" s="70"/>
      <c r="M83" s="97"/>
      <c r="N83" s="6"/>
      <c r="O83" s="6"/>
      <c r="P83" s="6"/>
    </row>
    <row r="84" spans="1:16" s="5" customFormat="1" ht="52.5" hidden="1" customHeight="1">
      <c r="A84" s="348"/>
      <c r="B84" s="347" t="s">
        <v>43</v>
      </c>
      <c r="C84" s="98" t="s">
        <v>38</v>
      </c>
      <c r="D84" s="96">
        <f>D85+D90+D101+D103+D107+D111+D116+D121+D131+D134+D143+D147+D150+D156+D168+D171+D176+D180+D193</f>
        <v>5905133</v>
      </c>
      <c r="E84" s="96">
        <f>E85+E90+E101+E103+E107+E111+E116+E121+E131+E134+E143+E147+E150+E156+E168+E171+E176+E180+E193</f>
        <v>279160627.5</v>
      </c>
      <c r="F84" s="119">
        <v>4808943</v>
      </c>
      <c r="G84" s="119"/>
      <c r="H84" s="96">
        <f>H85+H90+H101+H103+H107+H111+H116+H121+H131+H134+H143+H147+H150+H156+H168+H171+H176+H180+H193</f>
        <v>198426869.40000001</v>
      </c>
      <c r="I84" s="119"/>
      <c r="J84" s="96">
        <f>J85+J90+J101+J103+J107+J111+J116+J121+J131+J134+J143+J147+J150+J156+J168+J171+J176+J180+J193</f>
        <v>110307377</v>
      </c>
      <c r="K84" s="119"/>
      <c r="L84" s="70"/>
      <c r="M84" s="97"/>
      <c r="N84" s="6"/>
      <c r="O84" s="6"/>
      <c r="P84" s="6"/>
    </row>
    <row r="85" spans="1:16" s="93" customFormat="1" ht="12.75" hidden="1">
      <c r="A85" s="348"/>
      <c r="B85" s="347"/>
      <c r="C85" s="95" t="s">
        <v>56</v>
      </c>
      <c r="D85" s="96">
        <f>SUM(D86:D89)</f>
        <v>0</v>
      </c>
      <c r="E85" s="96">
        <f>SUM(E86:E89)</f>
        <v>6964278</v>
      </c>
      <c r="F85" s="96">
        <f>SUM(F86:F89)</f>
        <v>0</v>
      </c>
      <c r="G85" s="96">
        <f>SUM(G86:G89)</f>
        <v>0</v>
      </c>
      <c r="H85" s="96">
        <f t="shared" ref="H85:J85" si="10">SUM(H86:H89)</f>
        <v>3500000</v>
      </c>
      <c r="I85" s="96"/>
      <c r="J85" s="96">
        <f t="shared" si="10"/>
        <v>2000000</v>
      </c>
      <c r="K85" s="96"/>
      <c r="L85" s="92"/>
      <c r="M85" s="176"/>
      <c r="N85" s="6"/>
      <c r="O85" s="6"/>
      <c r="P85" s="6"/>
    </row>
    <row r="86" spans="1:16" s="5" customFormat="1" ht="51" hidden="1">
      <c r="A86" s="348"/>
      <c r="B86" s="347"/>
      <c r="C86" s="98" t="s">
        <v>71</v>
      </c>
      <c r="D86" s="99"/>
      <c r="E86" s="99">
        <v>685132</v>
      </c>
      <c r="F86" s="99"/>
      <c r="G86" s="99"/>
      <c r="H86" s="99"/>
      <c r="I86" s="99"/>
      <c r="J86" s="99"/>
      <c r="K86" s="99"/>
      <c r="L86" s="70"/>
      <c r="M86" s="97"/>
      <c r="N86" s="6"/>
      <c r="O86" s="6"/>
      <c r="P86" s="6"/>
    </row>
    <row r="87" spans="1:16" s="5" customFormat="1" ht="38.25" hidden="1">
      <c r="A87" s="348"/>
      <c r="B87" s="347"/>
      <c r="C87" s="98" t="s">
        <v>387</v>
      </c>
      <c r="D87" s="99"/>
      <c r="E87" s="99">
        <v>1962326</v>
      </c>
      <c r="F87" s="99"/>
      <c r="G87" s="99"/>
      <c r="H87" s="99"/>
      <c r="I87" s="99"/>
      <c r="J87" s="99"/>
      <c r="K87" s="99"/>
      <c r="L87" s="70"/>
      <c r="M87" s="97"/>
      <c r="N87" s="6"/>
      <c r="O87" s="6"/>
      <c r="P87" s="6"/>
    </row>
    <row r="88" spans="1:16" s="5" customFormat="1" ht="25.5" hidden="1">
      <c r="A88" s="348"/>
      <c r="B88" s="347"/>
      <c r="C88" s="98" t="s">
        <v>388</v>
      </c>
      <c r="D88" s="99"/>
      <c r="E88" s="99">
        <v>316820</v>
      </c>
      <c r="F88" s="99"/>
      <c r="G88" s="99"/>
      <c r="H88" s="99"/>
      <c r="I88" s="99"/>
      <c r="J88" s="99"/>
      <c r="K88" s="99"/>
      <c r="L88" s="70"/>
      <c r="M88" s="97"/>
      <c r="N88" s="6"/>
      <c r="O88" s="6"/>
      <c r="P88" s="6"/>
    </row>
    <row r="89" spans="1:16" s="5" customFormat="1" ht="38.25" hidden="1">
      <c r="A89" s="348"/>
      <c r="B89" s="347"/>
      <c r="C89" s="98" t="s">
        <v>389</v>
      </c>
      <c r="D89" s="99"/>
      <c r="E89" s="99">
        <v>4000000</v>
      </c>
      <c r="F89" s="99"/>
      <c r="G89" s="99"/>
      <c r="H89" s="99">
        <v>3500000</v>
      </c>
      <c r="I89" s="99"/>
      <c r="J89" s="99">
        <v>2000000</v>
      </c>
      <c r="K89" s="99"/>
      <c r="L89" s="70"/>
      <c r="M89" s="97"/>
      <c r="N89" s="6"/>
      <c r="O89" s="6"/>
      <c r="P89" s="6"/>
    </row>
    <row r="90" spans="1:16" s="93" customFormat="1" ht="15" hidden="1" customHeight="1">
      <c r="A90" s="348"/>
      <c r="B90" s="347"/>
      <c r="C90" s="95" t="s">
        <v>57</v>
      </c>
      <c r="D90" s="96">
        <f>SUM(D91:D100)</f>
        <v>505133</v>
      </c>
      <c r="E90" s="96">
        <f t="shared" ref="E90:J90" si="11">SUM(E91:E100)</f>
        <v>22597305</v>
      </c>
      <c r="F90" s="96">
        <f t="shared" si="11"/>
        <v>0</v>
      </c>
      <c r="G90" s="96">
        <f t="shared" si="11"/>
        <v>0</v>
      </c>
      <c r="H90" s="96">
        <f t="shared" si="11"/>
        <v>16183873</v>
      </c>
      <c r="I90" s="96"/>
      <c r="J90" s="96">
        <f t="shared" si="11"/>
        <v>6500000</v>
      </c>
      <c r="K90" s="96"/>
      <c r="L90" s="92"/>
      <c r="M90" s="176"/>
      <c r="N90" s="6"/>
      <c r="O90" s="6"/>
      <c r="P90" s="6"/>
    </row>
    <row r="91" spans="1:16" s="5" customFormat="1" ht="25.5" hidden="1">
      <c r="A91" s="348"/>
      <c r="B91" s="347"/>
      <c r="C91" s="98" t="s">
        <v>390</v>
      </c>
      <c r="D91" s="99"/>
      <c r="E91" s="99">
        <v>5000000</v>
      </c>
      <c r="F91" s="99"/>
      <c r="G91" s="99"/>
      <c r="H91" s="99">
        <v>5000000</v>
      </c>
      <c r="I91" s="99"/>
      <c r="J91" s="99">
        <v>5000000</v>
      </c>
      <c r="K91" s="99"/>
      <c r="L91" s="70"/>
      <c r="M91" s="97"/>
      <c r="N91" s="6"/>
      <c r="O91" s="6"/>
      <c r="P91" s="6"/>
    </row>
    <row r="92" spans="1:16" s="5" customFormat="1" ht="38.25" hidden="1">
      <c r="A92" s="348"/>
      <c r="B92" s="347"/>
      <c r="C92" s="98" t="s">
        <v>391</v>
      </c>
      <c r="D92" s="99"/>
      <c r="E92" s="99">
        <v>2312280</v>
      </c>
      <c r="F92" s="99"/>
      <c r="G92" s="99"/>
      <c r="H92" s="99">
        <v>0</v>
      </c>
      <c r="I92" s="99"/>
      <c r="J92" s="99">
        <v>0</v>
      </c>
      <c r="K92" s="99"/>
      <c r="L92" s="70"/>
      <c r="M92" s="97"/>
      <c r="N92" s="6"/>
      <c r="O92" s="6"/>
      <c r="P92" s="6"/>
    </row>
    <row r="93" spans="1:16" s="5" customFormat="1" ht="25.5" hidden="1">
      <c r="A93" s="348"/>
      <c r="B93" s="347"/>
      <c r="C93" s="98" t="s">
        <v>392</v>
      </c>
      <c r="D93" s="99"/>
      <c r="E93" s="99">
        <v>4500000</v>
      </c>
      <c r="F93" s="99"/>
      <c r="G93" s="99"/>
      <c r="H93" s="99">
        <v>4358236</v>
      </c>
      <c r="I93" s="99"/>
      <c r="J93" s="99">
        <v>0</v>
      </c>
      <c r="K93" s="99"/>
      <c r="L93" s="70"/>
      <c r="M93" s="97"/>
      <c r="N93" s="6"/>
      <c r="O93" s="6"/>
      <c r="P93" s="6"/>
    </row>
    <row r="94" spans="1:16" s="5" customFormat="1" ht="25.5" hidden="1">
      <c r="A94" s="348"/>
      <c r="B94" s="347"/>
      <c r="C94" s="98" t="s">
        <v>393</v>
      </c>
      <c r="D94" s="99"/>
      <c r="E94" s="99">
        <v>4500000</v>
      </c>
      <c r="F94" s="99"/>
      <c r="G94" s="99"/>
      <c r="H94" s="99">
        <v>5325637</v>
      </c>
      <c r="I94" s="99"/>
      <c r="J94" s="99">
        <v>0</v>
      </c>
      <c r="K94" s="99"/>
      <c r="L94" s="70"/>
      <c r="M94" s="97"/>
      <c r="N94" s="6"/>
      <c r="O94" s="6"/>
      <c r="P94" s="6"/>
    </row>
    <row r="95" spans="1:16" s="5" customFormat="1" ht="25.5" hidden="1">
      <c r="A95" s="348"/>
      <c r="B95" s="347"/>
      <c r="C95" s="98" t="s">
        <v>394</v>
      </c>
      <c r="D95" s="99"/>
      <c r="E95" s="99">
        <v>1778374</v>
      </c>
      <c r="F95" s="99"/>
      <c r="G95" s="99"/>
      <c r="H95" s="99">
        <v>0</v>
      </c>
      <c r="I95" s="99"/>
      <c r="J95" s="99">
        <v>0</v>
      </c>
      <c r="K95" s="99"/>
      <c r="L95" s="70"/>
      <c r="M95" s="97"/>
      <c r="N95" s="6"/>
      <c r="O95" s="6"/>
      <c r="P95" s="6"/>
    </row>
    <row r="96" spans="1:16" s="5" customFormat="1" ht="38.25" hidden="1">
      <c r="A96" s="348"/>
      <c r="B96" s="347"/>
      <c r="C96" s="98" t="s">
        <v>395</v>
      </c>
      <c r="D96" s="99"/>
      <c r="E96" s="99">
        <v>2215652</v>
      </c>
      <c r="F96" s="99"/>
      <c r="G96" s="99"/>
      <c r="H96" s="99">
        <v>0</v>
      </c>
      <c r="I96" s="99"/>
      <c r="J96" s="99">
        <v>0</v>
      </c>
      <c r="K96" s="99"/>
      <c r="L96" s="70"/>
      <c r="M96" s="97"/>
      <c r="N96" s="6"/>
      <c r="O96" s="6"/>
      <c r="P96" s="6"/>
    </row>
    <row r="97" spans="1:16" s="5" customFormat="1" ht="25.5" hidden="1">
      <c r="A97" s="348"/>
      <c r="B97" s="347"/>
      <c r="C97" s="98" t="s">
        <v>396</v>
      </c>
      <c r="D97" s="99"/>
      <c r="E97" s="99">
        <v>652949</v>
      </c>
      <c r="F97" s="99"/>
      <c r="G97" s="99"/>
      <c r="H97" s="99">
        <v>0</v>
      </c>
      <c r="I97" s="99"/>
      <c r="J97" s="99">
        <v>0</v>
      </c>
      <c r="K97" s="99"/>
      <c r="L97" s="70"/>
      <c r="M97" s="97"/>
      <c r="N97" s="6"/>
      <c r="O97" s="6"/>
      <c r="P97" s="6"/>
    </row>
    <row r="98" spans="1:16" s="5" customFormat="1" ht="25.5" hidden="1">
      <c r="A98" s="348"/>
      <c r="B98" s="347"/>
      <c r="C98" s="98" t="s">
        <v>397</v>
      </c>
      <c r="D98" s="99"/>
      <c r="E98" s="99">
        <v>837122</v>
      </c>
      <c r="F98" s="99"/>
      <c r="G98" s="99"/>
      <c r="H98" s="99">
        <v>0</v>
      </c>
      <c r="I98" s="99"/>
      <c r="J98" s="99">
        <v>0</v>
      </c>
      <c r="K98" s="99"/>
      <c r="L98" s="70"/>
      <c r="M98" s="97"/>
      <c r="N98" s="6"/>
      <c r="O98" s="6"/>
      <c r="P98" s="6"/>
    </row>
    <row r="99" spans="1:16" s="5" customFormat="1" ht="25.5" hidden="1">
      <c r="A99" s="348"/>
      <c r="B99" s="347"/>
      <c r="C99" s="98" t="s">
        <v>398</v>
      </c>
      <c r="D99" s="99"/>
      <c r="E99" s="99">
        <v>800928</v>
      </c>
      <c r="F99" s="99"/>
      <c r="G99" s="99"/>
      <c r="H99" s="99">
        <v>0</v>
      </c>
      <c r="I99" s="99"/>
      <c r="J99" s="99">
        <v>0</v>
      </c>
      <c r="K99" s="99"/>
      <c r="L99" s="70"/>
      <c r="M99" s="97"/>
      <c r="N99" s="6"/>
      <c r="O99" s="6"/>
      <c r="P99" s="6"/>
    </row>
    <row r="100" spans="1:16" s="5" customFormat="1" ht="25.5" hidden="1">
      <c r="A100" s="348"/>
      <c r="B100" s="347"/>
      <c r="C100" s="98" t="s">
        <v>399</v>
      </c>
      <c r="D100" s="99">
        <v>505133</v>
      </c>
      <c r="E100" s="100">
        <v>0</v>
      </c>
      <c r="F100" s="100"/>
      <c r="G100" s="100"/>
      <c r="H100" s="100">
        <v>1500000</v>
      </c>
      <c r="I100" s="100"/>
      <c r="J100" s="100">
        <v>1500000</v>
      </c>
      <c r="K100" s="100"/>
      <c r="L100" s="70"/>
      <c r="M100" s="97"/>
      <c r="N100" s="6"/>
      <c r="O100" s="6"/>
      <c r="P100" s="6"/>
    </row>
    <row r="101" spans="1:16" s="93" customFormat="1" ht="15" hidden="1" customHeight="1">
      <c r="A101" s="348"/>
      <c r="B101" s="347"/>
      <c r="C101" s="95" t="s">
        <v>58</v>
      </c>
      <c r="D101" s="96">
        <f>D102</f>
        <v>0</v>
      </c>
      <c r="E101" s="96">
        <f t="shared" ref="E101:J101" si="12">E102</f>
        <v>2600000</v>
      </c>
      <c r="F101" s="96">
        <f t="shared" si="12"/>
        <v>0</v>
      </c>
      <c r="G101" s="96">
        <f t="shared" si="12"/>
        <v>0</v>
      </c>
      <c r="H101" s="96">
        <f t="shared" si="12"/>
        <v>6295270</v>
      </c>
      <c r="I101" s="96"/>
      <c r="J101" s="96">
        <f t="shared" si="12"/>
        <v>6347333</v>
      </c>
      <c r="K101" s="96"/>
      <c r="L101" s="92"/>
      <c r="M101" s="176"/>
      <c r="N101" s="6"/>
      <c r="O101" s="6"/>
      <c r="P101" s="6"/>
    </row>
    <row r="102" spans="1:16" s="5" customFormat="1" ht="25.5" hidden="1">
      <c r="A102" s="348"/>
      <c r="B102" s="347"/>
      <c r="C102" s="98" t="s">
        <v>400</v>
      </c>
      <c r="D102" s="99"/>
      <c r="E102" s="100">
        <v>2600000</v>
      </c>
      <c r="F102" s="100"/>
      <c r="G102" s="100"/>
      <c r="H102" s="100">
        <v>6295270</v>
      </c>
      <c r="I102" s="100"/>
      <c r="J102" s="100">
        <v>6347333</v>
      </c>
      <c r="K102" s="100"/>
      <c r="L102" s="70"/>
      <c r="M102" s="97"/>
      <c r="N102" s="6"/>
      <c r="O102" s="6"/>
      <c r="P102" s="6"/>
    </row>
    <row r="103" spans="1:16" s="93" customFormat="1" ht="12.75" hidden="1">
      <c r="A103" s="348"/>
      <c r="B103" s="347"/>
      <c r="C103" s="95" t="s">
        <v>59</v>
      </c>
      <c r="D103" s="119">
        <f>SUM(D104:D106)</f>
        <v>0</v>
      </c>
      <c r="E103" s="119">
        <f>SUM(E104:E106)</f>
        <v>38000000</v>
      </c>
      <c r="F103" s="119">
        <f>SUM(F104:F106)</f>
        <v>0</v>
      </c>
      <c r="G103" s="119">
        <f>SUM(G104:G106)</f>
        <v>0</v>
      </c>
      <c r="H103" s="119">
        <f t="shared" ref="H103:J103" si="13">SUM(H104:H106)</f>
        <v>24083021</v>
      </c>
      <c r="I103" s="119"/>
      <c r="J103" s="119">
        <f t="shared" si="13"/>
        <v>9120336</v>
      </c>
      <c r="K103" s="119"/>
      <c r="L103" s="92"/>
      <c r="M103" s="176"/>
      <c r="N103" s="6"/>
      <c r="O103" s="6"/>
      <c r="P103" s="6"/>
    </row>
    <row r="104" spans="1:16" s="5" customFormat="1" ht="38.25" hidden="1">
      <c r="A104" s="348"/>
      <c r="B104" s="347"/>
      <c r="C104" s="98" t="s">
        <v>410</v>
      </c>
      <c r="D104" s="99"/>
      <c r="E104" s="100">
        <v>3000000</v>
      </c>
      <c r="F104" s="100"/>
      <c r="G104" s="100"/>
      <c r="H104" s="100">
        <v>2583021</v>
      </c>
      <c r="I104" s="100"/>
      <c r="J104" s="100">
        <v>620336</v>
      </c>
      <c r="K104" s="100"/>
      <c r="L104" s="70"/>
      <c r="M104" s="97"/>
      <c r="N104" s="6"/>
      <c r="O104" s="6"/>
      <c r="P104" s="6"/>
    </row>
    <row r="105" spans="1:16" s="5" customFormat="1" ht="25.5" hidden="1">
      <c r="A105" s="348"/>
      <c r="B105" s="347"/>
      <c r="C105" s="98" t="s">
        <v>412</v>
      </c>
      <c r="D105" s="99"/>
      <c r="E105" s="100">
        <v>20000000</v>
      </c>
      <c r="F105" s="100"/>
      <c r="G105" s="100"/>
      <c r="H105" s="100">
        <v>11500000</v>
      </c>
      <c r="I105" s="100"/>
      <c r="J105" s="100">
        <v>3500000</v>
      </c>
      <c r="K105" s="100"/>
      <c r="L105" s="70"/>
      <c r="M105" s="97"/>
      <c r="N105" s="6"/>
      <c r="O105" s="6"/>
      <c r="P105" s="6"/>
    </row>
    <row r="106" spans="1:16" s="5" customFormat="1" ht="51" hidden="1">
      <c r="A106" s="348"/>
      <c r="B106" s="347"/>
      <c r="C106" s="98" t="s">
        <v>411</v>
      </c>
      <c r="D106" s="99"/>
      <c r="E106" s="100">
        <v>15000000</v>
      </c>
      <c r="F106" s="100"/>
      <c r="G106" s="100"/>
      <c r="H106" s="100">
        <v>10000000</v>
      </c>
      <c r="I106" s="100"/>
      <c r="J106" s="100">
        <v>5000000</v>
      </c>
      <c r="K106" s="100"/>
      <c r="L106" s="70"/>
      <c r="M106" s="97"/>
      <c r="N106" s="6"/>
      <c r="O106" s="6"/>
      <c r="P106" s="6"/>
    </row>
    <row r="107" spans="1:16" s="93" customFormat="1" ht="15" hidden="1" customHeight="1">
      <c r="A107" s="348"/>
      <c r="B107" s="347"/>
      <c r="C107" s="95" t="s">
        <v>72</v>
      </c>
      <c r="D107" s="96">
        <f>SUM(D108:D110)</f>
        <v>0</v>
      </c>
      <c r="E107" s="96">
        <f>SUM(E108:E110)</f>
        <v>26143589</v>
      </c>
      <c r="F107" s="96">
        <f>SUM(F108:F110)</f>
        <v>0</v>
      </c>
      <c r="G107" s="96">
        <f>SUM(G108:G110)</f>
        <v>0</v>
      </c>
      <c r="H107" s="96">
        <f t="shared" ref="H107:J107" si="14">SUM(H108:H110)</f>
        <v>12789708</v>
      </c>
      <c r="I107" s="96"/>
      <c r="J107" s="96">
        <f t="shared" si="14"/>
        <v>12789708</v>
      </c>
      <c r="K107" s="96"/>
      <c r="L107" s="92"/>
      <c r="M107" s="176"/>
      <c r="N107" s="6"/>
      <c r="O107" s="6"/>
      <c r="P107" s="6"/>
    </row>
    <row r="108" spans="1:16" s="5" customFormat="1" ht="25.5" hidden="1">
      <c r="A108" s="348"/>
      <c r="B108" s="347"/>
      <c r="C108" s="98" t="s">
        <v>404</v>
      </c>
      <c r="D108" s="99"/>
      <c r="E108" s="100">
        <v>12789708</v>
      </c>
      <c r="F108" s="100"/>
      <c r="G108" s="100"/>
      <c r="H108" s="100">
        <v>12789708</v>
      </c>
      <c r="I108" s="100"/>
      <c r="J108" s="100">
        <v>12789708</v>
      </c>
      <c r="K108" s="100"/>
      <c r="L108" s="70"/>
      <c r="M108" s="97"/>
      <c r="N108" s="6"/>
      <c r="O108" s="6"/>
      <c r="P108" s="6"/>
    </row>
    <row r="109" spans="1:16" s="5" customFormat="1" ht="12.75" hidden="1">
      <c r="A109" s="348"/>
      <c r="B109" s="347"/>
      <c r="C109" s="98" t="s">
        <v>405</v>
      </c>
      <c r="D109" s="99"/>
      <c r="E109" s="100">
        <v>3353881</v>
      </c>
      <c r="F109" s="100"/>
      <c r="G109" s="100"/>
      <c r="H109" s="100"/>
      <c r="I109" s="100"/>
      <c r="J109" s="100"/>
      <c r="K109" s="100"/>
      <c r="L109" s="70"/>
      <c r="M109" s="97"/>
      <c r="N109" s="6"/>
      <c r="O109" s="6"/>
      <c r="P109" s="6"/>
    </row>
    <row r="110" spans="1:16" s="5" customFormat="1" ht="38.25" hidden="1">
      <c r="A110" s="348"/>
      <c r="B110" s="347"/>
      <c r="C110" s="98" t="s">
        <v>406</v>
      </c>
      <c r="D110" s="99"/>
      <c r="E110" s="99">
        <v>10000000</v>
      </c>
      <c r="F110" s="99"/>
      <c r="G110" s="99"/>
      <c r="H110" s="99"/>
      <c r="I110" s="99"/>
      <c r="J110" s="99"/>
      <c r="K110" s="99"/>
      <c r="L110" s="70"/>
      <c r="M110" s="97"/>
      <c r="N110" s="6"/>
      <c r="O110" s="6"/>
      <c r="P110" s="6"/>
    </row>
    <row r="111" spans="1:16" s="93" customFormat="1" ht="12.75" hidden="1">
      <c r="A111" s="348"/>
      <c r="B111" s="347"/>
      <c r="C111" s="95" t="s">
        <v>60</v>
      </c>
      <c r="D111" s="96">
        <f>SUM(D112:D115)</f>
        <v>100000</v>
      </c>
      <c r="E111" s="96">
        <f>SUM(E112:E115)</f>
        <v>1653669</v>
      </c>
      <c r="F111" s="96">
        <f>SUM(F112:F115)</f>
        <v>0</v>
      </c>
      <c r="G111" s="96">
        <f>SUM(G112:G115)</f>
        <v>0</v>
      </c>
      <c r="H111" s="96">
        <f t="shared" ref="H111:J111" si="15">SUM(H112:H115)</f>
        <v>1041656</v>
      </c>
      <c r="I111" s="96"/>
      <c r="J111" s="96">
        <f t="shared" si="15"/>
        <v>0</v>
      </c>
      <c r="K111" s="96"/>
      <c r="L111" s="92"/>
      <c r="M111" s="176"/>
      <c r="N111" s="6"/>
      <c r="O111" s="6"/>
      <c r="P111" s="6"/>
    </row>
    <row r="112" spans="1:16" s="5" customFormat="1" ht="25.5" hidden="1">
      <c r="A112" s="348"/>
      <c r="B112" s="347"/>
      <c r="C112" s="98" t="s">
        <v>407</v>
      </c>
      <c r="D112" s="99"/>
      <c r="E112" s="99">
        <v>325959</v>
      </c>
      <c r="F112" s="99"/>
      <c r="G112" s="99"/>
      <c r="H112" s="99"/>
      <c r="I112" s="99"/>
      <c r="J112" s="99"/>
      <c r="K112" s="99"/>
      <c r="L112" s="70"/>
      <c r="M112" s="97"/>
      <c r="N112" s="6"/>
      <c r="O112" s="6"/>
      <c r="P112" s="6"/>
    </row>
    <row r="113" spans="1:16" s="5" customFormat="1" ht="38.25" hidden="1">
      <c r="A113" s="348"/>
      <c r="B113" s="347"/>
      <c r="C113" s="98" t="s">
        <v>408</v>
      </c>
      <c r="D113" s="99"/>
      <c r="E113" s="99">
        <v>1000000</v>
      </c>
      <c r="F113" s="99"/>
      <c r="G113" s="99"/>
      <c r="H113" s="99">
        <v>1041656</v>
      </c>
      <c r="I113" s="99"/>
      <c r="J113" s="99"/>
      <c r="K113" s="99"/>
      <c r="L113" s="70"/>
      <c r="M113" s="97"/>
      <c r="N113" s="6"/>
      <c r="O113" s="6"/>
      <c r="P113" s="6"/>
    </row>
    <row r="114" spans="1:16" s="5" customFormat="1" ht="25.5" hidden="1">
      <c r="A114" s="348"/>
      <c r="B114" s="347"/>
      <c r="C114" s="98" t="s">
        <v>486</v>
      </c>
      <c r="D114" s="99">
        <v>100000</v>
      </c>
      <c r="E114" s="99"/>
      <c r="F114" s="99"/>
      <c r="G114" s="99"/>
      <c r="H114" s="99"/>
      <c r="I114" s="99"/>
      <c r="J114" s="99"/>
      <c r="K114" s="99"/>
      <c r="L114" s="70"/>
      <c r="M114" s="97"/>
      <c r="N114" s="6"/>
      <c r="O114" s="6"/>
      <c r="P114" s="6"/>
    </row>
    <row r="115" spans="1:16" s="5" customFormat="1" ht="38.25" hidden="1">
      <c r="A115" s="348"/>
      <c r="B115" s="347"/>
      <c r="C115" s="98" t="s">
        <v>409</v>
      </c>
      <c r="D115" s="99"/>
      <c r="E115" s="99">
        <v>327710</v>
      </c>
      <c r="F115" s="99"/>
      <c r="G115" s="99"/>
      <c r="H115" s="99"/>
      <c r="I115" s="99"/>
      <c r="J115" s="99"/>
      <c r="K115" s="99"/>
      <c r="L115" s="70"/>
      <c r="M115" s="97"/>
      <c r="N115" s="6"/>
      <c r="O115" s="6"/>
      <c r="P115" s="6"/>
    </row>
    <row r="116" spans="1:16" s="93" customFormat="1" ht="15" hidden="1" customHeight="1">
      <c r="A116" s="348"/>
      <c r="B116" s="347"/>
      <c r="C116" s="95" t="s">
        <v>61</v>
      </c>
      <c r="D116" s="96">
        <f>SUM(D117:D120)</f>
        <v>0</v>
      </c>
      <c r="E116" s="96">
        <f t="shared" ref="E116:J116" si="16">SUM(E117:E120)</f>
        <v>21599760.099999998</v>
      </c>
      <c r="F116" s="96">
        <f t="shared" si="16"/>
        <v>0</v>
      </c>
      <c r="G116" s="96">
        <f t="shared" si="16"/>
        <v>0</v>
      </c>
      <c r="H116" s="96">
        <f t="shared" si="16"/>
        <v>0</v>
      </c>
      <c r="I116" s="96"/>
      <c r="J116" s="96">
        <f t="shared" si="16"/>
        <v>0</v>
      </c>
      <c r="K116" s="96"/>
      <c r="L116" s="92"/>
      <c r="M116" s="176"/>
      <c r="N116" s="6"/>
      <c r="O116" s="6"/>
      <c r="P116" s="6"/>
    </row>
    <row r="117" spans="1:16" s="5" customFormat="1" ht="25.5" hidden="1">
      <c r="A117" s="348"/>
      <c r="B117" s="347"/>
      <c r="C117" s="98" t="s">
        <v>413</v>
      </c>
      <c r="D117" s="99"/>
      <c r="E117" s="100">
        <v>7572715</v>
      </c>
      <c r="F117" s="100"/>
      <c r="G117" s="100"/>
      <c r="H117" s="100"/>
      <c r="I117" s="100"/>
      <c r="J117" s="100"/>
      <c r="K117" s="100"/>
      <c r="L117" s="70"/>
      <c r="M117" s="97"/>
      <c r="N117" s="6"/>
      <c r="O117" s="6"/>
      <c r="P117" s="6"/>
    </row>
    <row r="118" spans="1:16" s="5" customFormat="1" ht="12.75" hidden="1">
      <c r="A118" s="348"/>
      <c r="B118" s="347"/>
      <c r="C118" s="98" t="s">
        <v>414</v>
      </c>
      <c r="D118" s="99"/>
      <c r="E118" s="100">
        <v>13147395</v>
      </c>
      <c r="F118" s="100"/>
      <c r="G118" s="100"/>
      <c r="H118" s="100"/>
      <c r="I118" s="100"/>
      <c r="J118" s="100"/>
      <c r="K118" s="100"/>
      <c r="L118" s="70"/>
      <c r="M118" s="97"/>
      <c r="N118" s="6"/>
      <c r="O118" s="6"/>
      <c r="P118" s="6"/>
    </row>
    <row r="119" spans="1:16" s="5" customFormat="1" ht="25.5" hidden="1">
      <c r="A119" s="348"/>
      <c r="B119" s="347"/>
      <c r="C119" s="98" t="s">
        <v>415</v>
      </c>
      <c r="D119" s="99"/>
      <c r="E119" s="100">
        <v>437657.4</v>
      </c>
      <c r="F119" s="100"/>
      <c r="G119" s="100"/>
      <c r="H119" s="100"/>
      <c r="I119" s="100"/>
      <c r="J119" s="100"/>
      <c r="K119" s="100"/>
      <c r="L119" s="70"/>
      <c r="M119" s="97"/>
      <c r="N119" s="6"/>
      <c r="O119" s="6"/>
      <c r="P119" s="6"/>
    </row>
    <row r="120" spans="1:16" s="5" customFormat="1" ht="25.5" hidden="1">
      <c r="A120" s="348"/>
      <c r="B120" s="347"/>
      <c r="C120" s="98" t="s">
        <v>416</v>
      </c>
      <c r="D120" s="99"/>
      <c r="E120" s="100">
        <v>441992.7</v>
      </c>
      <c r="F120" s="100"/>
      <c r="G120" s="100"/>
      <c r="H120" s="100"/>
      <c r="I120" s="100"/>
      <c r="J120" s="100"/>
      <c r="K120" s="100"/>
      <c r="L120" s="70"/>
      <c r="M120" s="97"/>
      <c r="N120" s="6"/>
      <c r="O120" s="6"/>
      <c r="P120" s="6"/>
    </row>
    <row r="121" spans="1:16" s="93" customFormat="1" ht="15" hidden="1" customHeight="1">
      <c r="A121" s="348"/>
      <c r="B121" s="347"/>
      <c r="C121" s="95" t="s">
        <v>62</v>
      </c>
      <c r="D121" s="96">
        <f>SUM(D122:D130)</f>
        <v>1100000</v>
      </c>
      <c r="E121" s="96">
        <f t="shared" ref="E121:J121" si="17">SUM(E122:E130)</f>
        <v>12417255</v>
      </c>
      <c r="F121" s="96">
        <f t="shared" si="17"/>
        <v>0</v>
      </c>
      <c r="G121" s="96">
        <f t="shared" si="17"/>
        <v>0</v>
      </c>
      <c r="H121" s="96">
        <f t="shared" si="17"/>
        <v>0</v>
      </c>
      <c r="I121" s="96"/>
      <c r="J121" s="96">
        <f t="shared" si="17"/>
        <v>0</v>
      </c>
      <c r="K121" s="96"/>
      <c r="L121" s="92"/>
      <c r="M121" s="176"/>
      <c r="N121" s="6"/>
      <c r="O121" s="6"/>
      <c r="P121" s="6"/>
    </row>
    <row r="122" spans="1:16" s="5" customFormat="1" ht="12.75" hidden="1">
      <c r="A122" s="348"/>
      <c r="B122" s="347"/>
      <c r="C122" s="98" t="s">
        <v>417</v>
      </c>
      <c r="D122" s="99">
        <v>700000</v>
      </c>
      <c r="E122" s="100">
        <v>1250635</v>
      </c>
      <c r="F122" s="100"/>
      <c r="G122" s="100"/>
      <c r="H122" s="100"/>
      <c r="I122" s="100"/>
      <c r="J122" s="100"/>
      <c r="K122" s="100"/>
      <c r="L122" s="70"/>
      <c r="M122" s="97"/>
      <c r="N122" s="6"/>
      <c r="O122" s="6"/>
      <c r="P122" s="6"/>
    </row>
    <row r="123" spans="1:16" s="5" customFormat="1" ht="25.5" hidden="1">
      <c r="A123" s="348"/>
      <c r="B123" s="347"/>
      <c r="C123" s="98" t="s">
        <v>418</v>
      </c>
      <c r="D123" s="99">
        <v>200000</v>
      </c>
      <c r="E123" s="100">
        <v>410615</v>
      </c>
      <c r="F123" s="100"/>
      <c r="G123" s="100"/>
      <c r="H123" s="100"/>
      <c r="I123" s="100"/>
      <c r="J123" s="100"/>
      <c r="K123" s="100"/>
      <c r="L123" s="70"/>
      <c r="M123" s="97"/>
      <c r="N123" s="6"/>
      <c r="O123" s="6"/>
      <c r="P123" s="6"/>
    </row>
    <row r="124" spans="1:16" s="5" customFormat="1" ht="25.5" hidden="1">
      <c r="A124" s="348"/>
      <c r="B124" s="347"/>
      <c r="C124" s="98" t="s">
        <v>419</v>
      </c>
      <c r="D124" s="99"/>
      <c r="E124" s="100">
        <v>1178860</v>
      </c>
      <c r="F124" s="100"/>
      <c r="G124" s="100"/>
      <c r="H124" s="100"/>
      <c r="I124" s="100"/>
      <c r="J124" s="100"/>
      <c r="K124" s="100"/>
      <c r="L124" s="70"/>
      <c r="M124" s="97"/>
      <c r="N124" s="6"/>
      <c r="O124" s="6"/>
      <c r="P124" s="6"/>
    </row>
    <row r="125" spans="1:16" s="5" customFormat="1" ht="12.75" hidden="1">
      <c r="A125" s="348"/>
      <c r="B125" s="347"/>
      <c r="C125" s="98" t="s">
        <v>420</v>
      </c>
      <c r="D125" s="99"/>
      <c r="E125" s="100">
        <v>1762000</v>
      </c>
      <c r="F125" s="100"/>
      <c r="G125" s="100"/>
      <c r="H125" s="100"/>
      <c r="I125" s="100"/>
      <c r="J125" s="100"/>
      <c r="K125" s="100"/>
      <c r="L125" s="70"/>
      <c r="M125" s="97"/>
      <c r="N125" s="6"/>
      <c r="O125" s="6"/>
      <c r="P125" s="6"/>
    </row>
    <row r="126" spans="1:16" s="5" customFormat="1" ht="25.5" hidden="1">
      <c r="A126" s="348"/>
      <c r="B126" s="347"/>
      <c r="C126" s="98" t="s">
        <v>421</v>
      </c>
      <c r="D126" s="99"/>
      <c r="E126" s="100">
        <v>2758765</v>
      </c>
      <c r="F126" s="100"/>
      <c r="G126" s="100"/>
      <c r="H126" s="100"/>
      <c r="I126" s="100"/>
      <c r="J126" s="100"/>
      <c r="K126" s="100"/>
      <c r="L126" s="70"/>
      <c r="M126" s="97"/>
      <c r="N126" s="6"/>
      <c r="O126" s="6"/>
      <c r="P126" s="6"/>
    </row>
    <row r="127" spans="1:16" s="5" customFormat="1" ht="25.5" hidden="1">
      <c r="A127" s="348"/>
      <c r="B127" s="347"/>
      <c r="C127" s="98" t="s">
        <v>422</v>
      </c>
      <c r="D127" s="99"/>
      <c r="E127" s="100">
        <v>2200000</v>
      </c>
      <c r="F127" s="100"/>
      <c r="G127" s="100"/>
      <c r="H127" s="100"/>
      <c r="I127" s="100"/>
      <c r="J127" s="100"/>
      <c r="K127" s="100"/>
      <c r="L127" s="70"/>
      <c r="M127" s="97"/>
      <c r="N127" s="6"/>
      <c r="O127" s="6"/>
      <c r="P127" s="6"/>
    </row>
    <row r="128" spans="1:16" s="5" customFormat="1" ht="25.5" hidden="1">
      <c r="A128" s="348"/>
      <c r="B128" s="347"/>
      <c r="C128" s="98" t="s">
        <v>423</v>
      </c>
      <c r="D128" s="99"/>
      <c r="E128" s="100">
        <v>980870</v>
      </c>
      <c r="F128" s="100"/>
      <c r="G128" s="100"/>
      <c r="H128" s="100"/>
      <c r="I128" s="100"/>
      <c r="J128" s="100"/>
      <c r="K128" s="100"/>
      <c r="L128" s="70"/>
      <c r="M128" s="97"/>
      <c r="N128" s="6"/>
      <c r="O128" s="6"/>
      <c r="P128" s="6"/>
    </row>
    <row r="129" spans="1:16" s="5" customFormat="1" ht="38.25" hidden="1">
      <c r="A129" s="348"/>
      <c r="B129" s="347"/>
      <c r="C129" s="98" t="s">
        <v>129</v>
      </c>
      <c r="D129" s="99">
        <v>200000</v>
      </c>
      <c r="E129" s="100"/>
      <c r="F129" s="100"/>
      <c r="G129" s="100"/>
      <c r="H129" s="100"/>
      <c r="I129" s="100"/>
      <c r="J129" s="100"/>
      <c r="K129" s="100"/>
      <c r="L129" s="70"/>
      <c r="M129" s="97"/>
      <c r="N129" s="6"/>
      <c r="O129" s="6"/>
      <c r="P129" s="6"/>
    </row>
    <row r="130" spans="1:16" s="5" customFormat="1" ht="25.5" hidden="1">
      <c r="A130" s="348"/>
      <c r="B130" s="347"/>
      <c r="C130" s="98" t="s">
        <v>424</v>
      </c>
      <c r="D130" s="99"/>
      <c r="E130" s="100">
        <v>1875510</v>
      </c>
      <c r="F130" s="100"/>
      <c r="G130" s="100"/>
      <c r="H130" s="100"/>
      <c r="I130" s="100"/>
      <c r="J130" s="100"/>
      <c r="K130" s="100"/>
      <c r="L130" s="70"/>
      <c r="M130" s="97"/>
      <c r="N130" s="6"/>
      <c r="O130" s="6"/>
      <c r="P130" s="6"/>
    </row>
    <row r="131" spans="1:16" s="93" customFormat="1" ht="12.75" hidden="1">
      <c r="A131" s="348"/>
      <c r="B131" s="347"/>
      <c r="C131" s="95" t="s">
        <v>74</v>
      </c>
      <c r="D131" s="119">
        <f t="shared" ref="D131:H131" si="18">SUM(D132:D133)</f>
        <v>0</v>
      </c>
      <c r="E131" s="119">
        <f t="shared" si="18"/>
        <v>2900000</v>
      </c>
      <c r="F131" s="119">
        <f t="shared" si="18"/>
        <v>0</v>
      </c>
      <c r="G131" s="119">
        <f t="shared" si="18"/>
        <v>0</v>
      </c>
      <c r="H131" s="119">
        <f t="shared" si="18"/>
        <v>2900000</v>
      </c>
      <c r="I131" s="119"/>
      <c r="J131" s="119">
        <f>SUM(J132:J133)</f>
        <v>0</v>
      </c>
      <c r="K131" s="119"/>
      <c r="L131" s="92"/>
      <c r="M131" s="176"/>
      <c r="N131" s="6"/>
      <c r="O131" s="6"/>
      <c r="P131" s="6"/>
    </row>
    <row r="132" spans="1:16" s="5" customFormat="1" ht="38.25" hidden="1">
      <c r="A132" s="348"/>
      <c r="B132" s="347"/>
      <c r="C132" s="98" t="s">
        <v>425</v>
      </c>
      <c r="D132" s="99"/>
      <c r="E132" s="100">
        <v>1700000</v>
      </c>
      <c r="F132" s="100"/>
      <c r="G132" s="100"/>
      <c r="H132" s="100">
        <v>1700000</v>
      </c>
      <c r="I132" s="100"/>
      <c r="J132" s="100"/>
      <c r="K132" s="100"/>
      <c r="L132" s="70"/>
      <c r="M132" s="97"/>
      <c r="N132" s="6"/>
      <c r="O132" s="6"/>
      <c r="P132" s="6"/>
    </row>
    <row r="133" spans="1:16" s="5" customFormat="1" ht="25.5" hidden="1">
      <c r="A133" s="348"/>
      <c r="B133" s="347"/>
      <c r="C133" s="98" t="s">
        <v>426</v>
      </c>
      <c r="D133" s="99"/>
      <c r="E133" s="100">
        <v>1200000</v>
      </c>
      <c r="F133" s="100"/>
      <c r="G133" s="100"/>
      <c r="H133" s="100">
        <v>1200000</v>
      </c>
      <c r="I133" s="100"/>
      <c r="J133" s="100"/>
      <c r="K133" s="100"/>
      <c r="L133" s="70"/>
      <c r="M133" s="97"/>
      <c r="N133" s="6"/>
      <c r="O133" s="6"/>
      <c r="P133" s="6"/>
    </row>
    <row r="134" spans="1:16" s="93" customFormat="1" ht="15" hidden="1" customHeight="1">
      <c r="A134" s="348"/>
      <c r="B134" s="347"/>
      <c r="C134" s="95" t="s">
        <v>63</v>
      </c>
      <c r="D134" s="96">
        <f>SUM(D135:D142)</f>
        <v>100000</v>
      </c>
      <c r="E134" s="96">
        <f t="shared" ref="E134:J134" si="19">SUM(E135:E142)</f>
        <v>4239466.4000000004</v>
      </c>
      <c r="F134" s="96">
        <f t="shared" si="19"/>
        <v>0</v>
      </c>
      <c r="G134" s="96">
        <f t="shared" si="19"/>
        <v>0</v>
      </c>
      <c r="H134" s="96">
        <f t="shared" si="19"/>
        <v>2818981.4000000004</v>
      </c>
      <c r="I134" s="96"/>
      <c r="J134" s="96">
        <f t="shared" si="19"/>
        <v>0</v>
      </c>
      <c r="K134" s="96"/>
      <c r="L134" s="92"/>
      <c r="M134" s="176"/>
      <c r="N134" s="6"/>
      <c r="O134" s="6"/>
      <c r="P134" s="6"/>
    </row>
    <row r="135" spans="1:16" s="5" customFormat="1" ht="25.5" hidden="1">
      <c r="A135" s="348"/>
      <c r="B135" s="347"/>
      <c r="C135" s="98" t="s">
        <v>428</v>
      </c>
      <c r="D135" s="99"/>
      <c r="E135" s="100">
        <v>448088.4</v>
      </c>
      <c r="F135" s="100"/>
      <c r="G135" s="100"/>
      <c r="H135" s="100"/>
      <c r="I135" s="100"/>
      <c r="J135" s="100"/>
      <c r="K135" s="100"/>
      <c r="L135" s="70"/>
      <c r="M135" s="97"/>
      <c r="N135" s="6"/>
      <c r="O135" s="6"/>
      <c r="P135" s="6"/>
    </row>
    <row r="136" spans="1:16" s="5" customFormat="1" ht="25.5" hidden="1">
      <c r="A136" s="348"/>
      <c r="B136" s="347"/>
      <c r="C136" s="98" t="s">
        <v>429</v>
      </c>
      <c r="D136" s="99">
        <v>50000</v>
      </c>
      <c r="E136" s="100">
        <v>842306.2</v>
      </c>
      <c r="F136" s="100"/>
      <c r="G136" s="100"/>
      <c r="H136" s="100">
        <v>842306.2</v>
      </c>
      <c r="I136" s="100"/>
      <c r="J136" s="100"/>
      <c r="K136" s="100"/>
      <c r="L136" s="70"/>
      <c r="M136" s="97"/>
      <c r="N136" s="6"/>
      <c r="O136" s="6"/>
      <c r="P136" s="6"/>
    </row>
    <row r="137" spans="1:16" s="5" customFormat="1" ht="25.5" hidden="1">
      <c r="A137" s="348"/>
      <c r="B137" s="347"/>
      <c r="C137" s="98" t="s">
        <v>430</v>
      </c>
      <c r="D137" s="99"/>
      <c r="E137" s="100">
        <v>648019.80000000005</v>
      </c>
      <c r="F137" s="100"/>
      <c r="G137" s="100"/>
      <c r="H137" s="100">
        <v>648019.80000000005</v>
      </c>
      <c r="I137" s="100"/>
      <c r="J137" s="100"/>
      <c r="K137" s="100"/>
      <c r="L137" s="70"/>
      <c r="M137" s="97"/>
      <c r="N137" s="6"/>
      <c r="O137" s="6"/>
      <c r="P137" s="6"/>
    </row>
    <row r="138" spans="1:16" s="5" customFormat="1" ht="25.5" hidden="1">
      <c r="A138" s="348"/>
      <c r="B138" s="347"/>
      <c r="C138" s="98" t="s">
        <v>431</v>
      </c>
      <c r="D138" s="99"/>
      <c r="E138" s="100">
        <v>315522.90000000002</v>
      </c>
      <c r="F138" s="100"/>
      <c r="G138" s="100"/>
      <c r="H138" s="100"/>
      <c r="I138" s="100"/>
      <c r="J138" s="100"/>
      <c r="K138" s="100"/>
      <c r="L138" s="70"/>
      <c r="M138" s="97"/>
      <c r="N138" s="6"/>
      <c r="O138" s="6"/>
      <c r="P138" s="6"/>
    </row>
    <row r="139" spans="1:16" s="5" customFormat="1" ht="25.5" hidden="1">
      <c r="A139" s="348"/>
      <c r="B139" s="347"/>
      <c r="C139" s="98" t="s">
        <v>432</v>
      </c>
      <c r="D139" s="99"/>
      <c r="E139" s="100">
        <v>374765.4</v>
      </c>
      <c r="F139" s="100"/>
      <c r="G139" s="100"/>
      <c r="H139" s="100"/>
      <c r="I139" s="100"/>
      <c r="J139" s="100"/>
      <c r="K139" s="100"/>
      <c r="L139" s="70"/>
      <c r="M139" s="97"/>
      <c r="N139" s="6"/>
      <c r="O139" s="6"/>
      <c r="P139" s="6"/>
    </row>
    <row r="140" spans="1:16" s="5" customFormat="1" ht="25.5" hidden="1">
      <c r="A140" s="348"/>
      <c r="B140" s="347"/>
      <c r="C140" s="98" t="s">
        <v>433</v>
      </c>
      <c r="D140" s="99"/>
      <c r="E140" s="100">
        <v>282108.3</v>
      </c>
      <c r="F140" s="100"/>
      <c r="G140" s="100"/>
      <c r="H140" s="100"/>
      <c r="I140" s="100"/>
      <c r="J140" s="100"/>
      <c r="K140" s="100"/>
      <c r="L140" s="70"/>
      <c r="M140" s="97"/>
      <c r="N140" s="6"/>
      <c r="O140" s="6"/>
      <c r="P140" s="6"/>
    </row>
    <row r="141" spans="1:16" s="5" customFormat="1" ht="25.5" hidden="1">
      <c r="A141" s="348"/>
      <c r="B141" s="347"/>
      <c r="C141" s="98" t="s">
        <v>434</v>
      </c>
      <c r="D141" s="99">
        <v>50000</v>
      </c>
      <c r="E141" s="100">
        <v>570269.1</v>
      </c>
      <c r="F141" s="100"/>
      <c r="G141" s="100"/>
      <c r="H141" s="100">
        <v>570269.1</v>
      </c>
      <c r="I141" s="100"/>
      <c r="J141" s="100"/>
      <c r="K141" s="100"/>
      <c r="L141" s="70"/>
      <c r="M141" s="97"/>
      <c r="N141" s="6"/>
      <c r="O141" s="6"/>
      <c r="P141" s="6"/>
    </row>
    <row r="142" spans="1:16" s="5" customFormat="1" ht="51" hidden="1">
      <c r="A142" s="348"/>
      <c r="B142" s="347"/>
      <c r="C142" s="98" t="s">
        <v>435</v>
      </c>
      <c r="D142" s="99"/>
      <c r="E142" s="100">
        <v>758386.3</v>
      </c>
      <c r="F142" s="100"/>
      <c r="G142" s="100"/>
      <c r="H142" s="100">
        <v>758386.3</v>
      </c>
      <c r="I142" s="100"/>
      <c r="J142" s="100"/>
      <c r="K142" s="100"/>
      <c r="L142" s="70"/>
      <c r="M142" s="97"/>
      <c r="N142" s="6"/>
      <c r="O142" s="6"/>
      <c r="P142" s="6"/>
    </row>
    <row r="143" spans="1:16" s="93" customFormat="1" ht="15" hidden="1" customHeight="1">
      <c r="A143" s="348"/>
      <c r="B143" s="347"/>
      <c r="C143" s="95" t="s">
        <v>83</v>
      </c>
      <c r="D143" s="96">
        <f t="shared" ref="D143:H143" si="20">SUM(D144:D146)</f>
        <v>100000</v>
      </c>
      <c r="E143" s="96">
        <f t="shared" si="20"/>
        <v>4507031</v>
      </c>
      <c r="F143" s="96">
        <f t="shared" si="20"/>
        <v>0</v>
      </c>
      <c r="G143" s="96">
        <f t="shared" si="20"/>
        <v>0</v>
      </c>
      <c r="H143" s="96">
        <f t="shared" si="20"/>
        <v>1575000</v>
      </c>
      <c r="I143" s="96"/>
      <c r="J143" s="96">
        <f>SUM(J144:J146)</f>
        <v>0</v>
      </c>
      <c r="K143" s="96"/>
      <c r="L143" s="92"/>
      <c r="M143" s="176"/>
      <c r="N143" s="6"/>
      <c r="O143" s="6"/>
      <c r="P143" s="6"/>
    </row>
    <row r="144" spans="1:16" s="5" customFormat="1" ht="38.25" hidden="1">
      <c r="A144" s="348"/>
      <c r="B144" s="347"/>
      <c r="C144" s="98" t="s">
        <v>436</v>
      </c>
      <c r="D144" s="99">
        <v>100000</v>
      </c>
      <c r="E144" s="99">
        <v>1802316</v>
      </c>
      <c r="F144" s="99"/>
      <c r="G144" s="99"/>
      <c r="H144" s="99"/>
      <c r="I144" s="99"/>
      <c r="J144" s="99"/>
      <c r="K144" s="99"/>
      <c r="L144" s="70"/>
      <c r="M144" s="97"/>
      <c r="N144" s="6"/>
      <c r="O144" s="6"/>
      <c r="P144" s="6"/>
    </row>
    <row r="145" spans="1:16" s="5" customFormat="1" ht="12.75" hidden="1">
      <c r="A145" s="348"/>
      <c r="B145" s="347"/>
      <c r="C145" s="98" t="s">
        <v>437</v>
      </c>
      <c r="D145" s="99"/>
      <c r="E145" s="99">
        <v>1129715</v>
      </c>
      <c r="F145" s="99"/>
      <c r="G145" s="99"/>
      <c r="H145" s="99"/>
      <c r="I145" s="99"/>
      <c r="J145" s="99"/>
      <c r="K145" s="99"/>
      <c r="L145" s="70"/>
      <c r="M145" s="97"/>
      <c r="N145" s="6"/>
      <c r="O145" s="6"/>
      <c r="P145" s="6"/>
    </row>
    <row r="146" spans="1:16" s="5" customFormat="1" ht="25.5" hidden="1">
      <c r="A146" s="348"/>
      <c r="B146" s="347"/>
      <c r="C146" s="98" t="s">
        <v>438</v>
      </c>
      <c r="D146" s="99"/>
      <c r="E146" s="99">
        <v>1575000</v>
      </c>
      <c r="F146" s="99"/>
      <c r="G146" s="99"/>
      <c r="H146" s="99">
        <v>1575000</v>
      </c>
      <c r="I146" s="99"/>
      <c r="J146" s="99"/>
      <c r="K146" s="99"/>
      <c r="L146" s="70"/>
      <c r="M146" s="97"/>
      <c r="N146" s="6"/>
      <c r="O146" s="6"/>
      <c r="P146" s="6"/>
    </row>
    <row r="147" spans="1:16" s="93" customFormat="1" ht="15" hidden="1" customHeight="1">
      <c r="A147" s="348"/>
      <c r="B147" s="347"/>
      <c r="C147" s="95" t="s">
        <v>439</v>
      </c>
      <c r="D147" s="96">
        <f>SUM(D148:D149)</f>
        <v>0</v>
      </c>
      <c r="E147" s="96">
        <f t="shared" ref="E147:J147" si="21">SUM(E148:E149)</f>
        <v>0</v>
      </c>
      <c r="F147" s="96">
        <f t="shared" si="21"/>
        <v>0</v>
      </c>
      <c r="G147" s="96">
        <f t="shared" si="21"/>
        <v>0</v>
      </c>
      <c r="H147" s="96">
        <f t="shared" si="21"/>
        <v>2750000</v>
      </c>
      <c r="I147" s="96"/>
      <c r="J147" s="96">
        <f t="shared" si="21"/>
        <v>2750000</v>
      </c>
      <c r="K147" s="96"/>
      <c r="L147" s="92"/>
      <c r="M147" s="176"/>
      <c r="N147" s="6"/>
      <c r="O147" s="6"/>
      <c r="P147" s="6"/>
    </row>
    <row r="148" spans="1:16" s="5" customFormat="1" ht="12.75" hidden="1">
      <c r="A148" s="348"/>
      <c r="B148" s="347"/>
      <c r="C148" s="98" t="s">
        <v>440</v>
      </c>
      <c r="D148" s="99"/>
      <c r="E148" s="99" t="s">
        <v>442</v>
      </c>
      <c r="F148" s="99" t="s">
        <v>442</v>
      </c>
      <c r="G148" s="99" t="s">
        <v>442</v>
      </c>
      <c r="H148" s="99">
        <v>1500000</v>
      </c>
      <c r="I148" s="99"/>
      <c r="J148" s="99">
        <v>1500000</v>
      </c>
      <c r="K148" s="99"/>
      <c r="L148" s="70"/>
      <c r="M148" s="97"/>
      <c r="N148" s="6"/>
      <c r="O148" s="6"/>
      <c r="P148" s="6"/>
    </row>
    <row r="149" spans="1:16" s="5" customFormat="1" ht="51" hidden="1">
      <c r="A149" s="348"/>
      <c r="B149" s="347"/>
      <c r="C149" s="98" t="s">
        <v>441</v>
      </c>
      <c r="D149" s="99"/>
      <c r="E149" s="99" t="s">
        <v>442</v>
      </c>
      <c r="F149" s="99" t="s">
        <v>442</v>
      </c>
      <c r="G149" s="99" t="s">
        <v>442</v>
      </c>
      <c r="H149" s="99">
        <v>1250000</v>
      </c>
      <c r="I149" s="99"/>
      <c r="J149" s="99">
        <v>1250000</v>
      </c>
      <c r="K149" s="99"/>
      <c r="L149" s="70"/>
      <c r="M149" s="97"/>
      <c r="N149" s="6"/>
      <c r="O149" s="6"/>
      <c r="P149" s="6"/>
    </row>
    <row r="150" spans="1:16" s="93" customFormat="1" ht="15" hidden="1" customHeight="1">
      <c r="A150" s="348"/>
      <c r="B150" s="347"/>
      <c r="C150" s="95" t="s">
        <v>66</v>
      </c>
      <c r="D150" s="96">
        <f>SUM(D151:D155)</f>
        <v>0</v>
      </c>
      <c r="E150" s="96">
        <f t="shared" ref="E150:J150" si="22">SUM(E151:E155)</f>
        <v>20523791</v>
      </c>
      <c r="F150" s="96">
        <f t="shared" si="22"/>
        <v>0</v>
      </c>
      <c r="G150" s="96">
        <f t="shared" si="22"/>
        <v>0</v>
      </c>
      <c r="H150" s="96">
        <f t="shared" si="22"/>
        <v>11018160</v>
      </c>
      <c r="I150" s="96"/>
      <c r="J150" s="96">
        <f t="shared" si="22"/>
        <v>1800000</v>
      </c>
      <c r="K150" s="96"/>
      <c r="L150" s="92"/>
      <c r="M150" s="176"/>
      <c r="N150" s="6"/>
      <c r="O150" s="6"/>
      <c r="P150" s="6"/>
    </row>
    <row r="151" spans="1:16" s="5" customFormat="1" ht="25.5" hidden="1">
      <c r="A151" s="348"/>
      <c r="B151" s="347"/>
      <c r="C151" s="98" t="s">
        <v>443</v>
      </c>
      <c r="D151" s="99"/>
      <c r="E151" s="99">
        <v>1400000</v>
      </c>
      <c r="F151" s="99"/>
      <c r="G151" s="99"/>
      <c r="H151" s="99">
        <v>1500000</v>
      </c>
      <c r="I151" s="99"/>
      <c r="J151" s="99">
        <v>0</v>
      </c>
      <c r="K151" s="99"/>
      <c r="L151" s="70"/>
      <c r="M151" s="97"/>
      <c r="N151" s="6"/>
      <c r="O151" s="6"/>
      <c r="P151" s="6"/>
    </row>
    <row r="152" spans="1:16" s="5" customFormat="1" ht="38.25" hidden="1">
      <c r="A152" s="348"/>
      <c r="B152" s="347"/>
      <c r="C152" s="98" t="s">
        <v>448</v>
      </c>
      <c r="D152" s="99"/>
      <c r="E152" s="99">
        <v>12123791</v>
      </c>
      <c r="F152" s="99"/>
      <c r="G152" s="99"/>
      <c r="H152" s="99"/>
      <c r="I152" s="99"/>
      <c r="J152" s="99"/>
      <c r="K152" s="99"/>
      <c r="L152" s="70"/>
      <c r="M152" s="97"/>
      <c r="N152" s="6"/>
      <c r="O152" s="6"/>
      <c r="P152" s="6"/>
    </row>
    <row r="153" spans="1:16" s="5" customFormat="1" ht="25.5" hidden="1">
      <c r="A153" s="348"/>
      <c r="B153" s="347"/>
      <c r="C153" s="98" t="s">
        <v>449</v>
      </c>
      <c r="D153" s="99"/>
      <c r="E153" s="99">
        <v>7000000</v>
      </c>
      <c r="F153" s="99"/>
      <c r="G153" s="99"/>
      <c r="H153" s="99">
        <v>7418160</v>
      </c>
      <c r="I153" s="99"/>
      <c r="J153" s="99"/>
      <c r="K153" s="99"/>
      <c r="L153" s="70"/>
      <c r="M153" s="97"/>
      <c r="N153" s="6"/>
      <c r="O153" s="6"/>
      <c r="P153" s="6"/>
    </row>
    <row r="154" spans="1:16" s="5" customFormat="1" ht="38.25" hidden="1">
      <c r="A154" s="348"/>
      <c r="B154" s="347"/>
      <c r="C154" s="98" t="s">
        <v>445</v>
      </c>
      <c r="D154" s="99"/>
      <c r="E154" s="99">
        <v>0</v>
      </c>
      <c r="F154" s="99">
        <v>0</v>
      </c>
      <c r="G154" s="99">
        <v>0</v>
      </c>
      <c r="H154" s="99">
        <v>1000000</v>
      </c>
      <c r="I154" s="99"/>
      <c r="J154" s="99">
        <v>800000</v>
      </c>
      <c r="K154" s="99"/>
      <c r="L154" s="70"/>
      <c r="M154" s="97"/>
      <c r="N154" s="6"/>
      <c r="O154" s="6"/>
      <c r="P154" s="6"/>
    </row>
    <row r="155" spans="1:16" s="5" customFormat="1" ht="38.25" hidden="1">
      <c r="A155" s="348"/>
      <c r="B155" s="347"/>
      <c r="C155" s="98" t="s">
        <v>446</v>
      </c>
      <c r="D155" s="99"/>
      <c r="E155" s="99">
        <v>0</v>
      </c>
      <c r="F155" s="99">
        <v>0</v>
      </c>
      <c r="G155" s="99">
        <v>0</v>
      </c>
      <c r="H155" s="99">
        <v>1100000</v>
      </c>
      <c r="I155" s="99"/>
      <c r="J155" s="99">
        <v>1000000</v>
      </c>
      <c r="K155" s="99"/>
      <c r="L155" s="70"/>
      <c r="M155" s="97"/>
      <c r="N155" s="6"/>
      <c r="O155" s="6"/>
      <c r="P155" s="6"/>
    </row>
    <row r="156" spans="1:16" s="93" customFormat="1" ht="15" hidden="1" customHeight="1">
      <c r="A156" s="348"/>
      <c r="B156" s="347"/>
      <c r="C156" s="95" t="s">
        <v>133</v>
      </c>
      <c r="D156" s="96">
        <f>SUM(D157:D167)</f>
        <v>0</v>
      </c>
      <c r="E156" s="96">
        <f t="shared" ref="E156:J156" si="23">SUM(E157:E167)</f>
        <v>24181963</v>
      </c>
      <c r="F156" s="96">
        <f t="shared" si="23"/>
        <v>0</v>
      </c>
      <c r="G156" s="96">
        <f t="shared" si="23"/>
        <v>0</v>
      </c>
      <c r="H156" s="96">
        <f t="shared" si="23"/>
        <v>0</v>
      </c>
      <c r="I156" s="96"/>
      <c r="J156" s="96">
        <f t="shared" si="23"/>
        <v>0</v>
      </c>
      <c r="K156" s="96"/>
      <c r="L156" s="92"/>
      <c r="M156" s="176"/>
      <c r="N156" s="6"/>
      <c r="O156" s="6"/>
      <c r="P156" s="6"/>
    </row>
    <row r="157" spans="1:16" s="5" customFormat="1" ht="25.5" hidden="1">
      <c r="A157" s="348"/>
      <c r="B157" s="347"/>
      <c r="C157" s="98" t="s">
        <v>451</v>
      </c>
      <c r="D157" s="99"/>
      <c r="E157" s="99">
        <v>10000000</v>
      </c>
      <c r="F157" s="99"/>
      <c r="G157" s="99"/>
      <c r="H157" s="99"/>
      <c r="I157" s="99"/>
      <c r="J157" s="99"/>
      <c r="K157" s="99"/>
      <c r="L157" s="70"/>
      <c r="M157" s="97"/>
      <c r="N157" s="6"/>
      <c r="O157" s="6"/>
      <c r="P157" s="6"/>
    </row>
    <row r="158" spans="1:16" s="5" customFormat="1" ht="25.5" hidden="1">
      <c r="A158" s="348"/>
      <c r="B158" s="347"/>
      <c r="C158" s="98" t="s">
        <v>452</v>
      </c>
      <c r="D158" s="99"/>
      <c r="E158" s="99">
        <v>1712279</v>
      </c>
      <c r="F158" s="99"/>
      <c r="G158" s="99"/>
      <c r="H158" s="99"/>
      <c r="I158" s="99"/>
      <c r="J158" s="99"/>
      <c r="K158" s="99"/>
      <c r="L158" s="70"/>
      <c r="M158" s="97"/>
      <c r="N158" s="6"/>
      <c r="O158" s="6"/>
      <c r="P158" s="6"/>
    </row>
    <row r="159" spans="1:16" s="5" customFormat="1" ht="25.5" hidden="1">
      <c r="A159" s="348"/>
      <c r="B159" s="347"/>
      <c r="C159" s="98" t="s">
        <v>453</v>
      </c>
      <c r="D159" s="99"/>
      <c r="E159" s="99">
        <v>3179356</v>
      </c>
      <c r="F159" s="99"/>
      <c r="G159" s="99"/>
      <c r="H159" s="99"/>
      <c r="I159" s="99"/>
      <c r="J159" s="99"/>
      <c r="K159" s="99"/>
      <c r="L159" s="70"/>
      <c r="M159" s="97"/>
      <c r="N159" s="6"/>
      <c r="O159" s="6"/>
      <c r="P159" s="6"/>
    </row>
    <row r="160" spans="1:16" s="5" customFormat="1" ht="25.5" hidden="1">
      <c r="A160" s="348"/>
      <c r="B160" s="347"/>
      <c r="C160" s="98" t="s">
        <v>454</v>
      </c>
      <c r="D160" s="99"/>
      <c r="E160" s="99">
        <v>4446827</v>
      </c>
      <c r="F160" s="99"/>
      <c r="G160" s="99"/>
      <c r="H160" s="99"/>
      <c r="I160" s="99"/>
      <c r="J160" s="99"/>
      <c r="K160" s="99"/>
      <c r="L160" s="70"/>
      <c r="M160" s="97"/>
      <c r="N160" s="6"/>
      <c r="O160" s="6"/>
      <c r="P160" s="6"/>
    </row>
    <row r="161" spans="1:16" s="5" customFormat="1" ht="25.5" hidden="1">
      <c r="A161" s="348"/>
      <c r="B161" s="347"/>
      <c r="C161" s="98" t="s">
        <v>455</v>
      </c>
      <c r="D161" s="99"/>
      <c r="E161" s="99">
        <v>853219</v>
      </c>
      <c r="F161" s="99"/>
      <c r="G161" s="99"/>
      <c r="H161" s="99"/>
      <c r="I161" s="99"/>
      <c r="J161" s="99"/>
      <c r="K161" s="99"/>
      <c r="L161" s="70"/>
      <c r="M161" s="97"/>
      <c r="N161" s="6"/>
      <c r="O161" s="6"/>
      <c r="P161" s="6"/>
    </row>
    <row r="162" spans="1:16" s="5" customFormat="1" ht="25.5" hidden="1">
      <c r="A162" s="348"/>
      <c r="B162" s="347"/>
      <c r="C162" s="98" t="s">
        <v>456</v>
      </c>
      <c r="D162" s="99"/>
      <c r="E162" s="99">
        <v>1312486</v>
      </c>
      <c r="F162" s="99"/>
      <c r="G162" s="99"/>
      <c r="H162" s="99"/>
      <c r="I162" s="99"/>
      <c r="J162" s="99"/>
      <c r="K162" s="99"/>
      <c r="L162" s="70"/>
      <c r="M162" s="97"/>
      <c r="N162" s="6"/>
      <c r="O162" s="6"/>
      <c r="P162" s="6"/>
    </row>
    <row r="163" spans="1:16" s="5" customFormat="1" ht="25.5" hidden="1">
      <c r="A163" s="348"/>
      <c r="B163" s="347"/>
      <c r="C163" s="98" t="s">
        <v>457</v>
      </c>
      <c r="D163" s="99"/>
      <c r="E163" s="99">
        <v>903535</v>
      </c>
      <c r="F163" s="99"/>
      <c r="G163" s="99"/>
      <c r="H163" s="99"/>
      <c r="I163" s="99"/>
      <c r="J163" s="99"/>
      <c r="K163" s="99"/>
      <c r="L163" s="70"/>
      <c r="M163" s="97"/>
      <c r="N163" s="6"/>
      <c r="O163" s="6"/>
      <c r="P163" s="6"/>
    </row>
    <row r="164" spans="1:16" s="5" customFormat="1" ht="25.5" hidden="1">
      <c r="A164" s="348"/>
      <c r="B164" s="347"/>
      <c r="C164" s="98" t="s">
        <v>458</v>
      </c>
      <c r="D164" s="99"/>
      <c r="E164" s="99">
        <v>446826</v>
      </c>
      <c r="F164" s="99"/>
      <c r="G164" s="99"/>
      <c r="H164" s="99"/>
      <c r="I164" s="99"/>
      <c r="J164" s="99"/>
      <c r="K164" s="99"/>
      <c r="L164" s="70"/>
      <c r="M164" s="97"/>
      <c r="N164" s="6"/>
      <c r="O164" s="6"/>
      <c r="P164" s="6"/>
    </row>
    <row r="165" spans="1:16" s="5" customFormat="1" ht="25.5" hidden="1">
      <c r="A165" s="348"/>
      <c r="B165" s="347"/>
      <c r="C165" s="98" t="s">
        <v>459</v>
      </c>
      <c r="D165" s="99"/>
      <c r="E165" s="99">
        <v>305844</v>
      </c>
      <c r="F165" s="99"/>
      <c r="G165" s="99"/>
      <c r="H165" s="99"/>
      <c r="I165" s="99"/>
      <c r="J165" s="99"/>
      <c r="K165" s="99"/>
      <c r="L165" s="70"/>
      <c r="M165" s="97"/>
      <c r="N165" s="6"/>
      <c r="O165" s="6"/>
      <c r="P165" s="6"/>
    </row>
    <row r="166" spans="1:16" s="5" customFormat="1" ht="25.5" hidden="1">
      <c r="A166" s="348"/>
      <c r="B166" s="347"/>
      <c r="C166" s="98" t="s">
        <v>460</v>
      </c>
      <c r="D166" s="99"/>
      <c r="E166" s="99">
        <v>521073</v>
      </c>
      <c r="F166" s="99"/>
      <c r="G166" s="99"/>
      <c r="H166" s="99"/>
      <c r="I166" s="99"/>
      <c r="J166" s="99"/>
      <c r="K166" s="99"/>
      <c r="L166" s="70"/>
      <c r="M166" s="97"/>
      <c r="N166" s="6"/>
      <c r="O166" s="6"/>
      <c r="P166" s="6"/>
    </row>
    <row r="167" spans="1:16" s="5" customFormat="1" ht="25.5" hidden="1">
      <c r="A167" s="348"/>
      <c r="B167" s="347"/>
      <c r="C167" s="98" t="s">
        <v>461</v>
      </c>
      <c r="D167" s="99"/>
      <c r="E167" s="100">
        <v>500518</v>
      </c>
      <c r="F167" s="100"/>
      <c r="G167" s="100"/>
      <c r="H167" s="100"/>
      <c r="I167" s="100"/>
      <c r="J167" s="100"/>
      <c r="K167" s="100"/>
      <c r="L167" s="70"/>
      <c r="M167" s="97"/>
      <c r="N167" s="6"/>
      <c r="O167" s="6"/>
      <c r="P167" s="6"/>
    </row>
    <row r="168" spans="1:16" s="93" customFormat="1" ht="15" hidden="1" customHeight="1">
      <c r="A168" s="348"/>
      <c r="B168" s="347"/>
      <c r="C168" s="95" t="s">
        <v>135</v>
      </c>
      <c r="D168" s="96">
        <f>SUM(D169:D170)</f>
        <v>0</v>
      </c>
      <c r="E168" s="96">
        <f t="shared" ref="E168:J168" si="24">SUM(E169:E170)</f>
        <v>27603353</v>
      </c>
      <c r="F168" s="96">
        <f t="shared" si="24"/>
        <v>0</v>
      </c>
      <c r="G168" s="96">
        <f t="shared" si="24"/>
        <v>0</v>
      </c>
      <c r="H168" s="96">
        <f t="shared" si="24"/>
        <v>65000000</v>
      </c>
      <c r="I168" s="96"/>
      <c r="J168" s="96">
        <f t="shared" si="24"/>
        <v>65000000</v>
      </c>
      <c r="K168" s="96"/>
      <c r="L168" s="92"/>
      <c r="M168" s="176"/>
      <c r="N168" s="6"/>
      <c r="O168" s="6"/>
      <c r="P168" s="6"/>
    </row>
    <row r="169" spans="1:16" s="5" customFormat="1" ht="15" hidden="1" customHeight="1">
      <c r="A169" s="348"/>
      <c r="B169" s="347"/>
      <c r="C169" s="98" t="s">
        <v>73</v>
      </c>
      <c r="D169" s="99">
        <v>0</v>
      </c>
      <c r="E169" s="99">
        <v>27603353</v>
      </c>
      <c r="F169" s="99"/>
      <c r="G169" s="99"/>
      <c r="H169" s="99"/>
      <c r="I169" s="99"/>
      <c r="J169" s="99"/>
      <c r="K169" s="99"/>
      <c r="L169" s="70"/>
      <c r="M169" s="97"/>
      <c r="N169" s="6"/>
      <c r="O169" s="6"/>
      <c r="P169" s="6"/>
    </row>
    <row r="170" spans="1:16" s="5" customFormat="1" ht="12.75" hidden="1">
      <c r="A170" s="348"/>
      <c r="B170" s="347"/>
      <c r="C170" s="98" t="s">
        <v>450</v>
      </c>
      <c r="D170" s="99"/>
      <c r="E170" s="100"/>
      <c r="F170" s="100"/>
      <c r="G170" s="100"/>
      <c r="H170" s="100">
        <v>65000000</v>
      </c>
      <c r="I170" s="100"/>
      <c r="J170" s="100">
        <v>65000000</v>
      </c>
      <c r="K170" s="100"/>
      <c r="L170" s="70"/>
      <c r="M170" s="97"/>
      <c r="N170" s="6"/>
      <c r="O170" s="6"/>
      <c r="P170" s="6"/>
    </row>
    <row r="171" spans="1:16" s="5" customFormat="1" ht="12.75" hidden="1">
      <c r="A171" s="348"/>
      <c r="B171" s="347"/>
      <c r="C171" s="95" t="s">
        <v>221</v>
      </c>
      <c r="D171" s="96">
        <f>SUM(D172:D175)</f>
        <v>0</v>
      </c>
      <c r="E171" s="96">
        <f t="shared" ref="E171:J171" si="25">SUM(E172:E175)</f>
        <v>1995629</v>
      </c>
      <c r="F171" s="96">
        <f t="shared" si="25"/>
        <v>0</v>
      </c>
      <c r="G171" s="96">
        <f t="shared" si="25"/>
        <v>0</v>
      </c>
      <c r="H171" s="96">
        <f t="shared" si="25"/>
        <v>4000000</v>
      </c>
      <c r="I171" s="96"/>
      <c r="J171" s="96">
        <f t="shared" si="25"/>
        <v>4000000</v>
      </c>
      <c r="K171" s="96"/>
      <c r="L171" s="70"/>
      <c r="M171" s="97"/>
      <c r="N171" s="6"/>
      <c r="O171" s="6"/>
      <c r="P171" s="6"/>
    </row>
    <row r="172" spans="1:16" s="5" customFormat="1" ht="25.5" hidden="1">
      <c r="A172" s="348"/>
      <c r="B172" s="347"/>
      <c r="C172" s="98" t="s">
        <v>462</v>
      </c>
      <c r="D172" s="99"/>
      <c r="E172" s="100">
        <v>1000000</v>
      </c>
      <c r="F172" s="100"/>
      <c r="G172" s="100"/>
      <c r="H172" s="100"/>
      <c r="I172" s="100"/>
      <c r="J172" s="100"/>
      <c r="K172" s="100"/>
      <c r="L172" s="70"/>
      <c r="M172" s="97"/>
      <c r="N172" s="6"/>
      <c r="O172" s="6"/>
      <c r="P172" s="6"/>
    </row>
    <row r="173" spans="1:16" s="5" customFormat="1" ht="25.5" hidden="1">
      <c r="A173" s="348"/>
      <c r="B173" s="347"/>
      <c r="C173" s="98" t="s">
        <v>463</v>
      </c>
      <c r="D173" s="99"/>
      <c r="E173" s="100">
        <v>995629</v>
      </c>
      <c r="F173" s="100"/>
      <c r="G173" s="100"/>
      <c r="H173" s="100"/>
      <c r="I173" s="100"/>
      <c r="J173" s="100"/>
      <c r="K173" s="100"/>
      <c r="L173" s="70"/>
      <c r="M173" s="97"/>
      <c r="N173" s="6"/>
      <c r="O173" s="6"/>
      <c r="P173" s="6"/>
    </row>
    <row r="174" spans="1:16" s="5" customFormat="1" ht="15" hidden="1" customHeight="1">
      <c r="A174" s="348"/>
      <c r="B174" s="347"/>
      <c r="C174" s="98" t="s">
        <v>464</v>
      </c>
      <c r="D174" s="99">
        <f>D175</f>
        <v>0</v>
      </c>
      <c r="E174" s="99"/>
      <c r="F174" s="99"/>
      <c r="G174" s="99"/>
      <c r="H174" s="99">
        <v>2000000</v>
      </c>
      <c r="I174" s="99"/>
      <c r="J174" s="99">
        <v>2000000</v>
      </c>
      <c r="K174" s="99"/>
      <c r="L174" s="70"/>
      <c r="M174" s="97"/>
      <c r="N174" s="6"/>
      <c r="O174" s="6"/>
      <c r="P174" s="6"/>
    </row>
    <row r="175" spans="1:16" s="5" customFormat="1" ht="25.5" hidden="1">
      <c r="A175" s="348"/>
      <c r="B175" s="347"/>
      <c r="C175" s="98" t="s">
        <v>465</v>
      </c>
      <c r="D175" s="99"/>
      <c r="E175" s="100"/>
      <c r="F175" s="100"/>
      <c r="G175" s="100"/>
      <c r="H175" s="100">
        <v>2000000</v>
      </c>
      <c r="I175" s="100"/>
      <c r="J175" s="100">
        <v>2000000</v>
      </c>
      <c r="K175" s="100"/>
      <c r="L175" s="70"/>
      <c r="M175" s="97"/>
      <c r="N175" s="6"/>
      <c r="O175" s="6"/>
      <c r="P175" s="6"/>
    </row>
    <row r="176" spans="1:16" s="5" customFormat="1" ht="15" hidden="1" customHeight="1">
      <c r="A176" s="348"/>
      <c r="B176" s="347"/>
      <c r="C176" s="95" t="s">
        <v>67</v>
      </c>
      <c r="D176" s="99">
        <f>D177</f>
        <v>0</v>
      </c>
      <c r="E176" s="99"/>
      <c r="F176" s="99"/>
      <c r="G176" s="99"/>
      <c r="H176" s="99"/>
      <c r="I176" s="99"/>
      <c r="J176" s="99"/>
      <c r="K176" s="99"/>
      <c r="L176" s="70"/>
      <c r="M176" s="97"/>
      <c r="N176" s="6"/>
      <c r="O176" s="6"/>
      <c r="P176" s="6"/>
    </row>
    <row r="177" spans="1:16" s="5" customFormat="1" ht="51" hidden="1">
      <c r="A177" s="348"/>
      <c r="B177" s="347"/>
      <c r="C177" s="98" t="s">
        <v>488</v>
      </c>
      <c r="D177" s="99">
        <v>0</v>
      </c>
      <c r="E177" s="100"/>
      <c r="F177" s="100"/>
      <c r="G177" s="100"/>
      <c r="H177" s="100"/>
      <c r="I177" s="100"/>
      <c r="J177" s="100"/>
      <c r="K177" s="100"/>
      <c r="L177" s="70"/>
      <c r="M177" s="97"/>
      <c r="N177" s="6"/>
      <c r="O177" s="6"/>
      <c r="P177" s="6"/>
    </row>
    <row r="178" spans="1:16" s="5" customFormat="1" ht="12.75" hidden="1">
      <c r="A178" s="348"/>
      <c r="B178" s="347"/>
      <c r="C178" s="98"/>
      <c r="D178" s="99"/>
      <c r="E178" s="100"/>
      <c r="F178" s="100"/>
      <c r="G178" s="100"/>
      <c r="H178" s="100"/>
      <c r="I178" s="100"/>
      <c r="J178" s="100"/>
      <c r="K178" s="100"/>
      <c r="L178" s="70"/>
      <c r="M178" s="97"/>
      <c r="N178" s="6"/>
      <c r="O178" s="6"/>
      <c r="P178" s="6"/>
    </row>
    <row r="179" spans="1:16" s="5" customFormat="1" ht="12.75" hidden="1">
      <c r="A179" s="348"/>
      <c r="B179" s="347"/>
      <c r="C179" s="98"/>
      <c r="D179" s="99"/>
      <c r="E179" s="100"/>
      <c r="F179" s="100"/>
      <c r="G179" s="100"/>
      <c r="H179" s="100"/>
      <c r="I179" s="100"/>
      <c r="J179" s="100"/>
      <c r="K179" s="100"/>
      <c r="L179" s="70"/>
      <c r="M179" s="97"/>
      <c r="N179" s="6"/>
      <c r="O179" s="6"/>
      <c r="P179" s="6"/>
    </row>
    <row r="180" spans="1:16" s="5" customFormat="1" ht="12.75" hidden="1">
      <c r="A180" s="348"/>
      <c r="B180" s="347"/>
      <c r="C180" s="95" t="s">
        <v>68</v>
      </c>
      <c r="D180" s="96"/>
      <c r="E180" s="119">
        <f>SUM(E181:E192)</f>
        <v>61233538</v>
      </c>
      <c r="F180" s="119">
        <f>SUM(F181:F192)</f>
        <v>0</v>
      </c>
      <c r="G180" s="119">
        <f>SUM(G181:G192)</f>
        <v>0</v>
      </c>
      <c r="H180" s="119">
        <f>SUM(H181:H192)</f>
        <v>44471200</v>
      </c>
      <c r="I180" s="119"/>
      <c r="J180" s="119">
        <f>SUM(J181:J192)</f>
        <v>0</v>
      </c>
      <c r="K180" s="119"/>
      <c r="L180" s="70"/>
      <c r="M180" s="97"/>
      <c r="N180" s="6"/>
      <c r="O180" s="6"/>
      <c r="P180" s="6"/>
    </row>
    <row r="181" spans="1:16" s="5" customFormat="1" ht="25.5" hidden="1">
      <c r="A181" s="348"/>
      <c r="B181" s="347"/>
      <c r="C181" s="98" t="s">
        <v>466</v>
      </c>
      <c r="D181" s="99"/>
      <c r="E181" s="100">
        <v>6099150</v>
      </c>
      <c r="F181" s="100"/>
      <c r="G181" s="100"/>
      <c r="H181" s="100">
        <v>0</v>
      </c>
      <c r="I181" s="100"/>
      <c r="J181" s="100">
        <v>0</v>
      </c>
      <c r="K181" s="100"/>
      <c r="L181" s="70"/>
      <c r="M181" s="97"/>
      <c r="N181" s="6"/>
      <c r="O181" s="6"/>
      <c r="P181" s="6"/>
    </row>
    <row r="182" spans="1:16" s="5" customFormat="1" ht="12.75" hidden="1">
      <c r="A182" s="348"/>
      <c r="B182" s="347"/>
      <c r="C182" s="98" t="s">
        <v>467</v>
      </c>
      <c r="D182" s="99"/>
      <c r="E182" s="100">
        <v>4887669</v>
      </c>
      <c r="F182" s="100"/>
      <c r="G182" s="100"/>
      <c r="H182" s="100">
        <v>0</v>
      </c>
      <c r="I182" s="100"/>
      <c r="J182" s="100">
        <v>0</v>
      </c>
      <c r="K182" s="100"/>
      <c r="L182" s="70"/>
      <c r="M182" s="97"/>
      <c r="N182" s="6"/>
      <c r="O182" s="6"/>
      <c r="P182" s="6"/>
    </row>
    <row r="183" spans="1:16" s="5" customFormat="1" ht="12.75" hidden="1">
      <c r="A183" s="348"/>
      <c r="B183" s="347"/>
      <c r="C183" s="98" t="s">
        <v>468</v>
      </c>
      <c r="D183" s="99"/>
      <c r="E183" s="100">
        <v>2000000</v>
      </c>
      <c r="F183" s="100"/>
      <c r="G183" s="100"/>
      <c r="H183" s="100">
        <v>0</v>
      </c>
      <c r="I183" s="100"/>
      <c r="J183" s="100">
        <v>0</v>
      </c>
      <c r="K183" s="100"/>
      <c r="L183" s="70"/>
      <c r="M183" s="97"/>
      <c r="N183" s="6"/>
      <c r="O183" s="6"/>
      <c r="P183" s="6"/>
    </row>
    <row r="184" spans="1:16" s="5" customFormat="1" ht="25.5" hidden="1">
      <c r="A184" s="348"/>
      <c r="B184" s="347"/>
      <c r="C184" s="98" t="s">
        <v>469</v>
      </c>
      <c r="D184" s="99"/>
      <c r="E184" s="100">
        <v>3153353</v>
      </c>
      <c r="F184" s="100"/>
      <c r="G184" s="100"/>
      <c r="H184" s="100">
        <v>0</v>
      </c>
      <c r="I184" s="100"/>
      <c r="J184" s="100">
        <v>0</v>
      </c>
      <c r="K184" s="100"/>
      <c r="L184" s="70"/>
      <c r="M184" s="97"/>
      <c r="N184" s="6"/>
      <c r="O184" s="6"/>
      <c r="P184" s="6"/>
    </row>
    <row r="185" spans="1:16" s="5" customFormat="1" ht="25.5" hidden="1">
      <c r="A185" s="348"/>
      <c r="B185" s="347"/>
      <c r="C185" s="98" t="s">
        <v>470</v>
      </c>
      <c r="D185" s="99"/>
      <c r="E185" s="100">
        <v>5255190</v>
      </c>
      <c r="F185" s="100"/>
      <c r="G185" s="100"/>
      <c r="H185" s="100">
        <v>4000000</v>
      </c>
      <c r="I185" s="100"/>
      <c r="J185" s="100">
        <v>0</v>
      </c>
      <c r="K185" s="100"/>
      <c r="L185" s="70"/>
      <c r="M185" s="97"/>
      <c r="N185" s="6"/>
      <c r="O185" s="6"/>
      <c r="P185" s="6"/>
    </row>
    <row r="186" spans="1:16" s="5" customFormat="1" ht="12.75" hidden="1">
      <c r="A186" s="348"/>
      <c r="B186" s="347"/>
      <c r="C186" s="98" t="s">
        <v>471</v>
      </c>
      <c r="D186" s="99"/>
      <c r="E186" s="100">
        <v>11250000</v>
      </c>
      <c r="F186" s="100"/>
      <c r="G186" s="100"/>
      <c r="H186" s="100">
        <v>11250000</v>
      </c>
      <c r="I186" s="100"/>
      <c r="J186" s="100">
        <v>0</v>
      </c>
      <c r="K186" s="100"/>
      <c r="L186" s="70"/>
      <c r="M186" s="97"/>
      <c r="N186" s="6"/>
      <c r="O186" s="6"/>
      <c r="P186" s="6"/>
    </row>
    <row r="187" spans="1:16" s="5" customFormat="1" ht="12.75" hidden="1">
      <c r="A187" s="348"/>
      <c r="B187" s="347"/>
      <c r="C187" s="98" t="s">
        <v>472</v>
      </c>
      <c r="D187" s="99"/>
      <c r="E187" s="100">
        <v>3000000</v>
      </c>
      <c r="F187" s="100"/>
      <c r="G187" s="100"/>
      <c r="H187" s="100">
        <v>7170900</v>
      </c>
      <c r="I187" s="100"/>
      <c r="J187" s="100">
        <v>0</v>
      </c>
      <c r="K187" s="100"/>
      <c r="L187" s="70"/>
      <c r="M187" s="97"/>
      <c r="N187" s="6"/>
      <c r="O187" s="6"/>
      <c r="P187" s="6"/>
    </row>
    <row r="188" spans="1:16" s="5" customFormat="1" ht="12.75" hidden="1">
      <c r="A188" s="348"/>
      <c r="B188" s="347"/>
      <c r="C188" s="98" t="s">
        <v>473</v>
      </c>
      <c r="D188" s="99"/>
      <c r="E188" s="100">
        <v>3660000</v>
      </c>
      <c r="F188" s="100"/>
      <c r="G188" s="100"/>
      <c r="H188" s="100">
        <v>3600300</v>
      </c>
      <c r="I188" s="100"/>
      <c r="J188" s="100">
        <v>0</v>
      </c>
      <c r="K188" s="100"/>
      <c r="L188" s="70"/>
      <c r="M188" s="97"/>
      <c r="N188" s="6"/>
      <c r="O188" s="6"/>
      <c r="P188" s="6"/>
    </row>
    <row r="189" spans="1:16" s="5" customFormat="1" ht="12.75" hidden="1">
      <c r="A189" s="348"/>
      <c r="B189" s="347"/>
      <c r="C189" s="98" t="s">
        <v>474</v>
      </c>
      <c r="D189" s="99"/>
      <c r="E189" s="100">
        <v>7650000</v>
      </c>
      <c r="F189" s="100"/>
      <c r="G189" s="100"/>
      <c r="H189" s="100">
        <v>7650000</v>
      </c>
      <c r="I189" s="100"/>
      <c r="J189" s="100">
        <v>0</v>
      </c>
      <c r="K189" s="100"/>
      <c r="L189" s="70"/>
      <c r="M189" s="97"/>
      <c r="N189" s="6"/>
      <c r="O189" s="6"/>
      <c r="P189" s="6"/>
    </row>
    <row r="190" spans="1:16" s="5" customFormat="1" ht="12.75" hidden="1">
      <c r="A190" s="348"/>
      <c r="B190" s="347"/>
      <c r="C190" s="98" t="s">
        <v>475</v>
      </c>
      <c r="D190" s="99"/>
      <c r="E190" s="100">
        <v>5400000</v>
      </c>
      <c r="F190" s="100"/>
      <c r="G190" s="100"/>
      <c r="H190" s="100">
        <v>5400000</v>
      </c>
      <c r="I190" s="100"/>
      <c r="J190" s="100">
        <v>0</v>
      </c>
      <c r="K190" s="100"/>
      <c r="L190" s="70"/>
      <c r="M190" s="97"/>
      <c r="N190" s="6"/>
      <c r="O190" s="6"/>
      <c r="P190" s="6"/>
    </row>
    <row r="191" spans="1:16" s="5" customFormat="1" ht="25.5" hidden="1">
      <c r="A191" s="348"/>
      <c r="B191" s="347"/>
      <c r="C191" s="98" t="s">
        <v>476</v>
      </c>
      <c r="D191" s="99"/>
      <c r="E191" s="100">
        <v>3478176</v>
      </c>
      <c r="F191" s="100"/>
      <c r="G191" s="100"/>
      <c r="H191" s="100">
        <v>0</v>
      </c>
      <c r="I191" s="100"/>
      <c r="J191" s="100">
        <v>0</v>
      </c>
      <c r="K191" s="100"/>
      <c r="L191" s="70"/>
      <c r="M191" s="97"/>
      <c r="N191" s="6"/>
      <c r="O191" s="6"/>
      <c r="P191" s="6"/>
    </row>
    <row r="192" spans="1:16" s="5" customFormat="1" ht="12.75" hidden="1">
      <c r="A192" s="348"/>
      <c r="B192" s="347"/>
      <c r="C192" s="98" t="s">
        <v>477</v>
      </c>
      <c r="D192" s="99"/>
      <c r="E192" s="100">
        <v>5400000</v>
      </c>
      <c r="F192" s="100"/>
      <c r="G192" s="100"/>
      <c r="H192" s="100">
        <v>5400000</v>
      </c>
      <c r="I192" s="100"/>
      <c r="J192" s="100">
        <v>0</v>
      </c>
      <c r="K192" s="100"/>
      <c r="L192" s="70"/>
      <c r="M192" s="97"/>
      <c r="N192" s="6"/>
      <c r="O192" s="6"/>
      <c r="P192" s="6"/>
    </row>
    <row r="193" spans="1:16" s="5" customFormat="1" ht="15" hidden="1" customHeight="1">
      <c r="A193" s="348"/>
      <c r="B193" s="347"/>
      <c r="C193" s="95" t="s">
        <v>126</v>
      </c>
      <c r="D193" s="99">
        <f>D194</f>
        <v>4000000</v>
      </c>
      <c r="E193" s="99"/>
      <c r="F193" s="99"/>
      <c r="G193" s="99"/>
      <c r="H193" s="99"/>
      <c r="I193" s="99"/>
      <c r="J193" s="99"/>
      <c r="K193" s="99"/>
      <c r="L193" s="70"/>
      <c r="M193" s="97"/>
      <c r="N193" s="6"/>
      <c r="O193" s="6"/>
      <c r="P193" s="6"/>
    </row>
    <row r="194" spans="1:16" s="5" customFormat="1" ht="76.5" hidden="1">
      <c r="A194" s="348"/>
      <c r="B194" s="347"/>
      <c r="C194" s="98" t="s">
        <v>487</v>
      </c>
      <c r="D194" s="99">
        <v>4000000</v>
      </c>
      <c r="E194" s="100"/>
      <c r="F194" s="100"/>
      <c r="G194" s="100"/>
      <c r="H194" s="100"/>
      <c r="I194" s="100"/>
      <c r="J194" s="100"/>
      <c r="K194" s="100"/>
      <c r="L194" s="70"/>
      <c r="M194" s="97"/>
      <c r="N194" s="6"/>
      <c r="O194" s="6"/>
      <c r="P194" s="6"/>
    </row>
    <row r="195" spans="1:16" s="5" customFormat="1" ht="12.75" hidden="1">
      <c r="A195" s="348"/>
      <c r="B195" s="347"/>
      <c r="C195" s="98"/>
      <c r="D195" s="99"/>
      <c r="E195" s="100"/>
      <c r="F195" s="100"/>
      <c r="G195" s="100"/>
      <c r="H195" s="100"/>
      <c r="I195" s="100"/>
      <c r="J195" s="100"/>
      <c r="K195" s="100"/>
      <c r="L195" s="70"/>
      <c r="M195" s="97"/>
      <c r="N195" s="6"/>
      <c r="O195" s="6"/>
      <c r="P195" s="6"/>
    </row>
    <row r="196" spans="1:16" s="5" customFormat="1" ht="12.75" hidden="1">
      <c r="A196" s="348"/>
      <c r="B196" s="347"/>
      <c r="C196" s="98"/>
      <c r="D196" s="99"/>
      <c r="E196" s="100"/>
      <c r="F196" s="100"/>
      <c r="G196" s="100"/>
      <c r="H196" s="100"/>
      <c r="I196" s="100"/>
      <c r="J196" s="100"/>
      <c r="K196" s="100"/>
      <c r="L196" s="70"/>
      <c r="M196" s="97"/>
      <c r="N196" s="6"/>
      <c r="O196" s="6"/>
      <c r="P196" s="6"/>
    </row>
    <row r="197" spans="1:16" s="5" customFormat="1" ht="12.75" hidden="1">
      <c r="A197" s="348"/>
      <c r="B197" s="347"/>
      <c r="C197" s="98"/>
      <c r="D197" s="99"/>
      <c r="E197" s="100"/>
      <c r="F197" s="100"/>
      <c r="G197" s="100"/>
      <c r="H197" s="100"/>
      <c r="I197" s="100"/>
      <c r="J197" s="100"/>
      <c r="K197" s="100"/>
      <c r="L197" s="70"/>
      <c r="M197" s="97"/>
      <c r="N197" s="6"/>
      <c r="O197" s="6"/>
      <c r="P197" s="6"/>
    </row>
    <row r="198" spans="1:16" s="5" customFormat="1" ht="12.75" hidden="1">
      <c r="A198" s="348"/>
      <c r="B198" s="347"/>
      <c r="C198" s="98"/>
      <c r="D198" s="99"/>
      <c r="E198" s="100"/>
      <c r="F198" s="100"/>
      <c r="G198" s="100"/>
      <c r="H198" s="100"/>
      <c r="I198" s="100"/>
      <c r="J198" s="100"/>
      <c r="K198" s="100"/>
      <c r="L198" s="70"/>
      <c r="M198" s="97"/>
      <c r="N198" s="6"/>
      <c r="O198" s="6"/>
      <c r="P198" s="6"/>
    </row>
    <row r="199" spans="1:16" s="5" customFormat="1" ht="12.75" hidden="1">
      <c r="A199" s="348"/>
      <c r="B199" s="347"/>
      <c r="C199" s="98"/>
      <c r="D199" s="99"/>
      <c r="E199" s="100"/>
      <c r="F199" s="100"/>
      <c r="G199" s="100"/>
      <c r="H199" s="100"/>
      <c r="I199" s="100"/>
      <c r="J199" s="100"/>
      <c r="K199" s="100"/>
      <c r="L199" s="70"/>
      <c r="M199" s="97"/>
      <c r="N199" s="6"/>
      <c r="O199" s="6"/>
      <c r="P199" s="6"/>
    </row>
    <row r="200" spans="1:16" s="5" customFormat="1" ht="51" hidden="1">
      <c r="A200" s="348"/>
      <c r="B200" s="347" t="s">
        <v>44</v>
      </c>
      <c r="C200" s="98" t="s">
        <v>39</v>
      </c>
      <c r="D200" s="99">
        <v>68265111</v>
      </c>
      <c r="E200" s="100"/>
      <c r="F200" s="100"/>
      <c r="G200" s="100"/>
      <c r="H200" s="100"/>
      <c r="I200" s="100"/>
      <c r="J200" s="100"/>
      <c r="K200" s="100"/>
      <c r="L200" s="70"/>
      <c r="M200" s="97"/>
      <c r="N200" s="6"/>
      <c r="O200" s="6"/>
      <c r="P200" s="6"/>
    </row>
    <row r="201" spans="1:16" s="5" customFormat="1" ht="15" hidden="1" customHeight="1">
      <c r="A201" s="348"/>
      <c r="B201" s="347"/>
      <c r="C201" s="98" t="s">
        <v>56</v>
      </c>
      <c r="D201" s="99">
        <f>D202</f>
        <v>0</v>
      </c>
      <c r="E201" s="100"/>
      <c r="F201" s="100"/>
      <c r="G201" s="100"/>
      <c r="H201" s="100"/>
      <c r="I201" s="100"/>
      <c r="J201" s="100"/>
      <c r="K201" s="100"/>
      <c r="L201" s="70"/>
      <c r="M201" s="97"/>
      <c r="N201" s="6"/>
      <c r="O201" s="6"/>
      <c r="P201" s="6"/>
    </row>
    <row r="202" spans="1:16" s="5" customFormat="1" ht="51" hidden="1">
      <c r="A202" s="348"/>
      <c r="B202" s="347"/>
      <c r="C202" s="98" t="s">
        <v>71</v>
      </c>
      <c r="D202" s="99"/>
      <c r="E202" s="100"/>
      <c r="F202" s="100"/>
      <c r="G202" s="100"/>
      <c r="H202" s="100"/>
      <c r="I202" s="100"/>
      <c r="J202" s="100"/>
      <c r="K202" s="100"/>
      <c r="L202" s="70"/>
      <c r="M202" s="97"/>
      <c r="N202" s="6"/>
      <c r="O202" s="6"/>
      <c r="P202" s="6"/>
    </row>
    <row r="203" spans="1:16" s="5" customFormat="1" ht="15" hidden="1" customHeight="1">
      <c r="A203" s="348"/>
      <c r="B203" s="347"/>
      <c r="C203" s="98" t="s">
        <v>57</v>
      </c>
      <c r="D203" s="99">
        <f>SUM(D204:D208)</f>
        <v>6960796</v>
      </c>
      <c r="E203" s="100"/>
      <c r="F203" s="100"/>
      <c r="G203" s="100"/>
      <c r="H203" s="100"/>
      <c r="I203" s="100"/>
      <c r="J203" s="100"/>
      <c r="K203" s="100"/>
      <c r="L203" s="70"/>
      <c r="M203" s="97"/>
      <c r="N203" s="6"/>
      <c r="O203" s="6"/>
      <c r="P203" s="6"/>
    </row>
    <row r="204" spans="1:16" s="5" customFormat="1" ht="25.5" hidden="1">
      <c r="A204" s="348"/>
      <c r="B204" s="347"/>
      <c r="C204" s="98" t="s">
        <v>142</v>
      </c>
      <c r="D204" s="99">
        <v>748577</v>
      </c>
      <c r="E204" s="100"/>
      <c r="F204" s="100"/>
      <c r="G204" s="100"/>
      <c r="H204" s="100"/>
      <c r="I204" s="100"/>
      <c r="J204" s="100"/>
      <c r="K204" s="100"/>
      <c r="L204" s="70"/>
      <c r="M204" s="97"/>
      <c r="N204" s="6"/>
      <c r="O204" s="6"/>
      <c r="P204" s="6"/>
    </row>
    <row r="205" spans="1:16" s="5" customFormat="1" ht="25.5" hidden="1">
      <c r="A205" s="348"/>
      <c r="B205" s="347"/>
      <c r="C205" s="98" t="s">
        <v>515</v>
      </c>
      <c r="D205" s="99">
        <v>2411482</v>
      </c>
      <c r="E205" s="100"/>
      <c r="F205" s="100"/>
      <c r="G205" s="100"/>
      <c r="H205" s="100"/>
      <c r="I205" s="100"/>
      <c r="J205" s="100"/>
      <c r="K205" s="100"/>
      <c r="L205" s="70"/>
      <c r="M205" s="97"/>
      <c r="N205" s="6"/>
      <c r="O205" s="6"/>
      <c r="P205" s="6"/>
    </row>
    <row r="206" spans="1:16" s="5" customFormat="1" ht="25.5" hidden="1">
      <c r="A206" s="348"/>
      <c r="B206" s="347"/>
      <c r="C206" s="98" t="s">
        <v>516</v>
      </c>
      <c r="D206" s="99">
        <v>2140912</v>
      </c>
      <c r="E206" s="100"/>
      <c r="F206" s="100"/>
      <c r="G206" s="100"/>
      <c r="H206" s="100"/>
      <c r="I206" s="100"/>
      <c r="J206" s="100"/>
      <c r="K206" s="100"/>
      <c r="L206" s="70"/>
      <c r="M206" s="97"/>
      <c r="N206" s="6"/>
      <c r="O206" s="6"/>
      <c r="P206" s="6"/>
    </row>
    <row r="207" spans="1:16" s="5" customFormat="1" ht="25.5" hidden="1">
      <c r="A207" s="348"/>
      <c r="B207" s="347"/>
      <c r="C207" s="98" t="s">
        <v>517</v>
      </c>
      <c r="D207" s="99">
        <v>1659825</v>
      </c>
      <c r="E207" s="100"/>
      <c r="F207" s="100"/>
      <c r="G207" s="100"/>
      <c r="H207" s="100"/>
      <c r="I207" s="100"/>
      <c r="J207" s="100"/>
      <c r="K207" s="100"/>
      <c r="L207" s="70"/>
      <c r="M207" s="97"/>
      <c r="N207" s="6"/>
      <c r="O207" s="6"/>
      <c r="P207" s="6"/>
    </row>
    <row r="208" spans="1:16" s="5" customFormat="1" ht="25.5" hidden="1">
      <c r="A208" s="348"/>
      <c r="B208" s="347"/>
      <c r="C208" s="98" t="s">
        <v>143</v>
      </c>
      <c r="D208" s="99"/>
      <c r="E208" s="100"/>
      <c r="F208" s="100"/>
      <c r="G208" s="100"/>
      <c r="H208" s="100"/>
      <c r="I208" s="100"/>
      <c r="J208" s="100"/>
      <c r="K208" s="100"/>
      <c r="L208" s="70"/>
      <c r="M208" s="97"/>
      <c r="N208" s="6"/>
      <c r="O208" s="6"/>
      <c r="P208" s="6"/>
    </row>
    <row r="209" spans="1:16" s="5" customFormat="1" ht="15" hidden="1" customHeight="1">
      <c r="A209" s="348"/>
      <c r="B209" s="347"/>
      <c r="C209" s="98" t="s">
        <v>58</v>
      </c>
      <c r="D209" s="99">
        <f>SUM(D210:D214)</f>
        <v>7398944</v>
      </c>
      <c r="E209" s="99">
        <f t="shared" ref="E209:J209" si="26">SUM(E210:E214)</f>
        <v>0</v>
      </c>
      <c r="F209" s="99">
        <f t="shared" si="26"/>
        <v>0</v>
      </c>
      <c r="G209" s="99">
        <f t="shared" si="26"/>
        <v>0</v>
      </c>
      <c r="H209" s="99">
        <f t="shared" si="26"/>
        <v>0</v>
      </c>
      <c r="I209" s="99"/>
      <c r="J209" s="99">
        <f t="shared" si="26"/>
        <v>0</v>
      </c>
      <c r="K209" s="99"/>
      <c r="L209" s="70"/>
      <c r="M209" s="97"/>
      <c r="N209" s="6"/>
      <c r="O209" s="6"/>
      <c r="P209" s="6"/>
    </row>
    <row r="210" spans="1:16" s="5" customFormat="1" ht="25.5" hidden="1">
      <c r="A210" s="348"/>
      <c r="B210" s="347"/>
      <c r="C210" s="98" t="s">
        <v>144</v>
      </c>
      <c r="D210" s="99"/>
      <c r="E210" s="100"/>
      <c r="F210" s="100"/>
      <c r="G210" s="100"/>
      <c r="H210" s="100"/>
      <c r="I210" s="100"/>
      <c r="J210" s="100"/>
      <c r="K210" s="100"/>
      <c r="L210" s="70"/>
      <c r="M210" s="97"/>
      <c r="N210" s="6"/>
      <c r="O210" s="6"/>
      <c r="P210" s="6"/>
    </row>
    <row r="211" spans="1:16" s="5" customFormat="1" ht="25.5" hidden="1">
      <c r="A211" s="348"/>
      <c r="B211" s="347"/>
      <c r="C211" s="98" t="s">
        <v>145</v>
      </c>
      <c r="D211" s="99"/>
      <c r="E211" s="100"/>
      <c r="F211" s="100"/>
      <c r="G211" s="100"/>
      <c r="H211" s="100"/>
      <c r="I211" s="100"/>
      <c r="J211" s="100"/>
      <c r="K211" s="100"/>
      <c r="L211" s="70"/>
      <c r="M211" s="97"/>
      <c r="N211" s="6"/>
      <c r="O211" s="6"/>
      <c r="P211" s="6"/>
    </row>
    <row r="212" spans="1:16" s="5" customFormat="1" ht="25.5" hidden="1">
      <c r="A212" s="348"/>
      <c r="B212" s="347"/>
      <c r="C212" s="98" t="s">
        <v>518</v>
      </c>
      <c r="D212" s="99">
        <v>2985494</v>
      </c>
      <c r="E212" s="100"/>
      <c r="F212" s="100"/>
      <c r="G212" s="100"/>
      <c r="H212" s="100"/>
      <c r="I212" s="100"/>
      <c r="J212" s="100"/>
      <c r="K212" s="100"/>
      <c r="L212" s="70"/>
      <c r="M212" s="97"/>
      <c r="N212" s="6"/>
      <c r="O212" s="6"/>
      <c r="P212" s="6"/>
    </row>
    <row r="213" spans="1:16" s="5" customFormat="1" ht="25.5" hidden="1">
      <c r="A213" s="348"/>
      <c r="B213" s="347"/>
      <c r="C213" s="98" t="s">
        <v>147</v>
      </c>
      <c r="D213" s="99"/>
      <c r="E213" s="100"/>
      <c r="F213" s="100"/>
      <c r="G213" s="100"/>
      <c r="H213" s="100"/>
      <c r="I213" s="100"/>
      <c r="J213" s="100"/>
      <c r="K213" s="100"/>
      <c r="L213" s="70"/>
      <c r="M213" s="97"/>
      <c r="N213" s="6"/>
      <c r="O213" s="6"/>
      <c r="P213" s="6"/>
    </row>
    <row r="214" spans="1:16" s="5" customFormat="1" ht="12.75" hidden="1">
      <c r="A214" s="348"/>
      <c r="B214" s="347"/>
      <c r="C214" s="98" t="s">
        <v>127</v>
      </c>
      <c r="D214" s="99">
        <v>4413450</v>
      </c>
      <c r="E214" s="100"/>
      <c r="F214" s="100"/>
      <c r="G214" s="100"/>
      <c r="H214" s="100"/>
      <c r="I214" s="100"/>
      <c r="J214" s="100"/>
      <c r="K214" s="100"/>
      <c r="L214" s="70"/>
      <c r="M214" s="97"/>
      <c r="N214" s="6"/>
      <c r="O214" s="6"/>
      <c r="P214" s="6"/>
    </row>
    <row r="215" spans="1:16" s="5" customFormat="1" ht="15" hidden="1" customHeight="1">
      <c r="A215" s="348"/>
      <c r="B215" s="347"/>
      <c r="C215" s="98" t="s">
        <v>59</v>
      </c>
      <c r="D215" s="99">
        <f>SUM(D216:D217)</f>
        <v>2273342</v>
      </c>
      <c r="E215" s="99">
        <f t="shared" ref="E215:J215" si="27">SUM(E216:E217)</f>
        <v>0</v>
      </c>
      <c r="F215" s="99">
        <f t="shared" si="27"/>
        <v>0</v>
      </c>
      <c r="G215" s="99">
        <f t="shared" si="27"/>
        <v>0</v>
      </c>
      <c r="H215" s="99">
        <f t="shared" si="27"/>
        <v>0</v>
      </c>
      <c r="I215" s="99"/>
      <c r="J215" s="99">
        <f t="shared" si="27"/>
        <v>0</v>
      </c>
      <c r="K215" s="99"/>
      <c r="L215" s="70"/>
      <c r="M215" s="97"/>
      <c r="N215" s="6"/>
      <c r="O215" s="6"/>
      <c r="P215" s="6"/>
    </row>
    <row r="216" spans="1:16" s="5" customFormat="1" ht="25.5" hidden="1">
      <c r="A216" s="348"/>
      <c r="B216" s="347"/>
      <c r="C216" s="98" t="s">
        <v>148</v>
      </c>
      <c r="D216" s="99"/>
      <c r="E216" s="100"/>
      <c r="F216" s="100"/>
      <c r="G216" s="100"/>
      <c r="H216" s="100"/>
      <c r="I216" s="100"/>
      <c r="J216" s="100"/>
      <c r="K216" s="100"/>
      <c r="L216" s="70"/>
      <c r="M216" s="97"/>
      <c r="N216" s="6"/>
      <c r="O216" s="6"/>
      <c r="P216" s="6"/>
    </row>
    <row r="217" spans="1:16" s="5" customFormat="1" ht="25.5" hidden="1">
      <c r="A217" s="348"/>
      <c r="B217" s="347"/>
      <c r="C217" s="98" t="s">
        <v>149</v>
      </c>
      <c r="D217" s="99">
        <v>2273342</v>
      </c>
      <c r="E217" s="100"/>
      <c r="F217" s="100"/>
      <c r="G217" s="100"/>
      <c r="H217" s="100"/>
      <c r="I217" s="100"/>
      <c r="J217" s="100"/>
      <c r="K217" s="100"/>
      <c r="L217" s="70"/>
      <c r="M217" s="97"/>
      <c r="N217" s="6"/>
      <c r="O217" s="6"/>
      <c r="P217" s="6"/>
    </row>
    <row r="218" spans="1:16" s="5" customFormat="1" ht="15" hidden="1" customHeight="1">
      <c r="A218" s="348"/>
      <c r="B218" s="347"/>
      <c r="C218" s="98" t="s">
        <v>72</v>
      </c>
      <c r="D218" s="99">
        <f>SUM(D219:D220)</f>
        <v>0</v>
      </c>
      <c r="E218" s="99">
        <f t="shared" ref="E218:J218" si="28">SUM(E219:E220)</f>
        <v>0</v>
      </c>
      <c r="F218" s="99">
        <f t="shared" si="28"/>
        <v>0</v>
      </c>
      <c r="G218" s="99">
        <f t="shared" si="28"/>
        <v>0</v>
      </c>
      <c r="H218" s="99">
        <f t="shared" si="28"/>
        <v>0</v>
      </c>
      <c r="I218" s="99"/>
      <c r="J218" s="99">
        <f t="shared" si="28"/>
        <v>0</v>
      </c>
      <c r="K218" s="99"/>
      <c r="L218" s="70"/>
      <c r="M218" s="97"/>
      <c r="N218" s="6"/>
      <c r="O218" s="6"/>
      <c r="P218" s="6"/>
    </row>
    <row r="219" spans="1:16" s="5" customFormat="1" ht="25.5" hidden="1">
      <c r="A219" s="348"/>
      <c r="B219" s="347"/>
      <c r="C219" s="98" t="s">
        <v>150</v>
      </c>
      <c r="D219" s="99"/>
      <c r="E219" s="100"/>
      <c r="F219" s="100"/>
      <c r="G219" s="100"/>
      <c r="H219" s="100"/>
      <c r="I219" s="100"/>
      <c r="J219" s="100"/>
      <c r="K219" s="100"/>
      <c r="L219" s="70"/>
      <c r="M219" s="97"/>
      <c r="N219" s="6"/>
      <c r="O219" s="6"/>
      <c r="P219" s="6"/>
    </row>
    <row r="220" spans="1:16" s="5" customFormat="1" ht="38.25" hidden="1">
      <c r="A220" s="348"/>
      <c r="B220" s="347"/>
      <c r="C220" s="98" t="s">
        <v>128</v>
      </c>
      <c r="D220" s="99"/>
      <c r="E220" s="100"/>
      <c r="F220" s="100"/>
      <c r="G220" s="100"/>
      <c r="H220" s="100"/>
      <c r="I220" s="100"/>
      <c r="J220" s="100"/>
      <c r="K220" s="100"/>
      <c r="L220" s="70"/>
      <c r="M220" s="97"/>
      <c r="N220" s="6"/>
      <c r="O220" s="6"/>
      <c r="P220" s="6"/>
    </row>
    <row r="221" spans="1:16" s="5" customFormat="1" ht="15" hidden="1" customHeight="1">
      <c r="A221" s="348"/>
      <c r="B221" s="347"/>
      <c r="C221" s="98" t="s">
        <v>61</v>
      </c>
      <c r="D221" s="99">
        <f>SUM(D222:D223)</f>
        <v>5208286</v>
      </c>
      <c r="E221" s="99">
        <f t="shared" ref="E221:J221" si="29">SUM(E222:E223)</f>
        <v>0</v>
      </c>
      <c r="F221" s="99">
        <f t="shared" si="29"/>
        <v>0</v>
      </c>
      <c r="G221" s="99">
        <f t="shared" si="29"/>
        <v>0</v>
      </c>
      <c r="H221" s="99">
        <f t="shared" si="29"/>
        <v>0</v>
      </c>
      <c r="I221" s="99"/>
      <c r="J221" s="99">
        <f t="shared" si="29"/>
        <v>0</v>
      </c>
      <c r="K221" s="99"/>
      <c r="L221" s="70"/>
      <c r="M221" s="97"/>
      <c r="N221" s="6"/>
      <c r="O221" s="6"/>
      <c r="P221" s="6"/>
    </row>
    <row r="222" spans="1:16" s="5" customFormat="1" ht="25.5" hidden="1">
      <c r="A222" s="348"/>
      <c r="B222" s="347"/>
      <c r="C222" s="98" t="s">
        <v>151</v>
      </c>
      <c r="D222" s="99">
        <v>3208286</v>
      </c>
      <c r="E222" s="100"/>
      <c r="F222" s="100"/>
      <c r="G222" s="100"/>
      <c r="H222" s="100"/>
      <c r="I222" s="100"/>
      <c r="J222" s="100"/>
      <c r="K222" s="100"/>
      <c r="L222" s="70"/>
      <c r="M222" s="97"/>
      <c r="N222" s="6"/>
      <c r="O222" s="6"/>
      <c r="P222" s="6"/>
    </row>
    <row r="223" spans="1:16" s="5" customFormat="1" ht="12.75" hidden="1">
      <c r="A223" s="348"/>
      <c r="B223" s="347"/>
      <c r="C223" s="98" t="s">
        <v>152</v>
      </c>
      <c r="D223" s="99">
        <v>2000000</v>
      </c>
      <c r="E223" s="100"/>
      <c r="F223" s="100"/>
      <c r="G223" s="100"/>
      <c r="H223" s="100"/>
      <c r="I223" s="100"/>
      <c r="J223" s="100"/>
      <c r="K223" s="100"/>
      <c r="L223" s="70"/>
      <c r="M223" s="97"/>
      <c r="N223" s="6"/>
      <c r="O223" s="6"/>
      <c r="P223" s="6"/>
    </row>
    <row r="224" spans="1:16" s="5" customFormat="1" ht="15" hidden="1" customHeight="1">
      <c r="A224" s="348"/>
      <c r="B224" s="347"/>
      <c r="C224" s="98" t="s">
        <v>62</v>
      </c>
      <c r="D224" s="99">
        <f>SUM(D225:D232)</f>
        <v>483329</v>
      </c>
      <c r="E224" s="99">
        <f t="shared" ref="E224:J224" si="30">SUM(E225:E232)</f>
        <v>0</v>
      </c>
      <c r="F224" s="99">
        <f t="shared" si="30"/>
        <v>0</v>
      </c>
      <c r="G224" s="99">
        <f t="shared" si="30"/>
        <v>0</v>
      </c>
      <c r="H224" s="99">
        <f t="shared" si="30"/>
        <v>0</v>
      </c>
      <c r="I224" s="99"/>
      <c r="J224" s="99">
        <f t="shared" si="30"/>
        <v>0</v>
      </c>
      <c r="K224" s="99"/>
      <c r="L224" s="70"/>
      <c r="M224" s="97"/>
      <c r="N224" s="6"/>
      <c r="O224" s="6"/>
      <c r="P224" s="6"/>
    </row>
    <row r="225" spans="1:16" s="5" customFormat="1" ht="25.5" hidden="1">
      <c r="A225" s="348"/>
      <c r="B225" s="347"/>
      <c r="C225" s="98" t="s">
        <v>153</v>
      </c>
      <c r="D225" s="99"/>
      <c r="E225" s="100"/>
      <c r="F225" s="100"/>
      <c r="G225" s="100"/>
      <c r="H225" s="100"/>
      <c r="I225" s="100"/>
      <c r="J225" s="100"/>
      <c r="K225" s="100"/>
      <c r="L225" s="70"/>
      <c r="M225" s="97"/>
      <c r="N225" s="6"/>
      <c r="O225" s="6"/>
      <c r="P225" s="6"/>
    </row>
    <row r="226" spans="1:16" s="5" customFormat="1" ht="25.5" hidden="1">
      <c r="A226" s="348"/>
      <c r="B226" s="347"/>
      <c r="C226" s="98" t="s">
        <v>154</v>
      </c>
      <c r="D226" s="99"/>
      <c r="E226" s="100"/>
      <c r="F226" s="100"/>
      <c r="G226" s="100"/>
      <c r="H226" s="100"/>
      <c r="I226" s="100"/>
      <c r="J226" s="100"/>
      <c r="K226" s="100"/>
      <c r="L226" s="70"/>
      <c r="M226" s="97"/>
      <c r="N226" s="6"/>
      <c r="O226" s="6"/>
      <c r="P226" s="6"/>
    </row>
    <row r="227" spans="1:16" s="5" customFormat="1" ht="25.5" hidden="1">
      <c r="A227" s="348"/>
      <c r="B227" s="347"/>
      <c r="C227" s="98" t="s">
        <v>155</v>
      </c>
      <c r="D227" s="99"/>
      <c r="E227" s="100"/>
      <c r="F227" s="100"/>
      <c r="G227" s="100"/>
      <c r="H227" s="100"/>
      <c r="I227" s="100"/>
      <c r="J227" s="100"/>
      <c r="K227" s="100"/>
      <c r="L227" s="70"/>
      <c r="M227" s="97"/>
      <c r="N227" s="6"/>
      <c r="O227" s="6"/>
      <c r="P227" s="6"/>
    </row>
    <row r="228" spans="1:16" s="5" customFormat="1" ht="25.5" hidden="1">
      <c r="A228" s="348"/>
      <c r="B228" s="347"/>
      <c r="C228" s="98" t="s">
        <v>156</v>
      </c>
      <c r="D228" s="99"/>
      <c r="E228" s="100"/>
      <c r="F228" s="100"/>
      <c r="G228" s="100"/>
      <c r="H228" s="100"/>
      <c r="I228" s="100"/>
      <c r="J228" s="100"/>
      <c r="K228" s="100"/>
      <c r="L228" s="70"/>
      <c r="M228" s="97"/>
      <c r="N228" s="6"/>
      <c r="O228" s="6"/>
      <c r="P228" s="6"/>
    </row>
    <row r="229" spans="1:16" s="5" customFormat="1" ht="38.25" hidden="1">
      <c r="A229" s="348"/>
      <c r="B229" s="347"/>
      <c r="C229" s="98" t="s">
        <v>129</v>
      </c>
      <c r="D229" s="99"/>
      <c r="E229" s="100"/>
      <c r="F229" s="100"/>
      <c r="G229" s="100"/>
      <c r="H229" s="100"/>
      <c r="I229" s="100"/>
      <c r="J229" s="100"/>
      <c r="K229" s="100"/>
      <c r="L229" s="70"/>
      <c r="M229" s="97"/>
      <c r="N229" s="6"/>
      <c r="O229" s="6"/>
      <c r="P229" s="6"/>
    </row>
    <row r="230" spans="1:16" s="5" customFormat="1" ht="25.5" hidden="1">
      <c r="A230" s="348"/>
      <c r="B230" s="347"/>
      <c r="C230" s="98" t="s">
        <v>157</v>
      </c>
      <c r="D230" s="99"/>
      <c r="E230" s="100"/>
      <c r="F230" s="100"/>
      <c r="G230" s="100"/>
      <c r="H230" s="100"/>
      <c r="I230" s="100"/>
      <c r="J230" s="100"/>
      <c r="K230" s="100"/>
      <c r="L230" s="70"/>
      <c r="M230" s="97"/>
      <c r="N230" s="6"/>
      <c r="O230" s="6"/>
      <c r="P230" s="6"/>
    </row>
    <row r="231" spans="1:16" s="5" customFormat="1" ht="25.5" hidden="1">
      <c r="A231" s="348"/>
      <c r="B231" s="347"/>
      <c r="C231" s="98" t="s">
        <v>158</v>
      </c>
      <c r="D231" s="99">
        <v>483329</v>
      </c>
      <c r="E231" s="100"/>
      <c r="F231" s="100"/>
      <c r="G231" s="100"/>
      <c r="H231" s="100"/>
      <c r="I231" s="100"/>
      <c r="J231" s="100"/>
      <c r="K231" s="100"/>
      <c r="L231" s="70"/>
      <c r="M231" s="97"/>
      <c r="N231" s="6"/>
      <c r="O231" s="6"/>
      <c r="P231" s="6"/>
    </row>
    <row r="232" spans="1:16" s="5" customFormat="1" ht="12.75" hidden="1">
      <c r="A232" s="348"/>
      <c r="B232" s="347"/>
      <c r="C232" s="98" t="s">
        <v>159</v>
      </c>
      <c r="D232" s="99"/>
      <c r="E232" s="100"/>
      <c r="F232" s="100"/>
      <c r="G232" s="100"/>
      <c r="H232" s="100"/>
      <c r="I232" s="100"/>
      <c r="J232" s="100"/>
      <c r="K232" s="100"/>
      <c r="L232" s="70"/>
      <c r="M232" s="97"/>
      <c r="N232" s="6"/>
      <c r="O232" s="6"/>
      <c r="P232" s="6"/>
    </row>
    <row r="233" spans="1:16" s="5" customFormat="1" ht="15" hidden="1" customHeight="1">
      <c r="A233" s="348"/>
      <c r="B233" s="347"/>
      <c r="C233" s="98" t="s">
        <v>74</v>
      </c>
      <c r="D233" s="99">
        <f>SUM(D234:D235)</f>
        <v>163271</v>
      </c>
      <c r="E233" s="99">
        <f t="shared" ref="E233:J233" si="31">SUM(E234:E235)</f>
        <v>0</v>
      </c>
      <c r="F233" s="99">
        <f t="shared" si="31"/>
        <v>0</v>
      </c>
      <c r="G233" s="99">
        <f t="shared" si="31"/>
        <v>0</v>
      </c>
      <c r="H233" s="99">
        <f t="shared" si="31"/>
        <v>0</v>
      </c>
      <c r="I233" s="99"/>
      <c r="J233" s="99">
        <f t="shared" si="31"/>
        <v>0</v>
      </c>
      <c r="K233" s="99"/>
      <c r="L233" s="70"/>
      <c r="M233" s="97"/>
      <c r="N233" s="6"/>
      <c r="O233" s="6"/>
      <c r="P233" s="6"/>
    </row>
    <row r="234" spans="1:16" s="5" customFormat="1" ht="25.5" hidden="1">
      <c r="A234" s="348"/>
      <c r="B234" s="347"/>
      <c r="C234" s="98" t="s">
        <v>160</v>
      </c>
      <c r="D234" s="99">
        <v>163271</v>
      </c>
      <c r="E234" s="100"/>
      <c r="F234" s="100"/>
      <c r="G234" s="100"/>
      <c r="H234" s="100"/>
      <c r="I234" s="100"/>
      <c r="J234" s="100"/>
      <c r="K234" s="100"/>
      <c r="L234" s="70"/>
      <c r="M234" s="97"/>
      <c r="N234" s="6"/>
      <c r="O234" s="6"/>
      <c r="P234" s="6"/>
    </row>
    <row r="235" spans="1:16" s="5" customFormat="1" ht="25.5" hidden="1">
      <c r="A235" s="348"/>
      <c r="B235" s="347"/>
      <c r="C235" s="98" t="s">
        <v>161</v>
      </c>
      <c r="D235" s="99"/>
      <c r="E235" s="100"/>
      <c r="F235" s="100"/>
      <c r="G235" s="100"/>
      <c r="H235" s="100"/>
      <c r="I235" s="100"/>
      <c r="J235" s="100"/>
      <c r="K235" s="100"/>
      <c r="L235" s="70"/>
      <c r="M235" s="97"/>
      <c r="N235" s="6"/>
      <c r="O235" s="6"/>
      <c r="P235" s="6"/>
    </row>
    <row r="236" spans="1:16" s="5" customFormat="1" ht="15" hidden="1" customHeight="1">
      <c r="A236" s="348"/>
      <c r="B236" s="347"/>
      <c r="C236" s="98" t="s">
        <v>63</v>
      </c>
      <c r="D236" s="99">
        <f>SUM(D237:D241)</f>
        <v>2652941</v>
      </c>
      <c r="E236" s="99">
        <f t="shared" ref="E236:J236" si="32">SUM(E237:E241)</f>
        <v>0</v>
      </c>
      <c r="F236" s="99">
        <f t="shared" si="32"/>
        <v>0</v>
      </c>
      <c r="G236" s="99">
        <f t="shared" si="32"/>
        <v>0</v>
      </c>
      <c r="H236" s="99">
        <f t="shared" si="32"/>
        <v>0</v>
      </c>
      <c r="I236" s="99"/>
      <c r="J236" s="99">
        <f t="shared" si="32"/>
        <v>0</v>
      </c>
      <c r="K236" s="99"/>
      <c r="L236" s="70"/>
      <c r="M236" s="97"/>
      <c r="N236" s="6"/>
      <c r="O236" s="6"/>
      <c r="P236" s="6"/>
    </row>
    <row r="237" spans="1:16" s="5" customFormat="1" ht="25.5" hidden="1">
      <c r="A237" s="348"/>
      <c r="B237" s="347"/>
      <c r="C237" s="98" t="s">
        <v>131</v>
      </c>
      <c r="D237" s="99">
        <v>1139375</v>
      </c>
      <c r="E237" s="100"/>
      <c r="F237" s="100"/>
      <c r="G237" s="100"/>
      <c r="H237" s="100"/>
      <c r="I237" s="100"/>
      <c r="J237" s="100"/>
      <c r="K237" s="100"/>
      <c r="L237" s="70"/>
      <c r="M237" s="97"/>
      <c r="N237" s="6"/>
      <c r="O237" s="6"/>
      <c r="P237" s="6"/>
    </row>
    <row r="238" spans="1:16" s="5" customFormat="1" ht="51" hidden="1">
      <c r="A238" s="348"/>
      <c r="B238" s="347"/>
      <c r="C238" s="98" t="s">
        <v>75</v>
      </c>
      <c r="D238" s="99">
        <v>1513566</v>
      </c>
      <c r="E238" s="100"/>
      <c r="F238" s="100"/>
      <c r="G238" s="100"/>
      <c r="H238" s="100"/>
      <c r="I238" s="100"/>
      <c r="J238" s="100"/>
      <c r="K238" s="100"/>
      <c r="L238" s="70"/>
      <c r="M238" s="97"/>
      <c r="N238" s="6"/>
      <c r="O238" s="6"/>
      <c r="P238" s="6"/>
    </row>
    <row r="239" spans="1:16" s="5" customFormat="1" ht="38.25" hidden="1">
      <c r="A239" s="348"/>
      <c r="B239" s="347"/>
      <c r="C239" s="98" t="s">
        <v>162</v>
      </c>
      <c r="D239" s="99"/>
      <c r="E239" s="100"/>
      <c r="F239" s="100"/>
      <c r="G239" s="100"/>
      <c r="H239" s="100"/>
      <c r="I239" s="100"/>
      <c r="J239" s="100"/>
      <c r="K239" s="100"/>
      <c r="L239" s="70"/>
      <c r="M239" s="97"/>
      <c r="N239" s="6"/>
      <c r="O239" s="6"/>
      <c r="P239" s="6"/>
    </row>
    <row r="240" spans="1:16" s="5" customFormat="1" ht="25.5" hidden="1">
      <c r="A240" s="348"/>
      <c r="B240" s="347"/>
      <c r="C240" s="98" t="s">
        <v>163</v>
      </c>
      <c r="D240" s="99"/>
      <c r="E240" s="100"/>
      <c r="F240" s="100"/>
      <c r="G240" s="100"/>
      <c r="H240" s="100"/>
      <c r="I240" s="100"/>
      <c r="J240" s="100"/>
      <c r="K240" s="100"/>
      <c r="L240" s="70"/>
      <c r="M240" s="97"/>
      <c r="N240" s="6"/>
      <c r="O240" s="6"/>
      <c r="P240" s="6"/>
    </row>
    <row r="241" spans="1:16" s="5" customFormat="1" ht="25.5" hidden="1">
      <c r="A241" s="348"/>
      <c r="B241" s="347"/>
      <c r="C241" s="98" t="s">
        <v>130</v>
      </c>
      <c r="D241" s="99"/>
      <c r="E241" s="100"/>
      <c r="F241" s="100"/>
      <c r="G241" s="100"/>
      <c r="H241" s="100"/>
      <c r="I241" s="100"/>
      <c r="J241" s="100"/>
      <c r="K241" s="100"/>
      <c r="L241" s="70"/>
      <c r="M241" s="97"/>
      <c r="N241" s="6"/>
      <c r="O241" s="6"/>
      <c r="P241" s="6"/>
    </row>
    <row r="242" spans="1:16" s="5" customFormat="1" ht="15" hidden="1" customHeight="1">
      <c r="A242" s="348"/>
      <c r="B242" s="347"/>
      <c r="C242" s="98" t="s">
        <v>64</v>
      </c>
      <c r="D242" s="99">
        <f>SUM(D243:D248)</f>
        <v>4664860</v>
      </c>
      <c r="E242" s="99">
        <f t="shared" ref="E242:J242" si="33">SUM(E243:E248)</f>
        <v>0</v>
      </c>
      <c r="F242" s="99">
        <f t="shared" si="33"/>
        <v>0</v>
      </c>
      <c r="G242" s="99">
        <f t="shared" si="33"/>
        <v>0</v>
      </c>
      <c r="H242" s="99">
        <f t="shared" si="33"/>
        <v>0</v>
      </c>
      <c r="I242" s="99"/>
      <c r="J242" s="99">
        <f t="shared" si="33"/>
        <v>0</v>
      </c>
      <c r="K242" s="99"/>
      <c r="L242" s="70"/>
      <c r="M242" s="97"/>
      <c r="N242" s="6"/>
      <c r="O242" s="6"/>
      <c r="P242" s="6"/>
    </row>
    <row r="243" spans="1:16" s="5" customFormat="1" ht="25.5" hidden="1">
      <c r="A243" s="348"/>
      <c r="B243" s="347"/>
      <c r="C243" s="98" t="s">
        <v>164</v>
      </c>
      <c r="D243" s="99"/>
      <c r="E243" s="100"/>
      <c r="F243" s="100"/>
      <c r="G243" s="100"/>
      <c r="H243" s="100"/>
      <c r="I243" s="100"/>
      <c r="J243" s="100"/>
      <c r="K243" s="100"/>
      <c r="L243" s="70"/>
      <c r="M243" s="97"/>
      <c r="N243" s="6"/>
      <c r="O243" s="6"/>
      <c r="P243" s="6"/>
    </row>
    <row r="244" spans="1:16" s="5" customFormat="1" ht="25.5" hidden="1">
      <c r="A244" s="348"/>
      <c r="B244" s="347"/>
      <c r="C244" s="98" t="s">
        <v>132</v>
      </c>
      <c r="D244" s="99">
        <v>2000000</v>
      </c>
      <c r="E244" s="100"/>
      <c r="F244" s="100"/>
      <c r="G244" s="100"/>
      <c r="H244" s="100"/>
      <c r="I244" s="100"/>
      <c r="J244" s="100"/>
      <c r="K244" s="100"/>
      <c r="L244" s="70"/>
      <c r="M244" s="97"/>
      <c r="N244" s="6"/>
      <c r="O244" s="6"/>
      <c r="P244" s="6"/>
    </row>
    <row r="245" spans="1:16" s="5" customFormat="1" ht="25.5" hidden="1">
      <c r="A245" s="348"/>
      <c r="B245" s="347"/>
      <c r="C245" s="98" t="s">
        <v>519</v>
      </c>
      <c r="D245" s="99">
        <v>902671</v>
      </c>
      <c r="E245" s="100"/>
      <c r="F245" s="100"/>
      <c r="G245" s="100"/>
      <c r="H245" s="100"/>
      <c r="I245" s="100"/>
      <c r="J245" s="100"/>
      <c r="K245" s="100"/>
      <c r="L245" s="70"/>
      <c r="M245" s="97"/>
      <c r="N245" s="6"/>
      <c r="O245" s="6"/>
      <c r="P245" s="6"/>
    </row>
    <row r="246" spans="1:16" s="5" customFormat="1" ht="51" hidden="1">
      <c r="A246" s="348"/>
      <c r="B246" s="347"/>
      <c r="C246" s="98" t="s">
        <v>520</v>
      </c>
      <c r="D246" s="99">
        <v>922927</v>
      </c>
      <c r="E246" s="100"/>
      <c r="F246" s="100"/>
      <c r="G246" s="100"/>
      <c r="H246" s="100"/>
      <c r="I246" s="100"/>
      <c r="J246" s="100"/>
      <c r="K246" s="100"/>
      <c r="L246" s="70"/>
      <c r="M246" s="97"/>
      <c r="N246" s="6"/>
      <c r="O246" s="6"/>
      <c r="P246" s="6"/>
    </row>
    <row r="247" spans="1:16" s="5" customFormat="1" ht="12.75" hidden="1">
      <c r="A247" s="348"/>
      <c r="B247" s="347"/>
      <c r="C247" s="98" t="s">
        <v>521</v>
      </c>
      <c r="D247" s="99">
        <v>300000</v>
      </c>
      <c r="E247" s="100"/>
      <c r="F247" s="100"/>
      <c r="G247" s="100"/>
      <c r="H247" s="100"/>
      <c r="I247" s="100"/>
      <c r="J247" s="100"/>
      <c r="K247" s="100"/>
      <c r="L247" s="70"/>
      <c r="M247" s="97"/>
      <c r="N247" s="6"/>
      <c r="O247" s="6"/>
      <c r="P247" s="6"/>
    </row>
    <row r="248" spans="1:16" s="5" customFormat="1" ht="25.5" hidden="1" customHeight="1">
      <c r="A248" s="348"/>
      <c r="B248" s="347"/>
      <c r="C248" s="98" t="s">
        <v>165</v>
      </c>
      <c r="D248" s="99">
        <v>539262</v>
      </c>
      <c r="E248" s="100"/>
      <c r="F248" s="100"/>
      <c r="G248" s="100"/>
      <c r="H248" s="100"/>
      <c r="I248" s="100"/>
      <c r="J248" s="100"/>
      <c r="K248" s="100"/>
      <c r="L248" s="70"/>
      <c r="M248" s="97"/>
      <c r="N248" s="6"/>
      <c r="O248" s="6"/>
      <c r="P248" s="6"/>
    </row>
    <row r="249" spans="1:16" s="5" customFormat="1" ht="25.5" hidden="1" customHeight="1">
      <c r="A249" s="348"/>
      <c r="B249" s="347"/>
      <c r="C249" s="98" t="s">
        <v>83</v>
      </c>
      <c r="D249" s="99">
        <f>SUM(D250:D251)</f>
        <v>3003186</v>
      </c>
      <c r="E249" s="100"/>
      <c r="F249" s="100"/>
      <c r="G249" s="100"/>
      <c r="H249" s="100"/>
      <c r="I249" s="100"/>
      <c r="J249" s="100"/>
      <c r="K249" s="100"/>
      <c r="L249" s="70"/>
      <c r="M249" s="97"/>
      <c r="N249" s="6"/>
      <c r="O249" s="6"/>
      <c r="P249" s="6"/>
    </row>
    <row r="250" spans="1:16" s="5" customFormat="1" ht="25.5" hidden="1" customHeight="1">
      <c r="A250" s="348"/>
      <c r="B250" s="347"/>
      <c r="C250" s="98" t="s">
        <v>522</v>
      </c>
      <c r="D250" s="99">
        <v>1000000</v>
      </c>
      <c r="E250" s="100"/>
      <c r="F250" s="100"/>
      <c r="G250" s="100"/>
      <c r="H250" s="100"/>
      <c r="I250" s="100"/>
      <c r="J250" s="100"/>
      <c r="K250" s="100"/>
      <c r="L250" s="70"/>
      <c r="M250" s="97"/>
      <c r="N250" s="6"/>
      <c r="O250" s="6"/>
      <c r="P250" s="6"/>
    </row>
    <row r="251" spans="1:16" s="5" customFormat="1" ht="25.5" hidden="1" customHeight="1">
      <c r="A251" s="348"/>
      <c r="B251" s="347"/>
      <c r="C251" s="98" t="s">
        <v>523</v>
      </c>
      <c r="D251" s="99">
        <v>2003186</v>
      </c>
      <c r="E251" s="100"/>
      <c r="F251" s="100"/>
      <c r="G251" s="100"/>
      <c r="H251" s="100"/>
      <c r="I251" s="100"/>
      <c r="J251" s="100"/>
      <c r="K251" s="100"/>
      <c r="L251" s="70"/>
      <c r="M251" s="97"/>
      <c r="N251" s="6"/>
      <c r="O251" s="6"/>
      <c r="P251" s="6"/>
    </row>
    <row r="252" spans="1:16" s="5" customFormat="1" ht="25.5" hidden="1" customHeight="1">
      <c r="A252" s="348"/>
      <c r="B252" s="347"/>
      <c r="C252" s="98" t="s">
        <v>60</v>
      </c>
      <c r="D252" s="99">
        <f>D253</f>
        <v>400000</v>
      </c>
      <c r="E252" s="100"/>
      <c r="F252" s="100"/>
      <c r="G252" s="100"/>
      <c r="H252" s="100"/>
      <c r="I252" s="100"/>
      <c r="J252" s="100"/>
      <c r="K252" s="100"/>
      <c r="L252" s="70"/>
      <c r="M252" s="97"/>
      <c r="N252" s="6"/>
      <c r="O252" s="6"/>
      <c r="P252" s="6"/>
    </row>
    <row r="253" spans="1:16" s="5" customFormat="1" ht="25.5" hidden="1" customHeight="1">
      <c r="A253" s="348"/>
      <c r="B253" s="347"/>
      <c r="C253" s="98" t="s">
        <v>486</v>
      </c>
      <c r="D253" s="99">
        <v>400000</v>
      </c>
      <c r="E253" s="100"/>
      <c r="F253" s="100"/>
      <c r="G253" s="100"/>
      <c r="H253" s="100"/>
      <c r="I253" s="100"/>
      <c r="J253" s="100"/>
      <c r="K253" s="100"/>
      <c r="L253" s="70"/>
      <c r="M253" s="97"/>
      <c r="N253" s="6"/>
      <c r="O253" s="6"/>
      <c r="P253" s="6"/>
    </row>
    <row r="254" spans="1:16" s="5" customFormat="1" ht="15" hidden="1" customHeight="1">
      <c r="A254" s="348"/>
      <c r="B254" s="347"/>
      <c r="C254" s="98" t="s">
        <v>65</v>
      </c>
      <c r="D254" s="99">
        <f>D255</f>
        <v>0</v>
      </c>
      <c r="E254" s="99">
        <f t="shared" ref="E254:H254" si="34">E255</f>
        <v>0</v>
      </c>
      <c r="F254" s="99">
        <f t="shared" si="34"/>
        <v>0</v>
      </c>
      <c r="G254" s="99">
        <f t="shared" si="34"/>
        <v>0</v>
      </c>
      <c r="H254" s="99">
        <f t="shared" si="34"/>
        <v>0</v>
      </c>
      <c r="I254" s="99"/>
      <c r="J254" s="99">
        <f>J255</f>
        <v>0</v>
      </c>
      <c r="K254" s="99"/>
      <c r="L254" s="70"/>
      <c r="M254" s="97"/>
      <c r="N254" s="6"/>
      <c r="O254" s="6"/>
      <c r="P254" s="6"/>
    </row>
    <row r="255" spans="1:16" s="5" customFormat="1" ht="38.25" hidden="1">
      <c r="A255" s="348"/>
      <c r="B255" s="347"/>
      <c r="C255" s="98" t="s">
        <v>166</v>
      </c>
      <c r="D255" s="99"/>
      <c r="E255" s="100"/>
      <c r="F255" s="100"/>
      <c r="G255" s="100"/>
      <c r="H255" s="100"/>
      <c r="I255" s="100"/>
      <c r="J255" s="100"/>
      <c r="K255" s="100"/>
      <c r="L255" s="70"/>
      <c r="M255" s="97"/>
      <c r="N255" s="6"/>
      <c r="O255" s="6"/>
      <c r="P255" s="6"/>
    </row>
    <row r="256" spans="1:16" s="5" customFormat="1" ht="15" hidden="1" customHeight="1">
      <c r="A256" s="348"/>
      <c r="B256" s="347"/>
      <c r="C256" s="98" t="s">
        <v>76</v>
      </c>
      <c r="D256" s="99">
        <f>SUM(D257:D258)</f>
        <v>4255803</v>
      </c>
      <c r="E256" s="99">
        <f t="shared" ref="E256:J256" si="35">SUM(E257:E258)</f>
        <v>0</v>
      </c>
      <c r="F256" s="99">
        <f t="shared" si="35"/>
        <v>0</v>
      </c>
      <c r="G256" s="99">
        <f t="shared" si="35"/>
        <v>0</v>
      </c>
      <c r="H256" s="99">
        <f t="shared" si="35"/>
        <v>0</v>
      </c>
      <c r="I256" s="99"/>
      <c r="J256" s="99">
        <f t="shared" si="35"/>
        <v>0</v>
      </c>
      <c r="K256" s="99"/>
      <c r="L256" s="70"/>
      <c r="M256" s="97"/>
      <c r="N256" s="6"/>
      <c r="O256" s="6"/>
      <c r="P256" s="6"/>
    </row>
    <row r="257" spans="1:16" s="5" customFormat="1" ht="25.5" hidden="1">
      <c r="A257" s="348"/>
      <c r="B257" s="347"/>
      <c r="C257" s="98" t="s">
        <v>524</v>
      </c>
      <c r="D257" s="99">
        <v>1255803</v>
      </c>
      <c r="E257" s="100"/>
      <c r="F257" s="100"/>
      <c r="G257" s="100"/>
      <c r="H257" s="100"/>
      <c r="I257" s="100"/>
      <c r="J257" s="100"/>
      <c r="K257" s="100"/>
      <c r="L257" s="70"/>
      <c r="M257" s="97"/>
      <c r="N257" s="6"/>
      <c r="O257" s="6"/>
      <c r="P257" s="6"/>
    </row>
    <row r="258" spans="1:16" s="5" customFormat="1" ht="25.5" hidden="1">
      <c r="A258" s="348"/>
      <c r="B258" s="347"/>
      <c r="C258" s="98" t="s">
        <v>167</v>
      </c>
      <c r="D258" s="99">
        <v>3000000</v>
      </c>
      <c r="E258" s="100"/>
      <c r="F258" s="100"/>
      <c r="G258" s="100"/>
      <c r="H258" s="100"/>
      <c r="I258" s="100"/>
      <c r="J258" s="100"/>
      <c r="K258" s="100"/>
      <c r="L258" s="70"/>
      <c r="M258" s="97"/>
      <c r="N258" s="6"/>
      <c r="O258" s="6"/>
      <c r="P258" s="6"/>
    </row>
    <row r="259" spans="1:16" s="5" customFormat="1" ht="15" hidden="1" customHeight="1">
      <c r="A259" s="348"/>
      <c r="B259" s="347"/>
      <c r="C259" s="98" t="s">
        <v>67</v>
      </c>
      <c r="D259" s="99">
        <f>SUM(D260:D269)</f>
        <v>3811730</v>
      </c>
      <c r="E259" s="99">
        <f t="shared" ref="E259:J259" si="36">SUM(E260:E269)</f>
        <v>0</v>
      </c>
      <c r="F259" s="99">
        <f t="shared" si="36"/>
        <v>0</v>
      </c>
      <c r="G259" s="99">
        <f t="shared" si="36"/>
        <v>0</v>
      </c>
      <c r="H259" s="99">
        <f t="shared" si="36"/>
        <v>0</v>
      </c>
      <c r="I259" s="99"/>
      <c r="J259" s="99">
        <f t="shared" si="36"/>
        <v>0</v>
      </c>
      <c r="K259" s="99"/>
      <c r="L259" s="70"/>
      <c r="M259" s="97"/>
      <c r="N259" s="6"/>
      <c r="O259" s="6"/>
      <c r="P259" s="6"/>
    </row>
    <row r="260" spans="1:16" s="5" customFormat="1" ht="38.25" hidden="1">
      <c r="A260" s="348"/>
      <c r="B260" s="347"/>
      <c r="C260" s="98" t="s">
        <v>168</v>
      </c>
      <c r="D260" s="99">
        <v>2575174</v>
      </c>
      <c r="E260" s="100"/>
      <c r="F260" s="100"/>
      <c r="G260" s="100"/>
      <c r="H260" s="100"/>
      <c r="I260" s="100"/>
      <c r="J260" s="100"/>
      <c r="K260" s="100"/>
      <c r="L260" s="70"/>
      <c r="M260" s="97"/>
      <c r="N260" s="6"/>
      <c r="O260" s="6"/>
      <c r="P260" s="6"/>
    </row>
    <row r="261" spans="1:16" s="5" customFormat="1" ht="55.5" hidden="1" customHeight="1">
      <c r="A261" s="348"/>
      <c r="B261" s="347"/>
      <c r="C261" s="98" t="s">
        <v>169</v>
      </c>
      <c r="D261" s="99"/>
      <c r="E261" s="100"/>
      <c r="F261" s="100"/>
      <c r="G261" s="100"/>
      <c r="H261" s="100"/>
      <c r="I261" s="100"/>
      <c r="J261" s="100"/>
      <c r="K261" s="100"/>
      <c r="L261" s="70"/>
      <c r="M261" s="97"/>
      <c r="N261" s="6"/>
      <c r="O261" s="6"/>
      <c r="P261" s="6"/>
    </row>
    <row r="262" spans="1:16" s="5" customFormat="1" ht="27.75" hidden="1" customHeight="1">
      <c r="A262" s="348"/>
      <c r="B262" s="347"/>
      <c r="C262" s="98" t="s">
        <v>170</v>
      </c>
      <c r="D262" s="99"/>
      <c r="E262" s="100"/>
      <c r="F262" s="100"/>
      <c r="G262" s="100"/>
      <c r="H262" s="100"/>
      <c r="I262" s="100"/>
      <c r="J262" s="100"/>
      <c r="K262" s="100"/>
      <c r="L262" s="70"/>
      <c r="M262" s="97"/>
      <c r="N262" s="6"/>
      <c r="O262" s="6"/>
      <c r="P262" s="6"/>
    </row>
    <row r="263" spans="1:16" s="5" customFormat="1" ht="38.25" hidden="1">
      <c r="A263" s="348"/>
      <c r="B263" s="347"/>
      <c r="C263" s="98" t="s">
        <v>171</v>
      </c>
      <c r="D263" s="99"/>
      <c r="E263" s="100"/>
      <c r="F263" s="100"/>
      <c r="G263" s="100"/>
      <c r="H263" s="100"/>
      <c r="I263" s="100"/>
      <c r="J263" s="100"/>
      <c r="K263" s="100"/>
      <c r="L263" s="70"/>
      <c r="M263" s="97"/>
      <c r="N263" s="6"/>
      <c r="O263" s="6"/>
      <c r="P263" s="6"/>
    </row>
    <row r="264" spans="1:16" s="5" customFormat="1" ht="25.5" hidden="1">
      <c r="A264" s="348"/>
      <c r="B264" s="347"/>
      <c r="C264" s="98" t="s">
        <v>172</v>
      </c>
      <c r="D264" s="99"/>
      <c r="E264" s="100"/>
      <c r="F264" s="100"/>
      <c r="G264" s="100"/>
      <c r="H264" s="100"/>
      <c r="I264" s="100"/>
      <c r="J264" s="100"/>
      <c r="K264" s="100"/>
      <c r="L264" s="70"/>
      <c r="M264" s="97"/>
      <c r="N264" s="6"/>
      <c r="O264" s="6"/>
      <c r="P264" s="6"/>
    </row>
    <row r="265" spans="1:16" s="5" customFormat="1" ht="38.25" hidden="1">
      <c r="A265" s="348"/>
      <c r="B265" s="347"/>
      <c r="C265" s="98" t="s">
        <v>136</v>
      </c>
      <c r="D265" s="99"/>
      <c r="E265" s="100"/>
      <c r="F265" s="100"/>
      <c r="G265" s="100"/>
      <c r="H265" s="100"/>
      <c r="I265" s="100"/>
      <c r="J265" s="100"/>
      <c r="K265" s="100"/>
      <c r="L265" s="70"/>
      <c r="M265" s="97"/>
      <c r="N265" s="6"/>
      <c r="O265" s="6"/>
      <c r="P265" s="6"/>
    </row>
    <row r="266" spans="1:16" s="5" customFormat="1" ht="63.75" hidden="1">
      <c r="A266" s="348"/>
      <c r="B266" s="347"/>
      <c r="C266" s="98" t="s">
        <v>137</v>
      </c>
      <c r="D266" s="99">
        <v>1236556</v>
      </c>
      <c r="E266" s="100"/>
      <c r="F266" s="100"/>
      <c r="G266" s="100"/>
      <c r="H266" s="100"/>
      <c r="I266" s="100"/>
      <c r="J266" s="100"/>
      <c r="K266" s="100"/>
      <c r="L266" s="70"/>
      <c r="M266" s="97"/>
      <c r="N266" s="6"/>
      <c r="O266" s="6"/>
      <c r="P266" s="6"/>
    </row>
    <row r="267" spans="1:16" s="5" customFormat="1" ht="63.75" hidden="1">
      <c r="A267" s="348"/>
      <c r="B267" s="347"/>
      <c r="C267" s="98" t="s">
        <v>173</v>
      </c>
      <c r="D267" s="99"/>
      <c r="E267" s="100"/>
      <c r="F267" s="100"/>
      <c r="G267" s="100"/>
      <c r="H267" s="100"/>
      <c r="I267" s="100"/>
      <c r="J267" s="100"/>
      <c r="K267" s="100"/>
      <c r="L267" s="70"/>
      <c r="M267" s="97"/>
      <c r="N267" s="6"/>
      <c r="O267" s="6"/>
      <c r="P267" s="6"/>
    </row>
    <row r="268" spans="1:16" s="5" customFormat="1" ht="51" hidden="1">
      <c r="A268" s="348"/>
      <c r="B268" s="347"/>
      <c r="C268" s="98" t="s">
        <v>77</v>
      </c>
      <c r="D268" s="99"/>
      <c r="E268" s="100"/>
      <c r="F268" s="100"/>
      <c r="G268" s="100"/>
      <c r="H268" s="100"/>
      <c r="I268" s="100"/>
      <c r="J268" s="100"/>
      <c r="K268" s="100"/>
      <c r="L268" s="70"/>
      <c r="M268" s="97"/>
      <c r="N268" s="6"/>
      <c r="O268" s="6"/>
      <c r="P268" s="6"/>
    </row>
    <row r="269" spans="1:16" s="5" customFormat="1" ht="38.25" hidden="1">
      <c r="A269" s="348"/>
      <c r="B269" s="347"/>
      <c r="C269" s="98" t="s">
        <v>78</v>
      </c>
      <c r="D269" s="99"/>
      <c r="E269" s="100"/>
      <c r="F269" s="100"/>
      <c r="G269" s="100"/>
      <c r="H269" s="100"/>
      <c r="I269" s="100"/>
      <c r="J269" s="100"/>
      <c r="K269" s="100"/>
      <c r="L269" s="70"/>
      <c r="M269" s="97"/>
      <c r="N269" s="6"/>
      <c r="O269" s="6"/>
      <c r="P269" s="6"/>
    </row>
    <row r="270" spans="1:16" s="5" customFormat="1" ht="15" hidden="1" customHeight="1">
      <c r="A270" s="348"/>
      <c r="B270" s="347"/>
      <c r="C270" s="98" t="s">
        <v>68</v>
      </c>
      <c r="D270" s="99">
        <f>SUM(D271:D274)</f>
        <v>5874010</v>
      </c>
      <c r="E270" s="99">
        <f t="shared" ref="E270:J270" si="37">SUM(E271:E274)</f>
        <v>0</v>
      </c>
      <c r="F270" s="99">
        <f t="shared" si="37"/>
        <v>0</v>
      </c>
      <c r="G270" s="99">
        <f t="shared" si="37"/>
        <v>0</v>
      </c>
      <c r="H270" s="99">
        <f t="shared" si="37"/>
        <v>0</v>
      </c>
      <c r="I270" s="99"/>
      <c r="J270" s="99">
        <f t="shared" si="37"/>
        <v>0</v>
      </c>
      <c r="K270" s="99"/>
      <c r="L270" s="70"/>
      <c r="M270" s="97"/>
      <c r="N270" s="6"/>
      <c r="O270" s="6"/>
      <c r="P270" s="6"/>
    </row>
    <row r="271" spans="1:16" s="5" customFormat="1" ht="12.75" hidden="1">
      <c r="A271" s="348"/>
      <c r="B271" s="347"/>
      <c r="C271" s="98" t="s">
        <v>468</v>
      </c>
      <c r="D271" s="99">
        <v>3798772</v>
      </c>
      <c r="E271" s="100"/>
      <c r="F271" s="100"/>
      <c r="G271" s="100"/>
      <c r="H271" s="100"/>
      <c r="I271" s="100"/>
      <c r="J271" s="100"/>
      <c r="K271" s="100"/>
      <c r="L271" s="70"/>
      <c r="M271" s="97"/>
      <c r="N271" s="6"/>
      <c r="O271" s="6"/>
      <c r="P271" s="6"/>
    </row>
    <row r="272" spans="1:16" s="5" customFormat="1" ht="25.5" hidden="1">
      <c r="A272" s="348"/>
      <c r="B272" s="347"/>
      <c r="C272" s="98" t="s">
        <v>526</v>
      </c>
      <c r="D272" s="99">
        <v>2075238</v>
      </c>
      <c r="E272" s="100"/>
      <c r="F272" s="100"/>
      <c r="G272" s="100"/>
      <c r="H272" s="100"/>
      <c r="I272" s="100"/>
      <c r="J272" s="100"/>
      <c r="K272" s="100"/>
      <c r="L272" s="70"/>
      <c r="M272" s="97"/>
      <c r="N272" s="6"/>
      <c r="O272" s="6"/>
      <c r="P272" s="6"/>
    </row>
    <row r="273" spans="1:16" s="5" customFormat="1" ht="25.5" hidden="1">
      <c r="A273" s="348"/>
      <c r="B273" s="347"/>
      <c r="C273" s="98" t="s">
        <v>174</v>
      </c>
      <c r="D273" s="99"/>
      <c r="E273" s="100"/>
      <c r="F273" s="100"/>
      <c r="G273" s="100"/>
      <c r="H273" s="100"/>
      <c r="I273" s="100"/>
      <c r="J273" s="100"/>
      <c r="K273" s="100"/>
      <c r="L273" s="70"/>
      <c r="M273" s="97"/>
      <c r="N273" s="6"/>
      <c r="O273" s="6"/>
      <c r="P273" s="6"/>
    </row>
    <row r="274" spans="1:16" s="5" customFormat="1" ht="12.75" hidden="1">
      <c r="A274" s="348"/>
      <c r="B274" s="347"/>
      <c r="C274" s="98" t="s">
        <v>175</v>
      </c>
      <c r="D274" s="99"/>
      <c r="E274" s="100"/>
      <c r="F274" s="100"/>
      <c r="G274" s="100"/>
      <c r="H274" s="100"/>
      <c r="I274" s="100"/>
      <c r="J274" s="100"/>
      <c r="K274" s="100"/>
      <c r="L274" s="70"/>
      <c r="M274" s="97"/>
      <c r="N274" s="6"/>
      <c r="O274" s="6"/>
      <c r="P274" s="6"/>
    </row>
    <row r="275" spans="1:16" s="5" customFormat="1" ht="15" hidden="1" customHeight="1">
      <c r="A275" s="348"/>
      <c r="B275" s="347"/>
      <c r="C275" s="98" t="s">
        <v>126</v>
      </c>
      <c r="D275" s="99">
        <f>SUM(D276:D301)</f>
        <v>2568923</v>
      </c>
      <c r="E275" s="99">
        <f t="shared" ref="E275:J275" si="38">SUM(E276:E301)</f>
        <v>0</v>
      </c>
      <c r="F275" s="99">
        <f t="shared" si="38"/>
        <v>0</v>
      </c>
      <c r="G275" s="99">
        <f t="shared" si="38"/>
        <v>0</v>
      </c>
      <c r="H275" s="99">
        <f t="shared" si="38"/>
        <v>0</v>
      </c>
      <c r="I275" s="99"/>
      <c r="J275" s="99">
        <f t="shared" si="38"/>
        <v>0</v>
      </c>
      <c r="K275" s="99"/>
      <c r="L275" s="70"/>
      <c r="M275" s="97"/>
      <c r="N275" s="6"/>
      <c r="O275" s="6"/>
      <c r="P275" s="6"/>
    </row>
    <row r="276" spans="1:16" s="5" customFormat="1" ht="25.5" hidden="1">
      <c r="A276" s="348"/>
      <c r="B276" s="347"/>
      <c r="C276" s="98" t="s">
        <v>176</v>
      </c>
      <c r="D276" s="99"/>
      <c r="E276" s="100"/>
      <c r="F276" s="100"/>
      <c r="G276" s="100"/>
      <c r="H276" s="100"/>
      <c r="I276" s="100"/>
      <c r="J276" s="100"/>
      <c r="K276" s="100"/>
      <c r="L276" s="70"/>
      <c r="M276" s="97"/>
      <c r="N276" s="6"/>
      <c r="O276" s="6"/>
      <c r="P276" s="6"/>
    </row>
    <row r="277" spans="1:16" s="5" customFormat="1" ht="51" hidden="1">
      <c r="A277" s="348"/>
      <c r="B277" s="347"/>
      <c r="C277" s="98" t="s">
        <v>177</v>
      </c>
      <c r="D277" s="99"/>
      <c r="E277" s="100"/>
      <c r="F277" s="100"/>
      <c r="G277" s="100"/>
      <c r="H277" s="100"/>
      <c r="I277" s="100"/>
      <c r="J277" s="100"/>
      <c r="K277" s="100"/>
      <c r="L277" s="70"/>
      <c r="M277" s="97"/>
      <c r="N277" s="6"/>
      <c r="O277" s="6"/>
      <c r="P277" s="6"/>
    </row>
    <row r="278" spans="1:16" s="5" customFormat="1" ht="25.5" hidden="1">
      <c r="A278" s="348"/>
      <c r="B278" s="347"/>
      <c r="C278" s="98" t="s">
        <v>138</v>
      </c>
      <c r="D278" s="99"/>
      <c r="E278" s="100"/>
      <c r="F278" s="100"/>
      <c r="G278" s="100"/>
      <c r="H278" s="100"/>
      <c r="I278" s="100"/>
      <c r="J278" s="100"/>
      <c r="K278" s="100"/>
      <c r="L278" s="70"/>
      <c r="M278" s="97"/>
      <c r="N278" s="6"/>
      <c r="O278" s="6"/>
      <c r="P278" s="6"/>
    </row>
    <row r="279" spans="1:16" s="5" customFormat="1" ht="25.5" hidden="1">
      <c r="A279" s="348"/>
      <c r="B279" s="347"/>
      <c r="C279" s="98" t="s">
        <v>178</v>
      </c>
      <c r="D279" s="99"/>
      <c r="E279" s="100"/>
      <c r="F279" s="100"/>
      <c r="G279" s="100"/>
      <c r="H279" s="100"/>
      <c r="I279" s="100"/>
      <c r="J279" s="100"/>
      <c r="K279" s="100"/>
      <c r="L279" s="70"/>
      <c r="M279" s="97"/>
      <c r="N279" s="6"/>
      <c r="O279" s="6"/>
      <c r="P279" s="6"/>
    </row>
    <row r="280" spans="1:16" s="5" customFormat="1" ht="25.5" hidden="1">
      <c r="A280" s="348"/>
      <c r="B280" s="347"/>
      <c r="C280" s="98" t="s">
        <v>179</v>
      </c>
      <c r="D280" s="99"/>
      <c r="E280" s="100"/>
      <c r="F280" s="100"/>
      <c r="G280" s="100"/>
      <c r="H280" s="100"/>
      <c r="I280" s="100"/>
      <c r="J280" s="100"/>
      <c r="K280" s="100"/>
      <c r="L280" s="70"/>
      <c r="M280" s="97"/>
      <c r="N280" s="6"/>
      <c r="O280" s="6"/>
      <c r="P280" s="6"/>
    </row>
    <row r="281" spans="1:16" s="5" customFormat="1" ht="25.5" hidden="1">
      <c r="A281" s="348"/>
      <c r="B281" s="347"/>
      <c r="C281" s="98" t="s">
        <v>180</v>
      </c>
      <c r="D281" s="99"/>
      <c r="E281" s="100"/>
      <c r="F281" s="100"/>
      <c r="G281" s="100"/>
      <c r="H281" s="100"/>
      <c r="I281" s="100"/>
      <c r="J281" s="100"/>
      <c r="K281" s="100"/>
      <c r="L281" s="70"/>
      <c r="M281" s="97"/>
      <c r="N281" s="6"/>
      <c r="O281" s="6"/>
      <c r="P281" s="6"/>
    </row>
    <row r="282" spans="1:16" s="5" customFormat="1" ht="38.25" hidden="1">
      <c r="A282" s="348"/>
      <c r="B282" s="347"/>
      <c r="C282" s="98" t="s">
        <v>181</v>
      </c>
      <c r="D282" s="99"/>
      <c r="E282" s="100"/>
      <c r="F282" s="100"/>
      <c r="G282" s="100"/>
      <c r="H282" s="100"/>
      <c r="I282" s="100"/>
      <c r="J282" s="100"/>
      <c r="K282" s="100"/>
      <c r="L282" s="70"/>
      <c r="M282" s="97"/>
      <c r="N282" s="6"/>
      <c r="O282" s="6"/>
      <c r="P282" s="6"/>
    </row>
    <row r="283" spans="1:16" s="5" customFormat="1" ht="76.5" hidden="1">
      <c r="A283" s="348"/>
      <c r="B283" s="347"/>
      <c r="C283" s="98" t="s">
        <v>139</v>
      </c>
      <c r="D283" s="99"/>
      <c r="E283" s="100"/>
      <c r="F283" s="100"/>
      <c r="G283" s="100"/>
      <c r="H283" s="100"/>
      <c r="I283" s="100"/>
      <c r="J283" s="100"/>
      <c r="K283" s="100"/>
      <c r="L283" s="70"/>
      <c r="M283" s="97"/>
      <c r="N283" s="6"/>
      <c r="O283" s="6"/>
      <c r="P283" s="6"/>
    </row>
    <row r="284" spans="1:16" s="5" customFormat="1" ht="25.5" hidden="1">
      <c r="A284" s="348"/>
      <c r="B284" s="347"/>
      <c r="C284" s="98" t="s">
        <v>182</v>
      </c>
      <c r="D284" s="99"/>
      <c r="E284" s="100"/>
      <c r="F284" s="100"/>
      <c r="G284" s="100"/>
      <c r="H284" s="100"/>
      <c r="I284" s="100"/>
      <c r="J284" s="100"/>
      <c r="K284" s="100"/>
      <c r="L284" s="70"/>
      <c r="M284" s="97"/>
      <c r="N284" s="6"/>
      <c r="O284" s="6"/>
      <c r="P284" s="6"/>
    </row>
    <row r="285" spans="1:16" s="5" customFormat="1" ht="25.5" hidden="1">
      <c r="A285" s="348"/>
      <c r="B285" s="347"/>
      <c r="C285" s="98" t="s">
        <v>79</v>
      </c>
      <c r="D285" s="99"/>
      <c r="E285" s="100"/>
      <c r="F285" s="100"/>
      <c r="G285" s="100"/>
      <c r="H285" s="100"/>
      <c r="I285" s="100"/>
      <c r="J285" s="100"/>
      <c r="K285" s="100"/>
      <c r="L285" s="70"/>
      <c r="M285" s="97"/>
      <c r="N285" s="6"/>
      <c r="O285" s="6"/>
      <c r="P285" s="6"/>
    </row>
    <row r="286" spans="1:16" s="5" customFormat="1" ht="51" hidden="1">
      <c r="A286" s="348"/>
      <c r="B286" s="347"/>
      <c r="C286" s="98" t="s">
        <v>140</v>
      </c>
      <c r="D286" s="99">
        <v>1009943</v>
      </c>
      <c r="E286" s="100"/>
      <c r="F286" s="100"/>
      <c r="G286" s="100"/>
      <c r="H286" s="100"/>
      <c r="I286" s="100"/>
      <c r="J286" s="100"/>
      <c r="K286" s="100"/>
      <c r="L286" s="70"/>
      <c r="M286" s="97"/>
      <c r="N286" s="6"/>
      <c r="O286" s="6"/>
      <c r="P286" s="6"/>
    </row>
    <row r="287" spans="1:16" s="5" customFormat="1" ht="25.5" hidden="1">
      <c r="A287" s="348"/>
      <c r="B287" s="347"/>
      <c r="C287" s="98" t="s">
        <v>183</v>
      </c>
      <c r="D287" s="99"/>
      <c r="E287" s="100"/>
      <c r="F287" s="100"/>
      <c r="G287" s="100"/>
      <c r="H287" s="100"/>
      <c r="I287" s="100"/>
      <c r="J287" s="100"/>
      <c r="K287" s="100"/>
      <c r="L287" s="70"/>
      <c r="M287" s="97"/>
      <c r="N287" s="6"/>
      <c r="O287" s="6"/>
      <c r="P287" s="6"/>
    </row>
    <row r="288" spans="1:16" s="5" customFormat="1" ht="38.25" hidden="1">
      <c r="A288" s="348"/>
      <c r="B288" s="347"/>
      <c r="C288" s="98" t="s">
        <v>141</v>
      </c>
      <c r="D288" s="99">
        <v>1063476</v>
      </c>
      <c r="E288" s="100"/>
      <c r="F288" s="100"/>
      <c r="G288" s="100"/>
      <c r="H288" s="100"/>
      <c r="I288" s="100"/>
      <c r="J288" s="100"/>
      <c r="K288" s="100"/>
      <c r="L288" s="70"/>
      <c r="M288" s="97"/>
      <c r="N288" s="6"/>
      <c r="O288" s="6"/>
      <c r="P288" s="6"/>
    </row>
    <row r="289" spans="1:16" s="5" customFormat="1" ht="25.5" hidden="1">
      <c r="A289" s="348"/>
      <c r="B289" s="347"/>
      <c r="C289" s="98" t="s">
        <v>80</v>
      </c>
      <c r="D289" s="99"/>
      <c r="E289" s="100"/>
      <c r="F289" s="100"/>
      <c r="G289" s="100"/>
      <c r="H289" s="100"/>
      <c r="I289" s="100"/>
      <c r="J289" s="100"/>
      <c r="K289" s="100"/>
      <c r="L289" s="70"/>
      <c r="M289" s="97"/>
      <c r="N289" s="6"/>
      <c r="O289" s="6"/>
      <c r="P289" s="6"/>
    </row>
    <row r="290" spans="1:16" s="5" customFormat="1" ht="51" hidden="1">
      <c r="A290" s="348"/>
      <c r="B290" s="347"/>
      <c r="C290" s="98" t="s">
        <v>184</v>
      </c>
      <c r="D290" s="99">
        <v>495504</v>
      </c>
      <c r="E290" s="100"/>
      <c r="F290" s="100"/>
      <c r="G290" s="100"/>
      <c r="H290" s="100"/>
      <c r="I290" s="100"/>
      <c r="J290" s="100"/>
      <c r="K290" s="100"/>
      <c r="L290" s="70"/>
      <c r="M290" s="97"/>
      <c r="N290" s="6"/>
      <c r="O290" s="6"/>
      <c r="P290" s="6"/>
    </row>
    <row r="291" spans="1:16" s="5" customFormat="1" ht="25.5" hidden="1">
      <c r="A291" s="348"/>
      <c r="B291" s="347"/>
      <c r="C291" s="98" t="s">
        <v>185</v>
      </c>
      <c r="D291" s="99"/>
      <c r="E291" s="100"/>
      <c r="F291" s="100"/>
      <c r="G291" s="100"/>
      <c r="H291" s="100"/>
      <c r="I291" s="100"/>
      <c r="J291" s="100"/>
      <c r="K291" s="100"/>
      <c r="L291" s="70"/>
      <c r="M291" s="97"/>
      <c r="N291" s="6"/>
      <c r="O291" s="6"/>
      <c r="P291" s="6"/>
    </row>
    <row r="292" spans="1:16" s="5" customFormat="1" ht="25.5" hidden="1">
      <c r="A292" s="348"/>
      <c r="B292" s="347"/>
      <c r="C292" s="98" t="s">
        <v>186</v>
      </c>
      <c r="D292" s="99"/>
      <c r="E292" s="100"/>
      <c r="F292" s="100"/>
      <c r="G292" s="100"/>
      <c r="H292" s="100"/>
      <c r="I292" s="100"/>
      <c r="J292" s="100"/>
      <c r="K292" s="100"/>
      <c r="L292" s="70"/>
      <c r="M292" s="97"/>
      <c r="N292" s="6"/>
      <c r="O292" s="6"/>
      <c r="P292" s="6"/>
    </row>
    <row r="293" spans="1:16" s="5" customFormat="1" ht="38.25" hidden="1">
      <c r="A293" s="348"/>
      <c r="B293" s="347"/>
      <c r="C293" s="98" t="s">
        <v>187</v>
      </c>
      <c r="D293" s="99"/>
      <c r="E293" s="100"/>
      <c r="F293" s="100"/>
      <c r="G293" s="100"/>
      <c r="H293" s="100"/>
      <c r="I293" s="100"/>
      <c r="J293" s="100"/>
      <c r="K293" s="100"/>
      <c r="L293" s="70"/>
      <c r="M293" s="97"/>
      <c r="N293" s="6"/>
      <c r="O293" s="6"/>
      <c r="P293" s="6"/>
    </row>
    <row r="294" spans="1:16" s="5" customFormat="1" ht="25.5" hidden="1">
      <c r="A294" s="348"/>
      <c r="B294" s="347"/>
      <c r="C294" s="98" t="s">
        <v>188</v>
      </c>
      <c r="D294" s="99"/>
      <c r="E294" s="100"/>
      <c r="F294" s="100"/>
      <c r="G294" s="100"/>
      <c r="H294" s="100"/>
      <c r="I294" s="100"/>
      <c r="J294" s="100"/>
      <c r="K294" s="100"/>
      <c r="L294" s="70"/>
      <c r="M294" s="97"/>
      <c r="N294" s="6"/>
      <c r="O294" s="6"/>
      <c r="P294" s="6"/>
    </row>
    <row r="295" spans="1:16" s="5" customFormat="1" ht="12.75" hidden="1">
      <c r="A295" s="348"/>
      <c r="B295" s="347"/>
      <c r="C295" s="98" t="s">
        <v>189</v>
      </c>
      <c r="D295" s="99"/>
      <c r="E295" s="100"/>
      <c r="F295" s="100"/>
      <c r="G295" s="100"/>
      <c r="H295" s="100"/>
      <c r="I295" s="100"/>
      <c r="J295" s="100"/>
      <c r="K295" s="100"/>
      <c r="L295" s="70"/>
      <c r="M295" s="97"/>
      <c r="N295" s="6"/>
      <c r="O295" s="6"/>
      <c r="P295" s="6"/>
    </row>
    <row r="296" spans="1:16" s="5" customFormat="1" ht="12.75" hidden="1">
      <c r="A296" s="348"/>
      <c r="B296" s="347"/>
      <c r="C296" s="98" t="s">
        <v>190</v>
      </c>
      <c r="D296" s="99"/>
      <c r="E296" s="100"/>
      <c r="F296" s="100"/>
      <c r="G296" s="100"/>
      <c r="H296" s="100"/>
      <c r="I296" s="100"/>
      <c r="J296" s="100"/>
      <c r="K296" s="100"/>
      <c r="L296" s="70"/>
      <c r="M296" s="97"/>
      <c r="N296" s="6"/>
      <c r="O296" s="6"/>
      <c r="P296" s="6"/>
    </row>
    <row r="297" spans="1:16" s="5" customFormat="1" ht="38.25" hidden="1">
      <c r="A297" s="348"/>
      <c r="B297" s="347"/>
      <c r="C297" s="98" t="s">
        <v>191</v>
      </c>
      <c r="D297" s="99"/>
      <c r="E297" s="100"/>
      <c r="F297" s="100"/>
      <c r="G297" s="100"/>
      <c r="H297" s="100"/>
      <c r="I297" s="100"/>
      <c r="J297" s="100"/>
      <c r="K297" s="100"/>
      <c r="L297" s="70"/>
      <c r="M297" s="97"/>
      <c r="N297" s="6"/>
      <c r="O297" s="6"/>
      <c r="P297" s="6"/>
    </row>
    <row r="298" spans="1:16" s="5" customFormat="1" ht="38.25" hidden="1">
      <c r="A298" s="348"/>
      <c r="B298" s="347"/>
      <c r="C298" s="98" t="s">
        <v>192</v>
      </c>
      <c r="D298" s="99"/>
      <c r="E298" s="100"/>
      <c r="F298" s="100"/>
      <c r="G298" s="100"/>
      <c r="H298" s="100"/>
      <c r="I298" s="100"/>
      <c r="J298" s="100"/>
      <c r="K298" s="100"/>
      <c r="L298" s="70"/>
      <c r="M298" s="97"/>
      <c r="N298" s="6"/>
      <c r="O298" s="6"/>
      <c r="P298" s="6"/>
    </row>
    <row r="299" spans="1:16" s="5" customFormat="1" ht="51" hidden="1">
      <c r="A299" s="348"/>
      <c r="B299" s="347"/>
      <c r="C299" s="98" t="s">
        <v>193</v>
      </c>
      <c r="D299" s="99"/>
      <c r="E299" s="100"/>
      <c r="F299" s="100"/>
      <c r="G299" s="100"/>
      <c r="H299" s="100"/>
      <c r="I299" s="100"/>
      <c r="J299" s="100"/>
      <c r="K299" s="100"/>
      <c r="L299" s="70"/>
      <c r="M299" s="97"/>
      <c r="N299" s="6"/>
      <c r="O299" s="6"/>
      <c r="P299" s="6"/>
    </row>
    <row r="300" spans="1:16" s="5" customFormat="1" ht="25.5" hidden="1">
      <c r="A300" s="348"/>
      <c r="B300" s="347"/>
      <c r="C300" s="98" t="s">
        <v>194</v>
      </c>
      <c r="D300" s="99"/>
      <c r="E300" s="100"/>
      <c r="F300" s="100"/>
      <c r="G300" s="100"/>
      <c r="H300" s="100"/>
      <c r="I300" s="100"/>
      <c r="J300" s="100"/>
      <c r="K300" s="100"/>
      <c r="L300" s="70"/>
      <c r="M300" s="97"/>
      <c r="N300" s="6"/>
      <c r="O300" s="6"/>
      <c r="P300" s="6"/>
    </row>
    <row r="301" spans="1:16" s="5" customFormat="1" ht="25.5" hidden="1">
      <c r="A301" s="348"/>
      <c r="B301" s="347"/>
      <c r="C301" s="98" t="s">
        <v>195</v>
      </c>
      <c r="D301" s="99"/>
      <c r="E301" s="100"/>
      <c r="F301" s="100"/>
      <c r="G301" s="100"/>
      <c r="H301" s="100"/>
      <c r="I301" s="100"/>
      <c r="J301" s="100"/>
      <c r="K301" s="100"/>
      <c r="L301" s="70"/>
      <c r="M301" s="97"/>
      <c r="N301" s="6"/>
      <c r="O301" s="6"/>
      <c r="P301" s="6"/>
    </row>
    <row r="302" spans="1:16" s="5" customFormat="1" ht="15" hidden="1" customHeight="1">
      <c r="A302" s="348"/>
      <c r="B302" s="347"/>
      <c r="C302" s="98" t="s">
        <v>133</v>
      </c>
      <c r="D302" s="99">
        <f>SUM(D303:D304)</f>
        <v>4482567</v>
      </c>
      <c r="E302" s="99">
        <f t="shared" ref="E302:J302" si="39">SUM(E303:E304)</f>
        <v>0</v>
      </c>
      <c r="F302" s="99">
        <f t="shared" si="39"/>
        <v>0</v>
      </c>
      <c r="G302" s="99">
        <f t="shared" si="39"/>
        <v>0</v>
      </c>
      <c r="H302" s="99">
        <f t="shared" si="39"/>
        <v>0</v>
      </c>
      <c r="I302" s="99"/>
      <c r="J302" s="99">
        <f t="shared" si="39"/>
        <v>0</v>
      </c>
      <c r="K302" s="99"/>
      <c r="L302" s="70"/>
      <c r="M302" s="97"/>
      <c r="N302" s="6"/>
      <c r="O302" s="6"/>
      <c r="P302" s="6"/>
    </row>
    <row r="303" spans="1:16" s="5" customFormat="1" ht="38.25" hidden="1">
      <c r="A303" s="348"/>
      <c r="B303" s="347"/>
      <c r="C303" s="98" t="s">
        <v>134</v>
      </c>
      <c r="D303" s="99">
        <v>4482567</v>
      </c>
      <c r="E303" s="100"/>
      <c r="F303" s="100"/>
      <c r="G303" s="100"/>
      <c r="H303" s="100"/>
      <c r="I303" s="100"/>
      <c r="J303" s="100"/>
      <c r="K303" s="100"/>
      <c r="L303" s="70"/>
      <c r="M303" s="97"/>
      <c r="N303" s="6"/>
      <c r="O303" s="6"/>
      <c r="P303" s="6"/>
    </row>
    <row r="304" spans="1:16" s="5" customFormat="1" ht="12.75" hidden="1">
      <c r="A304" s="348"/>
      <c r="B304" s="347"/>
      <c r="C304" s="98" t="s">
        <v>196</v>
      </c>
      <c r="D304" s="99"/>
      <c r="E304" s="100"/>
      <c r="F304" s="100"/>
      <c r="G304" s="100"/>
      <c r="H304" s="100"/>
      <c r="I304" s="100"/>
      <c r="J304" s="100"/>
      <c r="K304" s="100"/>
      <c r="L304" s="70"/>
      <c r="M304" s="97"/>
      <c r="N304" s="6"/>
      <c r="O304" s="6"/>
      <c r="P304" s="6"/>
    </row>
    <row r="305" spans="1:16" s="5" customFormat="1" ht="15" hidden="1" customHeight="1">
      <c r="A305" s="348"/>
      <c r="B305" s="347"/>
      <c r="C305" s="98" t="s">
        <v>135</v>
      </c>
      <c r="D305" s="99">
        <f>D307+D306</f>
        <v>10847428</v>
      </c>
      <c r="E305" s="99">
        <f t="shared" ref="E305:J305" si="40">E307</f>
        <v>0</v>
      </c>
      <c r="F305" s="99">
        <f t="shared" si="40"/>
        <v>0</v>
      </c>
      <c r="G305" s="99">
        <f t="shared" si="40"/>
        <v>0</v>
      </c>
      <c r="H305" s="99">
        <f t="shared" si="40"/>
        <v>0</v>
      </c>
      <c r="I305" s="99"/>
      <c r="J305" s="99">
        <f t="shared" si="40"/>
        <v>0</v>
      </c>
      <c r="K305" s="99"/>
      <c r="L305" s="70"/>
      <c r="M305" s="97"/>
      <c r="N305" s="6"/>
      <c r="O305" s="6"/>
      <c r="P305" s="6"/>
    </row>
    <row r="306" spans="1:16" s="5" customFormat="1" ht="38.25" hidden="1">
      <c r="A306" s="348"/>
      <c r="B306" s="347"/>
      <c r="C306" s="98" t="s">
        <v>525</v>
      </c>
      <c r="D306" s="99">
        <v>100000</v>
      </c>
      <c r="E306" s="99"/>
      <c r="F306" s="99"/>
      <c r="G306" s="99"/>
      <c r="H306" s="99"/>
      <c r="I306" s="99"/>
      <c r="J306" s="99"/>
      <c r="K306" s="99"/>
      <c r="L306" s="70"/>
      <c r="M306" s="97"/>
      <c r="N306" s="6"/>
      <c r="O306" s="6"/>
      <c r="P306" s="6"/>
    </row>
    <row r="307" spans="1:16" s="5" customFormat="1" ht="12.75" hidden="1">
      <c r="A307" s="348"/>
      <c r="B307" s="347"/>
      <c r="C307" s="98" t="s">
        <v>73</v>
      </c>
      <c r="D307" s="99">
        <v>10747428</v>
      </c>
      <c r="E307" s="100"/>
      <c r="F307" s="100"/>
      <c r="G307" s="100"/>
      <c r="H307" s="100"/>
      <c r="I307" s="100"/>
      <c r="J307" s="100"/>
      <c r="K307" s="100"/>
      <c r="L307" s="70"/>
      <c r="M307" s="97"/>
      <c r="N307" s="6"/>
      <c r="O307" s="6"/>
      <c r="P307" s="6"/>
    </row>
    <row r="308" spans="1:16" s="5" customFormat="1" ht="15" hidden="1" customHeight="1">
      <c r="A308" s="348"/>
      <c r="B308" s="347"/>
      <c r="C308" s="98" t="s">
        <v>197</v>
      </c>
      <c r="D308" s="99">
        <f>SUM(D309:D310)</f>
        <v>3215695</v>
      </c>
      <c r="E308" s="99">
        <f t="shared" ref="E308:J308" si="41">SUM(E309:E310)</f>
        <v>0</v>
      </c>
      <c r="F308" s="99">
        <f t="shared" si="41"/>
        <v>0</v>
      </c>
      <c r="G308" s="99">
        <f t="shared" si="41"/>
        <v>0</v>
      </c>
      <c r="H308" s="99">
        <f t="shared" si="41"/>
        <v>0</v>
      </c>
      <c r="I308" s="99"/>
      <c r="J308" s="99">
        <f t="shared" si="41"/>
        <v>0</v>
      </c>
      <c r="K308" s="99"/>
      <c r="L308" s="70"/>
      <c r="M308" s="97"/>
      <c r="N308" s="6"/>
      <c r="O308" s="6"/>
      <c r="P308" s="6"/>
    </row>
    <row r="309" spans="1:16" s="5" customFormat="1" ht="25.5" hidden="1">
      <c r="A309" s="348"/>
      <c r="B309" s="347"/>
      <c r="C309" s="98" t="s">
        <v>198</v>
      </c>
      <c r="D309" s="99">
        <v>1623131</v>
      </c>
      <c r="E309" s="100"/>
      <c r="F309" s="100"/>
      <c r="G309" s="100"/>
      <c r="H309" s="100"/>
      <c r="I309" s="100"/>
      <c r="J309" s="100"/>
      <c r="K309" s="100"/>
      <c r="L309" s="70"/>
      <c r="M309" s="97"/>
      <c r="N309" s="6"/>
      <c r="O309" s="6"/>
      <c r="P309" s="6"/>
    </row>
    <row r="310" spans="1:16" s="5" customFormat="1" ht="25.5" hidden="1">
      <c r="A310" s="348"/>
      <c r="B310" s="347"/>
      <c r="C310" s="98" t="s">
        <v>199</v>
      </c>
      <c r="D310" s="99">
        <v>1592564</v>
      </c>
      <c r="E310" s="100"/>
      <c r="F310" s="100"/>
      <c r="G310" s="100"/>
      <c r="H310" s="100"/>
      <c r="I310" s="100"/>
      <c r="J310" s="100"/>
      <c r="K310" s="100"/>
      <c r="L310" s="70"/>
      <c r="M310" s="97"/>
      <c r="N310" s="6"/>
      <c r="O310" s="6"/>
      <c r="P310" s="6"/>
    </row>
    <row r="311" spans="1:16" s="5" customFormat="1" ht="38.25" hidden="1">
      <c r="A311" s="348"/>
      <c r="B311" s="185" t="s">
        <v>110</v>
      </c>
      <c r="C311" s="98" t="s">
        <v>102</v>
      </c>
      <c r="D311" s="99">
        <v>7762467</v>
      </c>
      <c r="E311" s="100"/>
      <c r="F311" s="100"/>
      <c r="G311" s="100"/>
      <c r="H311" s="100"/>
      <c r="I311" s="100"/>
      <c r="J311" s="100"/>
      <c r="K311" s="100"/>
      <c r="L311" s="70"/>
      <c r="M311" s="97"/>
      <c r="N311" s="6"/>
      <c r="O311" s="6"/>
      <c r="P311" s="6"/>
    </row>
    <row r="312" spans="1:16" s="5" customFormat="1" ht="27" hidden="1" customHeight="1">
      <c r="A312" s="181" t="s">
        <v>111</v>
      </c>
      <c r="B312" s="185" t="s">
        <v>47</v>
      </c>
      <c r="C312" s="95" t="s">
        <v>103</v>
      </c>
      <c r="D312" s="96">
        <v>38053400</v>
      </c>
      <c r="E312" s="119">
        <v>38053400</v>
      </c>
      <c r="F312" s="119">
        <v>38053400</v>
      </c>
      <c r="G312" s="119">
        <v>38053400</v>
      </c>
      <c r="H312" s="119">
        <v>38053400</v>
      </c>
      <c r="I312" s="119">
        <v>38053400</v>
      </c>
      <c r="J312" s="119">
        <v>38053400</v>
      </c>
      <c r="K312" s="119">
        <v>38053400</v>
      </c>
      <c r="L312" s="70"/>
      <c r="M312" s="97"/>
      <c r="N312" s="6"/>
      <c r="O312" s="6"/>
      <c r="P312" s="6"/>
    </row>
    <row r="313" spans="1:16" s="5" customFormat="1" ht="12.75" hidden="1">
      <c r="A313" s="391" t="s">
        <v>112</v>
      </c>
      <c r="B313" s="171" t="s">
        <v>47</v>
      </c>
      <c r="C313" s="95" t="s">
        <v>104</v>
      </c>
      <c r="D313" s="96">
        <f>D314+D372</f>
        <v>25236645</v>
      </c>
      <c r="E313" s="96">
        <f t="shared" ref="E313:K313" si="42">E314+E372</f>
        <v>40400000</v>
      </c>
      <c r="F313" s="96">
        <f t="shared" si="42"/>
        <v>16000000</v>
      </c>
      <c r="G313" s="96">
        <f t="shared" si="42"/>
        <v>8468825.75</v>
      </c>
      <c r="H313" s="96">
        <f t="shared" si="42"/>
        <v>43800000</v>
      </c>
      <c r="I313" s="96">
        <f t="shared" si="42"/>
        <v>6666360</v>
      </c>
      <c r="J313" s="96">
        <f t="shared" si="42"/>
        <v>23000000</v>
      </c>
      <c r="K313" s="96">
        <f t="shared" si="42"/>
        <v>6303324</v>
      </c>
      <c r="L313" s="70"/>
      <c r="M313" s="97"/>
      <c r="N313" s="6"/>
      <c r="O313" s="6"/>
      <c r="P313" s="6"/>
    </row>
    <row r="314" spans="1:16" s="5" customFormat="1" ht="12.75" hidden="1">
      <c r="A314" s="392"/>
      <c r="B314" s="349" t="s">
        <v>10</v>
      </c>
      <c r="C314" s="95" t="s">
        <v>93</v>
      </c>
      <c r="D314" s="96">
        <f>D315+D320+D324+D335+D344+D350+D356</f>
        <v>1040000</v>
      </c>
      <c r="E314" s="99">
        <f t="shared" ref="E314:J314" si="43">E315+E320+E324+E335+E344+E350+E356</f>
        <v>40400000</v>
      </c>
      <c r="F314" s="100">
        <v>16000000</v>
      </c>
      <c r="G314" s="100">
        <v>8468825.75</v>
      </c>
      <c r="H314" s="96">
        <f t="shared" si="43"/>
        <v>43800000</v>
      </c>
      <c r="I314" s="100">
        <f>H314*15.22%</f>
        <v>6666360</v>
      </c>
      <c r="J314" s="96">
        <f t="shared" si="43"/>
        <v>23000000</v>
      </c>
      <c r="K314" s="100">
        <v>6303324</v>
      </c>
      <c r="L314" s="70"/>
      <c r="M314" s="97"/>
      <c r="N314" s="6"/>
      <c r="O314" s="6"/>
      <c r="P314" s="6"/>
    </row>
    <row r="315" spans="1:16" s="5" customFormat="1" ht="15" hidden="1" customHeight="1">
      <c r="A315" s="392"/>
      <c r="B315" s="349"/>
      <c r="C315" s="95" t="s">
        <v>57</v>
      </c>
      <c r="D315" s="99">
        <f>SUM(D316:D319)</f>
        <v>104000</v>
      </c>
      <c r="E315" s="99">
        <f t="shared" ref="E315:J315" si="44">SUM(E316:E319)</f>
        <v>4040000</v>
      </c>
      <c r="F315" s="99">
        <f t="shared" si="44"/>
        <v>0</v>
      </c>
      <c r="G315" s="99">
        <f t="shared" si="44"/>
        <v>0</v>
      </c>
      <c r="H315" s="99">
        <f t="shared" si="44"/>
        <v>4380000</v>
      </c>
      <c r="I315" s="99"/>
      <c r="J315" s="99">
        <f t="shared" si="44"/>
        <v>2300000</v>
      </c>
      <c r="K315" s="99"/>
      <c r="L315" s="70"/>
      <c r="M315" s="97"/>
      <c r="N315" s="6"/>
      <c r="O315" s="6"/>
      <c r="P315" s="6"/>
    </row>
    <row r="316" spans="1:16" s="5" customFormat="1" ht="25.5" hidden="1">
      <c r="A316" s="392"/>
      <c r="B316" s="349"/>
      <c r="C316" s="98" t="s">
        <v>200</v>
      </c>
      <c r="D316" s="99"/>
      <c r="E316" s="100"/>
      <c r="F316" s="100"/>
      <c r="G316" s="100"/>
      <c r="H316" s="119"/>
      <c r="I316" s="119"/>
      <c r="J316" s="119"/>
      <c r="K316" s="119"/>
      <c r="L316" s="70"/>
      <c r="M316" s="97"/>
      <c r="N316" s="6"/>
      <c r="O316" s="6"/>
      <c r="P316" s="6"/>
    </row>
    <row r="317" spans="1:16" s="5" customFormat="1" ht="25.5" hidden="1">
      <c r="A317" s="392"/>
      <c r="B317" s="349"/>
      <c r="C317" s="98" t="s">
        <v>201</v>
      </c>
      <c r="D317" s="99"/>
      <c r="E317" s="100"/>
      <c r="F317" s="100"/>
      <c r="G317" s="100"/>
      <c r="H317" s="119"/>
      <c r="I317" s="119"/>
      <c r="J317" s="119"/>
      <c r="K317" s="119"/>
      <c r="L317" s="70"/>
      <c r="M317" s="97"/>
      <c r="N317" s="6"/>
      <c r="O317" s="6"/>
      <c r="P317" s="6"/>
    </row>
    <row r="318" spans="1:16" s="5" customFormat="1" ht="12.75" hidden="1">
      <c r="A318" s="392"/>
      <c r="B318" s="349"/>
      <c r="C318" s="98" t="s">
        <v>282</v>
      </c>
      <c r="D318" s="99">
        <v>52000</v>
      </c>
      <c r="E318" s="100">
        <v>2020000</v>
      </c>
      <c r="F318" s="100"/>
      <c r="G318" s="100"/>
      <c r="H318" s="100">
        <v>2190000</v>
      </c>
      <c r="I318" s="100"/>
      <c r="J318" s="100">
        <v>1150000</v>
      </c>
      <c r="K318" s="100"/>
      <c r="L318" s="70"/>
      <c r="M318" s="97"/>
      <c r="N318" s="6"/>
      <c r="O318" s="6"/>
      <c r="P318" s="6"/>
    </row>
    <row r="319" spans="1:16" s="5" customFormat="1" ht="25.5" hidden="1">
      <c r="A319" s="392"/>
      <c r="B319" s="349"/>
      <c r="C319" s="98" t="s">
        <v>283</v>
      </c>
      <c r="D319" s="99">
        <v>52000</v>
      </c>
      <c r="E319" s="100">
        <v>2020000</v>
      </c>
      <c r="F319" s="100"/>
      <c r="G319" s="100"/>
      <c r="H319" s="100">
        <v>2190000</v>
      </c>
      <c r="I319" s="100"/>
      <c r="J319" s="100">
        <v>1150000</v>
      </c>
      <c r="K319" s="100"/>
      <c r="L319" s="70"/>
      <c r="M319" s="97"/>
      <c r="N319" s="6"/>
      <c r="O319" s="6"/>
      <c r="P319" s="6"/>
    </row>
    <row r="320" spans="1:16" s="5" customFormat="1" ht="12.75" hidden="1">
      <c r="A320" s="392"/>
      <c r="B320" s="349"/>
      <c r="C320" s="95" t="s">
        <v>72</v>
      </c>
      <c r="D320" s="99">
        <f>SUM(D321:D323)</f>
        <v>156000</v>
      </c>
      <c r="E320" s="99">
        <f t="shared" ref="E320:J320" si="45">SUM(E321:E323)</f>
        <v>6060000</v>
      </c>
      <c r="F320" s="99"/>
      <c r="G320" s="99"/>
      <c r="H320" s="99">
        <f t="shared" si="45"/>
        <v>6570000</v>
      </c>
      <c r="I320" s="99"/>
      <c r="J320" s="99">
        <f t="shared" si="45"/>
        <v>3450000</v>
      </c>
      <c r="K320" s="99"/>
      <c r="L320" s="70"/>
      <c r="M320" s="97"/>
      <c r="N320" s="6"/>
      <c r="O320" s="6"/>
      <c r="P320" s="6"/>
    </row>
    <row r="321" spans="1:16" s="5" customFormat="1" ht="25.5" hidden="1">
      <c r="A321" s="392"/>
      <c r="B321" s="349"/>
      <c r="C321" s="98" t="s">
        <v>299</v>
      </c>
      <c r="D321" s="99">
        <v>52000</v>
      </c>
      <c r="E321" s="100">
        <v>2020000</v>
      </c>
      <c r="F321" s="100"/>
      <c r="G321" s="100"/>
      <c r="H321" s="100">
        <v>2190000</v>
      </c>
      <c r="I321" s="100"/>
      <c r="J321" s="100">
        <v>1150000</v>
      </c>
      <c r="K321" s="100"/>
      <c r="L321" s="70"/>
      <c r="M321" s="97"/>
      <c r="N321" s="6"/>
      <c r="O321" s="6"/>
      <c r="P321" s="6"/>
    </row>
    <row r="322" spans="1:16" s="5" customFormat="1" ht="25.5" hidden="1">
      <c r="A322" s="392"/>
      <c r="B322" s="349"/>
      <c r="C322" s="98" t="s">
        <v>300</v>
      </c>
      <c r="D322" s="99">
        <v>52000</v>
      </c>
      <c r="E322" s="100">
        <v>2020000</v>
      </c>
      <c r="F322" s="100"/>
      <c r="G322" s="100"/>
      <c r="H322" s="100">
        <v>2190000</v>
      </c>
      <c r="I322" s="100"/>
      <c r="J322" s="100">
        <v>1150000</v>
      </c>
      <c r="K322" s="100"/>
      <c r="L322" s="70"/>
      <c r="M322" s="97"/>
      <c r="N322" s="6"/>
      <c r="O322" s="6"/>
      <c r="P322" s="6"/>
    </row>
    <row r="323" spans="1:16" s="5" customFormat="1" ht="25.5" hidden="1">
      <c r="A323" s="392"/>
      <c r="B323" s="349"/>
      <c r="C323" s="98" t="s">
        <v>301</v>
      </c>
      <c r="D323" s="99">
        <v>52000</v>
      </c>
      <c r="E323" s="100">
        <v>2020000</v>
      </c>
      <c r="F323" s="100"/>
      <c r="G323" s="100"/>
      <c r="H323" s="100">
        <v>2190000</v>
      </c>
      <c r="I323" s="100"/>
      <c r="J323" s="100">
        <v>1150000</v>
      </c>
      <c r="K323" s="100"/>
      <c r="L323" s="70"/>
      <c r="M323" s="97"/>
      <c r="N323" s="6"/>
      <c r="O323" s="6"/>
      <c r="P323" s="6"/>
    </row>
    <row r="324" spans="1:16" s="5" customFormat="1" ht="12.75" hidden="1">
      <c r="A324" s="392"/>
      <c r="B324" s="349"/>
      <c r="C324" s="95" t="s">
        <v>61</v>
      </c>
      <c r="D324" s="99">
        <f>SUM(D325:D334)</f>
        <v>0</v>
      </c>
      <c r="E324" s="99">
        <f t="shared" ref="E324:J324" si="46">SUM(E325:E334)</f>
        <v>0</v>
      </c>
      <c r="F324" s="99">
        <f t="shared" si="46"/>
        <v>0</v>
      </c>
      <c r="G324" s="99">
        <f t="shared" si="46"/>
        <v>0</v>
      </c>
      <c r="H324" s="99">
        <f t="shared" si="46"/>
        <v>0</v>
      </c>
      <c r="I324" s="99"/>
      <c r="J324" s="99">
        <f t="shared" si="46"/>
        <v>0</v>
      </c>
      <c r="K324" s="99"/>
      <c r="L324" s="70"/>
      <c r="M324" s="97"/>
      <c r="N324" s="6"/>
      <c r="O324" s="6"/>
      <c r="P324" s="6"/>
    </row>
    <row r="325" spans="1:16" s="5" customFormat="1" ht="25.5" hidden="1">
      <c r="A325" s="392"/>
      <c r="B325" s="349"/>
      <c r="C325" s="98" t="s">
        <v>284</v>
      </c>
      <c r="D325" s="99"/>
      <c r="E325" s="100"/>
      <c r="F325" s="100"/>
      <c r="G325" s="100"/>
      <c r="H325" s="100"/>
      <c r="I325" s="100"/>
      <c r="J325" s="100"/>
      <c r="K325" s="100"/>
      <c r="L325" s="70"/>
      <c r="M325" s="97"/>
      <c r="N325" s="6"/>
      <c r="O325" s="6"/>
      <c r="P325" s="6"/>
    </row>
    <row r="326" spans="1:16" s="5" customFormat="1" ht="25.5" hidden="1">
      <c r="A326" s="392"/>
      <c r="B326" s="349"/>
      <c r="C326" s="98" t="s">
        <v>285</v>
      </c>
      <c r="D326" s="99"/>
      <c r="E326" s="100"/>
      <c r="F326" s="100"/>
      <c r="G326" s="100"/>
      <c r="H326" s="100"/>
      <c r="I326" s="100"/>
      <c r="J326" s="100"/>
      <c r="K326" s="100"/>
      <c r="L326" s="70"/>
      <c r="M326" s="97"/>
      <c r="N326" s="6"/>
      <c r="O326" s="6"/>
      <c r="P326" s="6"/>
    </row>
    <row r="327" spans="1:16" s="5" customFormat="1" ht="25.5" hidden="1">
      <c r="A327" s="392"/>
      <c r="B327" s="349"/>
      <c r="C327" s="98" t="s">
        <v>286</v>
      </c>
      <c r="D327" s="99"/>
      <c r="E327" s="100"/>
      <c r="F327" s="100"/>
      <c r="G327" s="100"/>
      <c r="H327" s="100"/>
      <c r="I327" s="100"/>
      <c r="J327" s="100"/>
      <c r="K327" s="100"/>
      <c r="L327" s="70"/>
      <c r="M327" s="97"/>
      <c r="N327" s="6"/>
      <c r="O327" s="6"/>
      <c r="P327" s="6"/>
    </row>
    <row r="328" spans="1:16" s="5" customFormat="1" ht="25.5" hidden="1">
      <c r="A328" s="392"/>
      <c r="B328" s="349"/>
      <c r="C328" s="98" t="s">
        <v>287</v>
      </c>
      <c r="D328" s="99"/>
      <c r="E328" s="100"/>
      <c r="F328" s="100"/>
      <c r="G328" s="100"/>
      <c r="H328" s="100"/>
      <c r="I328" s="100"/>
      <c r="J328" s="100"/>
      <c r="K328" s="100"/>
      <c r="L328" s="70"/>
      <c r="M328" s="97"/>
      <c r="N328" s="6"/>
      <c r="O328" s="6"/>
      <c r="P328" s="6"/>
    </row>
    <row r="329" spans="1:16" s="5" customFormat="1" ht="25.5" hidden="1">
      <c r="A329" s="392"/>
      <c r="B329" s="349"/>
      <c r="C329" s="98" t="s">
        <v>288</v>
      </c>
      <c r="D329" s="99"/>
      <c r="E329" s="100"/>
      <c r="F329" s="100"/>
      <c r="G329" s="100"/>
      <c r="H329" s="100"/>
      <c r="I329" s="100"/>
      <c r="J329" s="100"/>
      <c r="K329" s="100"/>
      <c r="L329" s="70"/>
      <c r="M329" s="97"/>
      <c r="N329" s="6"/>
      <c r="O329" s="6"/>
      <c r="P329" s="6"/>
    </row>
    <row r="330" spans="1:16" s="5" customFormat="1" ht="25.5" hidden="1">
      <c r="A330" s="392"/>
      <c r="B330" s="349"/>
      <c r="C330" s="98" t="s">
        <v>289</v>
      </c>
      <c r="D330" s="99"/>
      <c r="E330" s="100"/>
      <c r="F330" s="100"/>
      <c r="G330" s="100"/>
      <c r="H330" s="100"/>
      <c r="I330" s="100"/>
      <c r="J330" s="100"/>
      <c r="K330" s="100"/>
      <c r="L330" s="70"/>
      <c r="M330" s="97"/>
      <c r="N330" s="6"/>
      <c r="O330" s="6"/>
      <c r="P330" s="6"/>
    </row>
    <row r="331" spans="1:16" s="5" customFormat="1" ht="25.5" hidden="1">
      <c r="A331" s="392"/>
      <c r="B331" s="349"/>
      <c r="C331" s="98" t="s">
        <v>290</v>
      </c>
      <c r="D331" s="99"/>
      <c r="E331" s="100"/>
      <c r="F331" s="100"/>
      <c r="G331" s="100"/>
      <c r="H331" s="100"/>
      <c r="I331" s="100"/>
      <c r="J331" s="100"/>
      <c r="K331" s="100"/>
      <c r="L331" s="70"/>
      <c r="M331" s="97"/>
      <c r="N331" s="6"/>
      <c r="O331" s="6"/>
      <c r="P331" s="6"/>
    </row>
    <row r="332" spans="1:16" s="5" customFormat="1" ht="25.5" hidden="1">
      <c r="A332" s="392"/>
      <c r="B332" s="349"/>
      <c r="C332" s="98" t="s">
        <v>291</v>
      </c>
      <c r="D332" s="99"/>
      <c r="E332" s="100"/>
      <c r="F332" s="100"/>
      <c r="G332" s="100"/>
      <c r="H332" s="100"/>
      <c r="I332" s="100"/>
      <c r="J332" s="100"/>
      <c r="K332" s="100"/>
      <c r="L332" s="70"/>
      <c r="M332" s="97"/>
      <c r="N332" s="6"/>
      <c r="O332" s="6"/>
      <c r="P332" s="6"/>
    </row>
    <row r="333" spans="1:16" s="5" customFormat="1" ht="25.5" hidden="1">
      <c r="A333" s="392"/>
      <c r="B333" s="349"/>
      <c r="C333" s="98" t="s">
        <v>292</v>
      </c>
      <c r="D333" s="99"/>
      <c r="E333" s="100"/>
      <c r="F333" s="100"/>
      <c r="G333" s="100"/>
      <c r="H333" s="100"/>
      <c r="I333" s="100"/>
      <c r="J333" s="100"/>
      <c r="K333" s="100"/>
      <c r="L333" s="70"/>
      <c r="M333" s="97"/>
      <c r="N333" s="6"/>
      <c r="O333" s="6"/>
      <c r="P333" s="6"/>
    </row>
    <row r="334" spans="1:16" s="5" customFormat="1" ht="25.5" hidden="1">
      <c r="A334" s="392"/>
      <c r="B334" s="349"/>
      <c r="C334" s="98" t="s">
        <v>293</v>
      </c>
      <c r="D334" s="99"/>
      <c r="E334" s="100"/>
      <c r="F334" s="100"/>
      <c r="G334" s="100"/>
      <c r="H334" s="100"/>
      <c r="I334" s="100"/>
      <c r="J334" s="100"/>
      <c r="K334" s="100"/>
      <c r="L334" s="70"/>
      <c r="M334" s="97"/>
      <c r="N334" s="6"/>
      <c r="O334" s="6"/>
      <c r="P334" s="6"/>
    </row>
    <row r="335" spans="1:16" s="5" customFormat="1" ht="15" hidden="1" customHeight="1">
      <c r="A335" s="392"/>
      <c r="B335" s="349"/>
      <c r="C335" s="95" t="s">
        <v>74</v>
      </c>
      <c r="D335" s="99">
        <f>SUM(D336:D343)</f>
        <v>208000</v>
      </c>
      <c r="E335" s="99">
        <f t="shared" ref="E335:J335" si="47">SUM(E336:E343)</f>
        <v>8080000</v>
      </c>
      <c r="F335" s="99">
        <f t="shared" si="47"/>
        <v>0</v>
      </c>
      <c r="G335" s="99">
        <f t="shared" si="47"/>
        <v>0</v>
      </c>
      <c r="H335" s="99">
        <f t="shared" si="47"/>
        <v>8760000</v>
      </c>
      <c r="I335" s="99"/>
      <c r="J335" s="99">
        <f t="shared" si="47"/>
        <v>4600000</v>
      </c>
      <c r="K335" s="99"/>
      <c r="L335" s="70"/>
      <c r="M335" s="97"/>
      <c r="N335" s="6"/>
      <c r="O335" s="6"/>
      <c r="P335" s="6"/>
    </row>
    <row r="336" spans="1:16" s="5" customFormat="1" ht="25.5" hidden="1">
      <c r="A336" s="392"/>
      <c r="B336" s="349"/>
      <c r="C336" s="98" t="s">
        <v>202</v>
      </c>
      <c r="D336" s="99"/>
      <c r="E336" s="100"/>
      <c r="F336" s="100"/>
      <c r="G336" s="100"/>
      <c r="H336" s="119"/>
      <c r="I336" s="119"/>
      <c r="J336" s="119"/>
      <c r="K336" s="119"/>
      <c r="L336" s="70"/>
      <c r="M336" s="97"/>
      <c r="N336" s="6"/>
      <c r="O336" s="6"/>
      <c r="P336" s="6"/>
    </row>
    <row r="337" spans="1:16" s="5" customFormat="1" ht="25.5" hidden="1">
      <c r="A337" s="392"/>
      <c r="B337" s="349"/>
      <c r="C337" s="98" t="s">
        <v>203</v>
      </c>
      <c r="D337" s="99"/>
      <c r="E337" s="100"/>
      <c r="F337" s="100"/>
      <c r="G337" s="100"/>
      <c r="H337" s="119"/>
      <c r="I337" s="119"/>
      <c r="J337" s="119"/>
      <c r="K337" s="119"/>
      <c r="L337" s="70"/>
      <c r="M337" s="97"/>
      <c r="N337" s="6"/>
      <c r="O337" s="6"/>
      <c r="P337" s="6"/>
    </row>
    <row r="338" spans="1:16" s="5" customFormat="1" ht="25.5" hidden="1">
      <c r="A338" s="392"/>
      <c r="B338" s="349"/>
      <c r="C338" s="98" t="s">
        <v>204</v>
      </c>
      <c r="D338" s="99"/>
      <c r="E338" s="100"/>
      <c r="F338" s="100"/>
      <c r="G338" s="100"/>
      <c r="H338" s="119"/>
      <c r="I338" s="119"/>
      <c r="J338" s="119"/>
      <c r="K338" s="119"/>
      <c r="L338" s="70"/>
      <c r="M338" s="97"/>
      <c r="N338" s="6"/>
      <c r="O338" s="6"/>
      <c r="P338" s="6"/>
    </row>
    <row r="339" spans="1:16" s="5" customFormat="1" ht="25.5" hidden="1">
      <c r="A339" s="392"/>
      <c r="B339" s="349"/>
      <c r="C339" s="98" t="s">
        <v>205</v>
      </c>
      <c r="D339" s="99"/>
      <c r="E339" s="100"/>
      <c r="F339" s="100"/>
      <c r="G339" s="100"/>
      <c r="H339" s="119"/>
      <c r="I339" s="119"/>
      <c r="J339" s="119"/>
      <c r="K339" s="119"/>
      <c r="L339" s="70"/>
      <c r="M339" s="97"/>
      <c r="N339" s="6"/>
      <c r="O339" s="6"/>
      <c r="P339" s="6"/>
    </row>
    <row r="340" spans="1:16" s="5" customFormat="1" ht="25.5" hidden="1">
      <c r="A340" s="392"/>
      <c r="B340" s="349"/>
      <c r="C340" s="98" t="s">
        <v>302</v>
      </c>
      <c r="D340" s="99">
        <v>52000</v>
      </c>
      <c r="E340" s="100">
        <v>2020000</v>
      </c>
      <c r="F340" s="100"/>
      <c r="G340" s="100"/>
      <c r="H340" s="100">
        <v>2190000</v>
      </c>
      <c r="I340" s="100"/>
      <c r="J340" s="100">
        <v>1150000</v>
      </c>
      <c r="K340" s="100"/>
      <c r="L340" s="70"/>
      <c r="M340" s="97"/>
      <c r="N340" s="6"/>
      <c r="O340" s="6"/>
      <c r="P340" s="6"/>
    </row>
    <row r="341" spans="1:16" s="5" customFormat="1" ht="25.5" hidden="1">
      <c r="A341" s="392"/>
      <c r="B341" s="349"/>
      <c r="C341" s="98" t="s">
        <v>303</v>
      </c>
      <c r="D341" s="99">
        <v>52000</v>
      </c>
      <c r="E341" s="100">
        <v>2020000</v>
      </c>
      <c r="F341" s="100"/>
      <c r="G341" s="100"/>
      <c r="H341" s="100">
        <v>2190000</v>
      </c>
      <c r="I341" s="100"/>
      <c r="J341" s="100">
        <v>1150000</v>
      </c>
      <c r="K341" s="100"/>
      <c r="L341" s="70"/>
      <c r="M341" s="97"/>
      <c r="N341" s="6"/>
      <c r="O341" s="6"/>
      <c r="P341" s="6"/>
    </row>
    <row r="342" spans="1:16" s="5" customFormat="1" ht="25.5" hidden="1">
      <c r="A342" s="392"/>
      <c r="B342" s="349"/>
      <c r="C342" s="98" t="s">
        <v>304</v>
      </c>
      <c r="D342" s="99">
        <v>52000</v>
      </c>
      <c r="E342" s="100">
        <v>2020000</v>
      </c>
      <c r="F342" s="100"/>
      <c r="G342" s="100"/>
      <c r="H342" s="100">
        <v>2190000</v>
      </c>
      <c r="I342" s="100"/>
      <c r="J342" s="100">
        <v>1150000</v>
      </c>
      <c r="K342" s="100"/>
      <c r="L342" s="70"/>
      <c r="M342" s="97"/>
      <c r="N342" s="6"/>
      <c r="O342" s="6"/>
      <c r="P342" s="6"/>
    </row>
    <row r="343" spans="1:16" s="5" customFormat="1" ht="25.5" hidden="1">
      <c r="A343" s="392"/>
      <c r="B343" s="349"/>
      <c r="C343" s="98" t="s">
        <v>305</v>
      </c>
      <c r="D343" s="99">
        <v>52000</v>
      </c>
      <c r="E343" s="100">
        <v>2020000</v>
      </c>
      <c r="F343" s="100"/>
      <c r="G343" s="100"/>
      <c r="H343" s="100">
        <v>2190000</v>
      </c>
      <c r="I343" s="100"/>
      <c r="J343" s="100">
        <v>1150000</v>
      </c>
      <c r="K343" s="100"/>
      <c r="L343" s="70"/>
      <c r="M343" s="97"/>
      <c r="N343" s="6"/>
      <c r="O343" s="6"/>
      <c r="P343" s="6"/>
    </row>
    <row r="344" spans="1:16" s="5" customFormat="1" ht="12.75" hidden="1">
      <c r="A344" s="392"/>
      <c r="B344" s="349"/>
      <c r="C344" s="95" t="s">
        <v>135</v>
      </c>
      <c r="D344" s="99">
        <f>SUM(D345:D349)</f>
        <v>260000</v>
      </c>
      <c r="E344" s="99">
        <f t="shared" ref="E344:J344" si="48">SUM(E345:E349)</f>
        <v>10100000</v>
      </c>
      <c r="F344" s="99">
        <f t="shared" si="48"/>
        <v>0</v>
      </c>
      <c r="G344" s="99">
        <f t="shared" si="48"/>
        <v>0</v>
      </c>
      <c r="H344" s="99">
        <f t="shared" si="48"/>
        <v>10950000</v>
      </c>
      <c r="I344" s="99"/>
      <c r="J344" s="99">
        <f t="shared" si="48"/>
        <v>5750000</v>
      </c>
      <c r="K344" s="99"/>
      <c r="L344" s="70"/>
      <c r="M344" s="97"/>
      <c r="N344" s="6"/>
      <c r="O344" s="6"/>
      <c r="P344" s="6"/>
    </row>
    <row r="345" spans="1:16" s="5" customFormat="1" ht="12.75" hidden="1">
      <c r="A345" s="392"/>
      <c r="B345" s="349"/>
      <c r="C345" s="98" t="s">
        <v>294</v>
      </c>
      <c r="D345" s="99">
        <v>52000</v>
      </c>
      <c r="E345" s="100">
        <v>2020000</v>
      </c>
      <c r="F345" s="100"/>
      <c r="G345" s="100"/>
      <c r="H345" s="100">
        <v>2190000</v>
      </c>
      <c r="I345" s="100"/>
      <c r="J345" s="100">
        <v>1150000</v>
      </c>
      <c r="K345" s="100"/>
      <c r="L345" s="70"/>
      <c r="M345" s="97"/>
      <c r="N345" s="6"/>
      <c r="O345" s="6"/>
      <c r="P345" s="6"/>
    </row>
    <row r="346" spans="1:16" s="5" customFormat="1" ht="25.5" hidden="1">
      <c r="A346" s="392"/>
      <c r="B346" s="349"/>
      <c r="C346" s="98" t="s">
        <v>295</v>
      </c>
      <c r="D346" s="99">
        <v>52000</v>
      </c>
      <c r="E346" s="100">
        <v>2020000</v>
      </c>
      <c r="F346" s="100"/>
      <c r="G346" s="100"/>
      <c r="H346" s="100">
        <v>2190000</v>
      </c>
      <c r="I346" s="100"/>
      <c r="J346" s="100">
        <v>1150000</v>
      </c>
      <c r="K346" s="100"/>
      <c r="L346" s="70"/>
      <c r="M346" s="97"/>
      <c r="N346" s="6"/>
      <c r="O346" s="6"/>
      <c r="P346" s="6"/>
    </row>
    <row r="347" spans="1:16" s="5" customFormat="1" ht="12.75" hidden="1">
      <c r="A347" s="392"/>
      <c r="B347" s="349"/>
      <c r="C347" s="98" t="s">
        <v>296</v>
      </c>
      <c r="D347" s="99">
        <v>52000</v>
      </c>
      <c r="E347" s="100">
        <v>2020000</v>
      </c>
      <c r="F347" s="100"/>
      <c r="G347" s="100"/>
      <c r="H347" s="100">
        <v>2190000</v>
      </c>
      <c r="I347" s="100"/>
      <c r="J347" s="100">
        <v>1150000</v>
      </c>
      <c r="K347" s="100"/>
      <c r="L347" s="70"/>
      <c r="M347" s="97"/>
      <c r="N347" s="6"/>
      <c r="O347" s="6"/>
      <c r="P347" s="6"/>
    </row>
    <row r="348" spans="1:16" s="5" customFormat="1" ht="12.75" hidden="1">
      <c r="A348" s="392"/>
      <c r="B348" s="349"/>
      <c r="C348" s="98" t="s">
        <v>297</v>
      </c>
      <c r="D348" s="99">
        <v>52000</v>
      </c>
      <c r="E348" s="100">
        <v>2020000</v>
      </c>
      <c r="F348" s="100"/>
      <c r="G348" s="100"/>
      <c r="H348" s="100">
        <v>2190000</v>
      </c>
      <c r="I348" s="100"/>
      <c r="J348" s="100">
        <v>1150000</v>
      </c>
      <c r="K348" s="100"/>
      <c r="L348" s="70"/>
      <c r="M348" s="97"/>
      <c r="N348" s="6"/>
      <c r="O348" s="6"/>
      <c r="P348" s="6"/>
    </row>
    <row r="349" spans="1:16" s="5" customFormat="1" ht="12.75" hidden="1">
      <c r="A349" s="392"/>
      <c r="B349" s="349"/>
      <c r="C349" s="98" t="s">
        <v>298</v>
      </c>
      <c r="D349" s="99">
        <v>52000</v>
      </c>
      <c r="E349" s="100">
        <v>2020000</v>
      </c>
      <c r="F349" s="100"/>
      <c r="G349" s="100"/>
      <c r="H349" s="100">
        <v>2190000</v>
      </c>
      <c r="I349" s="100"/>
      <c r="J349" s="100">
        <v>1150000</v>
      </c>
      <c r="K349" s="100"/>
      <c r="L349" s="70"/>
      <c r="M349" s="97"/>
      <c r="N349" s="6"/>
      <c r="O349" s="6"/>
      <c r="P349" s="6"/>
    </row>
    <row r="350" spans="1:16" s="5" customFormat="1" ht="15" hidden="1" customHeight="1">
      <c r="A350" s="392"/>
      <c r="B350" s="349"/>
      <c r="C350" s="95" t="s">
        <v>83</v>
      </c>
      <c r="D350" s="99">
        <f>SUM(D351:D355)</f>
        <v>156000</v>
      </c>
      <c r="E350" s="99">
        <f t="shared" ref="E350:J350" si="49">SUM(E351:E355)</f>
        <v>6060000</v>
      </c>
      <c r="F350" s="99">
        <f t="shared" si="49"/>
        <v>0</v>
      </c>
      <c r="G350" s="99">
        <f t="shared" si="49"/>
        <v>0</v>
      </c>
      <c r="H350" s="99">
        <f t="shared" si="49"/>
        <v>6570000</v>
      </c>
      <c r="I350" s="99"/>
      <c r="J350" s="99">
        <f t="shared" si="49"/>
        <v>3450000</v>
      </c>
      <c r="K350" s="99"/>
      <c r="L350" s="70"/>
      <c r="M350" s="97"/>
      <c r="N350" s="6"/>
      <c r="O350" s="6"/>
      <c r="P350" s="6"/>
    </row>
    <row r="351" spans="1:16" s="5" customFormat="1" ht="25.5" hidden="1">
      <c r="A351" s="392"/>
      <c r="B351" s="349"/>
      <c r="C351" s="98" t="s">
        <v>206</v>
      </c>
      <c r="D351" s="99"/>
      <c r="E351" s="100"/>
      <c r="F351" s="100"/>
      <c r="G351" s="100"/>
      <c r="H351" s="119"/>
      <c r="I351" s="119"/>
      <c r="J351" s="119"/>
      <c r="K351" s="119"/>
      <c r="L351" s="70"/>
      <c r="M351" s="97"/>
      <c r="N351" s="6"/>
      <c r="O351" s="6"/>
      <c r="P351" s="6"/>
    </row>
    <row r="352" spans="1:16" s="5" customFormat="1" ht="25.5" hidden="1">
      <c r="A352" s="392"/>
      <c r="B352" s="349"/>
      <c r="C352" s="98" t="s">
        <v>207</v>
      </c>
      <c r="D352" s="99"/>
      <c r="E352" s="100"/>
      <c r="F352" s="100"/>
      <c r="G352" s="100"/>
      <c r="H352" s="119"/>
      <c r="I352" s="119"/>
      <c r="J352" s="119"/>
      <c r="K352" s="119"/>
      <c r="L352" s="70"/>
      <c r="M352" s="97"/>
      <c r="N352" s="6"/>
      <c r="O352" s="6"/>
      <c r="P352" s="6"/>
    </row>
    <row r="353" spans="1:16" s="5" customFormat="1" ht="25.5" hidden="1">
      <c r="A353" s="392"/>
      <c r="B353" s="349"/>
      <c r="C353" s="98" t="s">
        <v>306</v>
      </c>
      <c r="D353" s="99">
        <v>52000</v>
      </c>
      <c r="E353" s="100">
        <v>2020000</v>
      </c>
      <c r="F353" s="100"/>
      <c r="G353" s="100"/>
      <c r="H353" s="100">
        <v>2190000</v>
      </c>
      <c r="I353" s="100"/>
      <c r="J353" s="100">
        <v>1150000</v>
      </c>
      <c r="K353" s="100"/>
      <c r="L353" s="70"/>
      <c r="M353" s="97"/>
      <c r="N353" s="6"/>
      <c r="O353" s="6"/>
      <c r="P353" s="6"/>
    </row>
    <row r="354" spans="1:16" s="5" customFormat="1" ht="25.5" hidden="1">
      <c r="A354" s="392"/>
      <c r="B354" s="349"/>
      <c r="C354" s="98" t="s">
        <v>307</v>
      </c>
      <c r="D354" s="99">
        <v>52000</v>
      </c>
      <c r="E354" s="100">
        <v>2020000</v>
      </c>
      <c r="F354" s="100"/>
      <c r="G354" s="100"/>
      <c r="H354" s="100">
        <v>2190000</v>
      </c>
      <c r="I354" s="100"/>
      <c r="J354" s="100">
        <v>1150000</v>
      </c>
      <c r="K354" s="100"/>
      <c r="L354" s="70"/>
      <c r="M354" s="97"/>
      <c r="N354" s="6"/>
      <c r="O354" s="6"/>
      <c r="P354" s="6"/>
    </row>
    <row r="355" spans="1:16" s="5" customFormat="1" ht="25.5" hidden="1">
      <c r="A355" s="392"/>
      <c r="B355" s="349"/>
      <c r="C355" s="98" t="s">
        <v>308</v>
      </c>
      <c r="D355" s="99">
        <v>52000</v>
      </c>
      <c r="E355" s="100">
        <v>2020000</v>
      </c>
      <c r="F355" s="100"/>
      <c r="G355" s="100"/>
      <c r="H355" s="100">
        <v>2190000</v>
      </c>
      <c r="I355" s="100"/>
      <c r="J355" s="100">
        <v>1150000</v>
      </c>
      <c r="K355" s="100"/>
      <c r="L355" s="70"/>
      <c r="M355" s="97"/>
      <c r="N355" s="6"/>
      <c r="O355" s="6"/>
      <c r="P355" s="6"/>
    </row>
    <row r="356" spans="1:16" s="5" customFormat="1" ht="15" hidden="1" customHeight="1">
      <c r="A356" s="392"/>
      <c r="B356" s="349"/>
      <c r="C356" s="95" t="s">
        <v>65</v>
      </c>
      <c r="D356" s="99">
        <f>SUM(D357:D371)</f>
        <v>156000</v>
      </c>
      <c r="E356" s="99">
        <f t="shared" ref="E356:J356" si="50">SUM(E357:E371)</f>
        <v>6060000</v>
      </c>
      <c r="F356" s="99">
        <f t="shared" si="50"/>
        <v>0</v>
      </c>
      <c r="G356" s="99">
        <f t="shared" si="50"/>
        <v>0</v>
      </c>
      <c r="H356" s="99">
        <f t="shared" si="50"/>
        <v>6570000</v>
      </c>
      <c r="I356" s="99"/>
      <c r="J356" s="99">
        <f t="shared" si="50"/>
        <v>3450000</v>
      </c>
      <c r="K356" s="99"/>
      <c r="L356" s="70"/>
      <c r="M356" s="97"/>
      <c r="N356" s="6"/>
      <c r="O356" s="6"/>
      <c r="P356" s="6"/>
    </row>
    <row r="357" spans="1:16" s="5" customFormat="1" ht="25.5" hidden="1">
      <c r="A357" s="392"/>
      <c r="B357" s="349"/>
      <c r="C357" s="98" t="s">
        <v>208</v>
      </c>
      <c r="D357" s="99"/>
      <c r="E357" s="100"/>
      <c r="F357" s="100"/>
      <c r="G357" s="100"/>
      <c r="H357" s="119"/>
      <c r="I357" s="119"/>
      <c r="J357" s="119"/>
      <c r="K357" s="119"/>
      <c r="L357" s="70"/>
      <c r="M357" s="97"/>
      <c r="N357" s="6"/>
      <c r="O357" s="6"/>
      <c r="P357" s="6"/>
    </row>
    <row r="358" spans="1:16" s="5" customFormat="1" ht="25.5" hidden="1">
      <c r="A358" s="392"/>
      <c r="B358" s="349"/>
      <c r="C358" s="98" t="s">
        <v>209</v>
      </c>
      <c r="D358" s="99"/>
      <c r="E358" s="100"/>
      <c r="F358" s="100"/>
      <c r="G358" s="100"/>
      <c r="H358" s="119"/>
      <c r="I358" s="119"/>
      <c r="J358" s="119"/>
      <c r="K358" s="119"/>
      <c r="L358" s="70"/>
      <c r="M358" s="97"/>
      <c r="N358" s="6"/>
      <c r="O358" s="6"/>
      <c r="P358" s="6"/>
    </row>
    <row r="359" spans="1:16" s="5" customFormat="1" ht="25.5" hidden="1">
      <c r="A359" s="392"/>
      <c r="B359" s="349"/>
      <c r="C359" s="98" t="s">
        <v>210</v>
      </c>
      <c r="D359" s="99"/>
      <c r="E359" s="100"/>
      <c r="F359" s="100"/>
      <c r="G359" s="100"/>
      <c r="H359" s="119"/>
      <c r="I359" s="119"/>
      <c r="J359" s="119"/>
      <c r="K359" s="119"/>
      <c r="L359" s="70"/>
      <c r="M359" s="97"/>
      <c r="N359" s="6"/>
      <c r="O359" s="6"/>
      <c r="P359" s="6"/>
    </row>
    <row r="360" spans="1:16" s="5" customFormat="1" ht="25.5" hidden="1">
      <c r="A360" s="392"/>
      <c r="B360" s="349"/>
      <c r="C360" s="98" t="s">
        <v>211</v>
      </c>
      <c r="D360" s="99"/>
      <c r="E360" s="100"/>
      <c r="F360" s="100"/>
      <c r="G360" s="100"/>
      <c r="H360" s="119"/>
      <c r="I360" s="119"/>
      <c r="J360" s="119"/>
      <c r="K360" s="119"/>
      <c r="L360" s="70"/>
      <c r="M360" s="97"/>
      <c r="N360" s="6"/>
      <c r="O360" s="6"/>
      <c r="P360" s="6"/>
    </row>
    <row r="361" spans="1:16" s="5" customFormat="1" ht="25.5" hidden="1">
      <c r="A361" s="392"/>
      <c r="B361" s="349"/>
      <c r="C361" s="98" t="s">
        <v>212</v>
      </c>
      <c r="D361" s="99"/>
      <c r="E361" s="100"/>
      <c r="F361" s="100"/>
      <c r="G361" s="100"/>
      <c r="H361" s="119"/>
      <c r="I361" s="119"/>
      <c r="J361" s="119"/>
      <c r="K361" s="119"/>
      <c r="L361" s="70"/>
      <c r="M361" s="97"/>
      <c r="N361" s="6"/>
      <c r="O361" s="6"/>
      <c r="P361" s="6"/>
    </row>
    <row r="362" spans="1:16" s="5" customFormat="1" ht="25.5" hidden="1">
      <c r="A362" s="392"/>
      <c r="B362" s="349"/>
      <c r="C362" s="98" t="s">
        <v>213</v>
      </c>
      <c r="D362" s="99"/>
      <c r="E362" s="100"/>
      <c r="F362" s="100"/>
      <c r="G362" s="100"/>
      <c r="H362" s="119"/>
      <c r="I362" s="119"/>
      <c r="J362" s="119"/>
      <c r="K362" s="119"/>
      <c r="L362" s="70"/>
      <c r="M362" s="97"/>
      <c r="N362" s="6"/>
      <c r="O362" s="6"/>
      <c r="P362" s="6"/>
    </row>
    <row r="363" spans="1:16" s="5" customFormat="1" ht="25.5" hidden="1">
      <c r="A363" s="392"/>
      <c r="B363" s="349"/>
      <c r="C363" s="98" t="s">
        <v>214</v>
      </c>
      <c r="D363" s="99"/>
      <c r="E363" s="100"/>
      <c r="F363" s="100"/>
      <c r="G363" s="100"/>
      <c r="H363" s="119"/>
      <c r="I363" s="119"/>
      <c r="J363" s="119"/>
      <c r="K363" s="119"/>
      <c r="L363" s="70"/>
      <c r="M363" s="97"/>
      <c r="N363" s="6"/>
      <c r="O363" s="6"/>
      <c r="P363" s="6"/>
    </row>
    <row r="364" spans="1:16" s="5" customFormat="1" ht="25.5" hidden="1">
      <c r="A364" s="392"/>
      <c r="B364" s="349"/>
      <c r="C364" s="98" t="s">
        <v>215</v>
      </c>
      <c r="D364" s="99"/>
      <c r="E364" s="100"/>
      <c r="F364" s="100"/>
      <c r="G364" s="100"/>
      <c r="H364" s="119"/>
      <c r="I364" s="119"/>
      <c r="J364" s="119"/>
      <c r="K364" s="119"/>
      <c r="L364" s="70"/>
      <c r="M364" s="97"/>
      <c r="N364" s="6"/>
      <c r="O364" s="6"/>
      <c r="P364" s="6"/>
    </row>
    <row r="365" spans="1:16" s="5" customFormat="1" ht="25.5" hidden="1">
      <c r="A365" s="392"/>
      <c r="B365" s="349"/>
      <c r="C365" s="98" t="s">
        <v>216</v>
      </c>
      <c r="D365" s="99"/>
      <c r="E365" s="100"/>
      <c r="F365" s="100"/>
      <c r="G365" s="100"/>
      <c r="H365" s="119"/>
      <c r="I365" s="119"/>
      <c r="J365" s="119"/>
      <c r="K365" s="119"/>
      <c r="L365" s="70"/>
      <c r="M365" s="97"/>
      <c r="N365" s="6"/>
      <c r="O365" s="6"/>
      <c r="P365" s="6"/>
    </row>
    <row r="366" spans="1:16" s="5" customFormat="1" ht="25.5" hidden="1">
      <c r="A366" s="392"/>
      <c r="B366" s="349"/>
      <c r="C366" s="98" t="s">
        <v>217</v>
      </c>
      <c r="D366" s="99"/>
      <c r="E366" s="100"/>
      <c r="F366" s="100"/>
      <c r="G366" s="100"/>
      <c r="H366" s="119"/>
      <c r="I366" s="119"/>
      <c r="J366" s="119"/>
      <c r="K366" s="119"/>
      <c r="L366" s="70"/>
      <c r="M366" s="97"/>
      <c r="N366" s="6"/>
      <c r="O366" s="6"/>
      <c r="P366" s="6"/>
    </row>
    <row r="367" spans="1:16" s="5" customFormat="1" ht="25.5" hidden="1">
      <c r="A367" s="392"/>
      <c r="B367" s="349"/>
      <c r="C367" s="98" t="s">
        <v>218</v>
      </c>
      <c r="D367" s="99"/>
      <c r="E367" s="100"/>
      <c r="F367" s="100"/>
      <c r="G367" s="100"/>
      <c r="H367" s="119"/>
      <c r="I367" s="119"/>
      <c r="J367" s="119"/>
      <c r="K367" s="119"/>
      <c r="L367" s="70"/>
      <c r="M367" s="97"/>
      <c r="N367" s="6"/>
      <c r="O367" s="6"/>
      <c r="P367" s="6"/>
    </row>
    <row r="368" spans="1:16" s="5" customFormat="1" ht="25.5" hidden="1">
      <c r="A368" s="392"/>
      <c r="B368" s="349"/>
      <c r="C368" s="98" t="s">
        <v>219</v>
      </c>
      <c r="D368" s="99"/>
      <c r="E368" s="100"/>
      <c r="F368" s="100"/>
      <c r="G368" s="100"/>
      <c r="H368" s="119"/>
      <c r="I368" s="119"/>
      <c r="J368" s="119"/>
      <c r="K368" s="119"/>
      <c r="L368" s="70"/>
      <c r="M368" s="97"/>
      <c r="N368" s="6"/>
      <c r="O368" s="6"/>
      <c r="P368" s="6"/>
    </row>
    <row r="369" spans="1:16" s="5" customFormat="1" ht="25.5" hidden="1">
      <c r="A369" s="392"/>
      <c r="B369" s="349"/>
      <c r="C369" s="98" t="s">
        <v>279</v>
      </c>
      <c r="D369" s="99">
        <v>52000</v>
      </c>
      <c r="E369" s="100">
        <v>2020000</v>
      </c>
      <c r="F369" s="100"/>
      <c r="G369" s="100"/>
      <c r="H369" s="100">
        <v>2190000</v>
      </c>
      <c r="I369" s="100"/>
      <c r="J369" s="100">
        <v>1150000</v>
      </c>
      <c r="K369" s="100"/>
      <c r="L369" s="70"/>
      <c r="M369" s="97"/>
      <c r="N369" s="6"/>
      <c r="O369" s="6"/>
      <c r="P369" s="6"/>
    </row>
    <row r="370" spans="1:16" s="5" customFormat="1" ht="25.5" hidden="1">
      <c r="A370" s="392"/>
      <c r="B370" s="349"/>
      <c r="C370" s="98" t="s">
        <v>280</v>
      </c>
      <c r="D370" s="99">
        <v>52000</v>
      </c>
      <c r="E370" s="100">
        <v>2020000</v>
      </c>
      <c r="F370" s="100"/>
      <c r="G370" s="100"/>
      <c r="H370" s="100">
        <v>2190000</v>
      </c>
      <c r="I370" s="100"/>
      <c r="J370" s="100">
        <v>1150000</v>
      </c>
      <c r="K370" s="100"/>
      <c r="L370" s="70"/>
      <c r="M370" s="97"/>
      <c r="N370" s="6"/>
      <c r="O370" s="6"/>
      <c r="P370" s="6"/>
    </row>
    <row r="371" spans="1:16" s="5" customFormat="1" ht="25.5" hidden="1">
      <c r="A371" s="392"/>
      <c r="B371" s="349"/>
      <c r="C371" s="98" t="s">
        <v>281</v>
      </c>
      <c r="D371" s="99">
        <v>52000</v>
      </c>
      <c r="E371" s="100">
        <v>2020000</v>
      </c>
      <c r="F371" s="100"/>
      <c r="G371" s="100"/>
      <c r="H371" s="100">
        <v>2190000</v>
      </c>
      <c r="I371" s="100"/>
      <c r="J371" s="100">
        <v>1150000</v>
      </c>
      <c r="K371" s="100"/>
      <c r="L371" s="70"/>
      <c r="M371" s="97"/>
      <c r="N371" s="6"/>
      <c r="O371" s="6"/>
      <c r="P371" s="6"/>
    </row>
    <row r="372" spans="1:16" s="5" customFormat="1" ht="25.5" hidden="1">
      <c r="A372" s="392"/>
      <c r="B372" s="400" t="s">
        <v>34</v>
      </c>
      <c r="C372" s="98" t="s">
        <v>35</v>
      </c>
      <c r="D372" s="96">
        <f>D373+D376+D381+D384</f>
        <v>24196645</v>
      </c>
      <c r="E372" s="96">
        <f t="shared" ref="E372:J372" si="51">E373+E376+E381+E384</f>
        <v>0</v>
      </c>
      <c r="F372" s="100"/>
      <c r="G372" s="100"/>
      <c r="H372" s="96">
        <f t="shared" si="51"/>
        <v>0</v>
      </c>
      <c r="I372" s="96"/>
      <c r="J372" s="96">
        <f t="shared" si="51"/>
        <v>0</v>
      </c>
      <c r="K372" s="96"/>
      <c r="L372" s="70"/>
      <c r="M372" s="97"/>
      <c r="N372" s="6"/>
      <c r="O372" s="6"/>
      <c r="P372" s="6"/>
    </row>
    <row r="373" spans="1:16" s="5" customFormat="1" ht="12.75" hidden="1">
      <c r="A373" s="392"/>
      <c r="B373" s="401"/>
      <c r="C373" s="95" t="s">
        <v>57</v>
      </c>
      <c r="D373" s="172">
        <f>D374+D375</f>
        <v>4510273</v>
      </c>
      <c r="E373" s="100"/>
      <c r="F373" s="100"/>
      <c r="G373" s="100"/>
      <c r="H373" s="100"/>
      <c r="I373" s="100"/>
      <c r="J373" s="100"/>
      <c r="K373" s="100"/>
      <c r="L373" s="70"/>
      <c r="M373" s="97"/>
      <c r="N373" s="6"/>
      <c r="O373" s="6"/>
      <c r="P373" s="6"/>
    </row>
    <row r="374" spans="1:16" s="5" customFormat="1" ht="25.5" hidden="1">
      <c r="A374" s="392"/>
      <c r="B374" s="401"/>
      <c r="C374" s="98" t="s">
        <v>200</v>
      </c>
      <c r="D374" s="173">
        <v>2263513</v>
      </c>
      <c r="E374" s="100"/>
      <c r="F374" s="100"/>
      <c r="G374" s="100"/>
      <c r="H374" s="100"/>
      <c r="I374" s="100"/>
      <c r="J374" s="100"/>
      <c r="K374" s="100"/>
      <c r="L374" s="70"/>
      <c r="M374" s="97"/>
      <c r="N374" s="6"/>
      <c r="O374" s="6"/>
      <c r="P374" s="6"/>
    </row>
    <row r="375" spans="1:16" s="5" customFormat="1" ht="25.5" hidden="1">
      <c r="A375" s="392"/>
      <c r="B375" s="401"/>
      <c r="C375" s="98" t="s">
        <v>201</v>
      </c>
      <c r="D375" s="173">
        <v>2246760</v>
      </c>
      <c r="E375" s="100"/>
      <c r="F375" s="100"/>
      <c r="G375" s="100"/>
      <c r="H375" s="100"/>
      <c r="I375" s="100"/>
      <c r="J375" s="100"/>
      <c r="K375" s="100"/>
      <c r="L375" s="70"/>
      <c r="M375" s="97"/>
      <c r="N375" s="6"/>
      <c r="O375" s="6"/>
      <c r="P375" s="6"/>
    </row>
    <row r="376" spans="1:16" s="5" customFormat="1" ht="12.75" hidden="1">
      <c r="A376" s="392"/>
      <c r="B376" s="401"/>
      <c r="C376" s="95" t="s">
        <v>74</v>
      </c>
      <c r="D376" s="172">
        <f>D377+D378+D379+D380</f>
        <v>7218202</v>
      </c>
      <c r="E376" s="100"/>
      <c r="F376" s="100"/>
      <c r="G376" s="100"/>
      <c r="H376" s="100"/>
      <c r="I376" s="100"/>
      <c r="J376" s="100"/>
      <c r="K376" s="100"/>
      <c r="L376" s="70"/>
      <c r="M376" s="97"/>
      <c r="N376" s="6"/>
      <c r="O376" s="6"/>
      <c r="P376" s="6"/>
    </row>
    <row r="377" spans="1:16" s="5" customFormat="1" ht="25.5" hidden="1">
      <c r="A377" s="392"/>
      <c r="B377" s="401"/>
      <c r="C377" s="98" t="s">
        <v>202</v>
      </c>
      <c r="D377" s="173">
        <v>1155393</v>
      </c>
      <c r="E377" s="100"/>
      <c r="F377" s="100"/>
      <c r="G377" s="100"/>
      <c r="H377" s="100"/>
      <c r="I377" s="100"/>
      <c r="J377" s="100"/>
      <c r="K377" s="100"/>
      <c r="L377" s="70"/>
      <c r="M377" s="97"/>
      <c r="N377" s="6"/>
      <c r="O377" s="6"/>
      <c r="P377" s="6"/>
    </row>
    <row r="378" spans="1:16" s="5" customFormat="1" ht="25.5" hidden="1">
      <c r="A378" s="392"/>
      <c r="B378" s="401"/>
      <c r="C378" s="98" t="s">
        <v>203</v>
      </c>
      <c r="D378" s="173">
        <v>1178440</v>
      </c>
      <c r="E378" s="100"/>
      <c r="F378" s="100"/>
      <c r="G378" s="100"/>
      <c r="H378" s="100"/>
      <c r="I378" s="100"/>
      <c r="J378" s="100"/>
      <c r="K378" s="100"/>
      <c r="L378" s="70"/>
      <c r="M378" s="97"/>
      <c r="N378" s="6"/>
      <c r="O378" s="6"/>
      <c r="P378" s="6"/>
    </row>
    <row r="379" spans="1:16" s="5" customFormat="1" ht="25.5" hidden="1">
      <c r="A379" s="392"/>
      <c r="B379" s="401"/>
      <c r="C379" s="98" t="s">
        <v>204</v>
      </c>
      <c r="D379" s="173">
        <v>2443127</v>
      </c>
      <c r="E379" s="100"/>
      <c r="F379" s="100"/>
      <c r="G379" s="100"/>
      <c r="H379" s="100"/>
      <c r="I379" s="100"/>
      <c r="J379" s="100"/>
      <c r="K379" s="100"/>
      <c r="L379" s="70"/>
      <c r="M379" s="97"/>
      <c r="N379" s="6"/>
      <c r="O379" s="6"/>
      <c r="P379" s="6"/>
    </row>
    <row r="380" spans="1:16" s="5" customFormat="1" ht="25.5" hidden="1">
      <c r="A380" s="392"/>
      <c r="B380" s="401"/>
      <c r="C380" s="98" t="s">
        <v>205</v>
      </c>
      <c r="D380" s="173">
        <v>2441242</v>
      </c>
      <c r="E380" s="100"/>
      <c r="F380" s="100"/>
      <c r="G380" s="100"/>
      <c r="H380" s="100"/>
      <c r="I380" s="100"/>
      <c r="J380" s="100"/>
      <c r="K380" s="100"/>
      <c r="L380" s="70"/>
      <c r="M380" s="97"/>
      <c r="N380" s="6"/>
      <c r="O380" s="6"/>
      <c r="P380" s="6"/>
    </row>
    <row r="381" spans="1:16" s="5" customFormat="1" ht="12.75" hidden="1">
      <c r="A381" s="392"/>
      <c r="B381" s="401"/>
      <c r="C381" s="95" t="s">
        <v>83</v>
      </c>
      <c r="D381" s="172">
        <f>D382+D383</f>
        <v>4376409</v>
      </c>
      <c r="E381" s="100"/>
      <c r="F381" s="100"/>
      <c r="G381" s="100"/>
      <c r="H381" s="100"/>
      <c r="I381" s="100"/>
      <c r="J381" s="100"/>
      <c r="K381" s="100"/>
      <c r="L381" s="70"/>
      <c r="M381" s="97"/>
      <c r="N381" s="6"/>
      <c r="O381" s="6"/>
      <c r="P381" s="6"/>
    </row>
    <row r="382" spans="1:16" s="5" customFormat="1" ht="25.5" hidden="1">
      <c r="A382" s="392"/>
      <c r="B382" s="401"/>
      <c r="C382" s="98" t="s">
        <v>206</v>
      </c>
      <c r="D382" s="173">
        <v>2177067</v>
      </c>
      <c r="E382" s="100"/>
      <c r="F382" s="100"/>
      <c r="G382" s="100"/>
      <c r="H382" s="100"/>
      <c r="I382" s="100"/>
      <c r="J382" s="100"/>
      <c r="K382" s="100"/>
      <c r="L382" s="70"/>
      <c r="M382" s="97"/>
      <c r="N382" s="6"/>
      <c r="O382" s="6"/>
      <c r="P382" s="6"/>
    </row>
    <row r="383" spans="1:16" s="5" customFormat="1" ht="25.5" hidden="1">
      <c r="A383" s="392"/>
      <c r="B383" s="401"/>
      <c r="C383" s="98" t="s">
        <v>207</v>
      </c>
      <c r="D383" s="173">
        <v>2199342</v>
      </c>
      <c r="E383" s="100"/>
      <c r="F383" s="100"/>
      <c r="G383" s="100"/>
      <c r="H383" s="100"/>
      <c r="I383" s="100"/>
      <c r="J383" s="100"/>
      <c r="K383" s="100"/>
      <c r="L383" s="70"/>
      <c r="M383" s="97"/>
      <c r="N383" s="6"/>
      <c r="O383" s="6"/>
      <c r="P383" s="6"/>
    </row>
    <row r="384" spans="1:16" s="5" customFormat="1" ht="12.75" hidden="1">
      <c r="A384" s="392"/>
      <c r="B384" s="401"/>
      <c r="C384" s="95" t="s">
        <v>65</v>
      </c>
      <c r="D384" s="172">
        <f>SUM(D385:D396)</f>
        <v>8091761</v>
      </c>
      <c r="E384" s="100"/>
      <c r="F384" s="100"/>
      <c r="G384" s="100"/>
      <c r="H384" s="100"/>
      <c r="I384" s="100"/>
      <c r="J384" s="100"/>
      <c r="K384" s="100"/>
      <c r="L384" s="70"/>
      <c r="M384" s="97"/>
      <c r="N384" s="6"/>
      <c r="O384" s="6"/>
      <c r="P384" s="6"/>
    </row>
    <row r="385" spans="1:16" s="5" customFormat="1" ht="25.5" hidden="1">
      <c r="A385" s="392"/>
      <c r="B385" s="401"/>
      <c r="C385" s="98" t="s">
        <v>208</v>
      </c>
      <c r="D385" s="173">
        <v>1016289</v>
      </c>
      <c r="E385" s="100"/>
      <c r="F385" s="100"/>
      <c r="G385" s="100"/>
      <c r="H385" s="100"/>
      <c r="I385" s="100"/>
      <c r="J385" s="100"/>
      <c r="K385" s="100"/>
      <c r="L385" s="70"/>
      <c r="M385" s="97"/>
      <c r="N385" s="6"/>
      <c r="O385" s="6"/>
      <c r="P385" s="6"/>
    </row>
    <row r="386" spans="1:16" s="5" customFormat="1" ht="25.5" hidden="1">
      <c r="A386" s="392"/>
      <c r="B386" s="401"/>
      <c r="C386" s="98" t="s">
        <v>209</v>
      </c>
      <c r="D386" s="173">
        <v>199543</v>
      </c>
      <c r="E386" s="100"/>
      <c r="F386" s="100"/>
      <c r="G386" s="100"/>
      <c r="H386" s="100"/>
      <c r="I386" s="100"/>
      <c r="J386" s="100"/>
      <c r="K386" s="100"/>
      <c r="L386" s="70"/>
      <c r="M386" s="97"/>
      <c r="N386" s="6"/>
      <c r="O386" s="6"/>
      <c r="P386" s="6"/>
    </row>
    <row r="387" spans="1:16" s="5" customFormat="1" ht="25.5" hidden="1">
      <c r="A387" s="392"/>
      <c r="B387" s="401"/>
      <c r="C387" s="98" t="s">
        <v>210</v>
      </c>
      <c r="D387" s="173">
        <v>207206</v>
      </c>
      <c r="E387" s="100"/>
      <c r="F387" s="100"/>
      <c r="G387" s="100"/>
      <c r="H387" s="100"/>
      <c r="I387" s="100"/>
      <c r="J387" s="100"/>
      <c r="K387" s="100"/>
      <c r="L387" s="70"/>
      <c r="M387" s="97"/>
      <c r="N387" s="6"/>
      <c r="O387" s="6"/>
      <c r="P387" s="6"/>
    </row>
    <row r="388" spans="1:16" s="5" customFormat="1" ht="25.5" hidden="1">
      <c r="A388" s="392"/>
      <c r="B388" s="401"/>
      <c r="C388" s="98" t="s">
        <v>211</v>
      </c>
      <c r="D388" s="173">
        <v>179422</v>
      </c>
      <c r="E388" s="100"/>
      <c r="F388" s="100"/>
      <c r="G388" s="100"/>
      <c r="H388" s="100"/>
      <c r="I388" s="100"/>
      <c r="J388" s="100"/>
      <c r="K388" s="100"/>
      <c r="L388" s="70"/>
      <c r="M388" s="97"/>
      <c r="N388" s="6"/>
      <c r="O388" s="6"/>
      <c r="P388" s="6"/>
    </row>
    <row r="389" spans="1:16" s="5" customFormat="1" ht="25.5" hidden="1">
      <c r="A389" s="392"/>
      <c r="B389" s="401"/>
      <c r="C389" s="98" t="s">
        <v>212</v>
      </c>
      <c r="D389" s="173">
        <v>968529</v>
      </c>
      <c r="E389" s="100"/>
      <c r="F389" s="100"/>
      <c r="G389" s="100"/>
      <c r="H389" s="100"/>
      <c r="I389" s="100"/>
      <c r="J389" s="100"/>
      <c r="K389" s="100"/>
      <c r="L389" s="70"/>
      <c r="M389" s="97"/>
      <c r="N389" s="6"/>
      <c r="O389" s="6"/>
      <c r="P389" s="6"/>
    </row>
    <row r="390" spans="1:16" s="5" customFormat="1" ht="25.5" hidden="1">
      <c r="A390" s="392"/>
      <c r="B390" s="401"/>
      <c r="C390" s="98" t="s">
        <v>213</v>
      </c>
      <c r="D390" s="173">
        <v>253785</v>
      </c>
      <c r="E390" s="100"/>
      <c r="F390" s="100"/>
      <c r="G390" s="100"/>
      <c r="H390" s="100"/>
      <c r="I390" s="100"/>
      <c r="J390" s="100"/>
      <c r="K390" s="100"/>
      <c r="L390" s="70"/>
      <c r="M390" s="97"/>
      <c r="N390" s="6"/>
      <c r="O390" s="6"/>
      <c r="P390" s="6"/>
    </row>
    <row r="391" spans="1:16" s="5" customFormat="1" ht="25.5" hidden="1">
      <c r="A391" s="392"/>
      <c r="B391" s="401"/>
      <c r="C391" s="98" t="s">
        <v>214</v>
      </c>
      <c r="D391" s="173">
        <v>2308867</v>
      </c>
      <c r="E391" s="100"/>
      <c r="F391" s="100"/>
      <c r="G391" s="100"/>
      <c r="H391" s="100"/>
      <c r="I391" s="100"/>
      <c r="J391" s="100"/>
      <c r="K391" s="100"/>
      <c r="L391" s="70"/>
      <c r="M391" s="97"/>
      <c r="N391" s="6"/>
      <c r="O391" s="6"/>
      <c r="P391" s="6"/>
    </row>
    <row r="392" spans="1:16" s="5" customFormat="1" ht="25.5" hidden="1">
      <c r="A392" s="392"/>
      <c r="B392" s="401"/>
      <c r="C392" s="98" t="s">
        <v>215</v>
      </c>
      <c r="D392" s="173">
        <v>132259</v>
      </c>
      <c r="E392" s="100"/>
      <c r="F392" s="100"/>
      <c r="G392" s="100"/>
      <c r="H392" s="100"/>
      <c r="I392" s="100"/>
      <c r="J392" s="100"/>
      <c r="K392" s="100"/>
      <c r="L392" s="70"/>
      <c r="M392" s="97"/>
      <c r="N392" s="6"/>
      <c r="O392" s="6"/>
      <c r="P392" s="6"/>
    </row>
    <row r="393" spans="1:16" s="5" customFormat="1" ht="25.5" hidden="1">
      <c r="A393" s="392"/>
      <c r="B393" s="401"/>
      <c r="C393" s="98" t="s">
        <v>216</v>
      </c>
      <c r="D393" s="173">
        <v>208822</v>
      </c>
      <c r="E393" s="100"/>
      <c r="F393" s="100"/>
      <c r="G393" s="100"/>
      <c r="H393" s="100"/>
      <c r="I393" s="100"/>
      <c r="J393" s="100"/>
      <c r="K393" s="100"/>
      <c r="L393" s="70"/>
      <c r="M393" s="97"/>
      <c r="N393" s="6"/>
      <c r="O393" s="6"/>
      <c r="P393" s="6"/>
    </row>
    <row r="394" spans="1:16" s="5" customFormat="1" ht="25.5" hidden="1">
      <c r="A394" s="392"/>
      <c r="B394" s="401"/>
      <c r="C394" s="98" t="s">
        <v>217</v>
      </c>
      <c r="D394" s="173">
        <v>2274937</v>
      </c>
      <c r="E394" s="100"/>
      <c r="F394" s="100"/>
      <c r="G394" s="100"/>
      <c r="H394" s="100"/>
      <c r="I394" s="100"/>
      <c r="J394" s="100"/>
      <c r="K394" s="100"/>
      <c r="L394" s="70"/>
      <c r="M394" s="97"/>
      <c r="N394" s="6"/>
      <c r="O394" s="6"/>
      <c r="P394" s="6"/>
    </row>
    <row r="395" spans="1:16" s="5" customFormat="1" ht="25.5" hidden="1">
      <c r="A395" s="392"/>
      <c r="B395" s="401"/>
      <c r="C395" s="98" t="s">
        <v>218</v>
      </c>
      <c r="D395" s="173">
        <v>138199</v>
      </c>
      <c r="E395" s="100"/>
      <c r="F395" s="100"/>
      <c r="G395" s="100"/>
      <c r="H395" s="100"/>
      <c r="I395" s="100"/>
      <c r="J395" s="100"/>
      <c r="K395" s="100"/>
      <c r="L395" s="70"/>
      <c r="M395" s="97"/>
      <c r="N395" s="6"/>
      <c r="O395" s="6"/>
      <c r="P395" s="6"/>
    </row>
    <row r="396" spans="1:16" s="5" customFormat="1" ht="25.5" hidden="1">
      <c r="A396" s="393"/>
      <c r="B396" s="429"/>
      <c r="C396" s="98" t="s">
        <v>219</v>
      </c>
      <c r="D396" s="173">
        <v>203903</v>
      </c>
      <c r="E396" s="100"/>
      <c r="F396" s="100"/>
      <c r="G396" s="100"/>
      <c r="H396" s="100"/>
      <c r="I396" s="100"/>
      <c r="J396" s="100"/>
      <c r="K396" s="100"/>
      <c r="L396" s="70"/>
      <c r="M396" s="97"/>
      <c r="N396" s="6"/>
      <c r="O396" s="6"/>
      <c r="P396" s="6"/>
    </row>
    <row r="397" spans="1:16" s="5" customFormat="1" ht="25.5" hidden="1">
      <c r="A397" s="391" t="s">
        <v>18</v>
      </c>
      <c r="B397" s="185" t="s">
        <v>47</v>
      </c>
      <c r="C397" s="95" t="s">
        <v>84</v>
      </c>
      <c r="D397" s="96">
        <f t="shared" ref="D397" si="52">D398</f>
        <v>151314913</v>
      </c>
      <c r="E397" s="96">
        <f>E398</f>
        <v>288657877</v>
      </c>
      <c r="F397" s="96">
        <f>F398</f>
        <v>179531062</v>
      </c>
      <c r="G397" s="96">
        <f>G398</f>
        <v>179531062</v>
      </c>
      <c r="H397" s="96">
        <f>H398</f>
        <v>382392817</v>
      </c>
      <c r="I397" s="96">
        <f t="shared" ref="I397:K397" si="53">I398</f>
        <v>179531062</v>
      </c>
      <c r="J397" s="96">
        <f t="shared" si="53"/>
        <v>508116778</v>
      </c>
      <c r="K397" s="96">
        <f t="shared" si="53"/>
        <v>179531062</v>
      </c>
      <c r="L397" s="9"/>
      <c r="M397" s="97"/>
      <c r="N397" s="6"/>
      <c r="O397" s="6"/>
      <c r="P397" s="6"/>
    </row>
    <row r="398" spans="1:16" s="5" customFormat="1" ht="12.75" hidden="1">
      <c r="A398" s="392"/>
      <c r="B398" s="394" t="s">
        <v>46</v>
      </c>
      <c r="C398" s="102" t="s">
        <v>45</v>
      </c>
      <c r="D398" s="99">
        <f>SUM(D399:D411)</f>
        <v>151314913</v>
      </c>
      <c r="E398" s="99">
        <f>SUM(E399:E416)</f>
        <v>288657877</v>
      </c>
      <c r="F398" s="99">
        <v>179531062</v>
      </c>
      <c r="G398" s="99">
        <v>179531062</v>
      </c>
      <c r="H398" s="99">
        <f>SUM(H399:H416)</f>
        <v>382392817</v>
      </c>
      <c r="I398" s="99">
        <v>179531062</v>
      </c>
      <c r="J398" s="99">
        <f>SUM(J399:J416)</f>
        <v>508116778</v>
      </c>
      <c r="K398" s="99">
        <v>179531062</v>
      </c>
      <c r="L398" s="9"/>
      <c r="M398" s="97"/>
      <c r="N398" s="6"/>
      <c r="O398" s="6"/>
      <c r="P398" s="6"/>
    </row>
    <row r="399" spans="1:16" s="5" customFormat="1" ht="25.5" hidden="1">
      <c r="A399" s="392"/>
      <c r="B399" s="395"/>
      <c r="C399" s="102" t="s">
        <v>371</v>
      </c>
      <c r="D399" s="99"/>
      <c r="E399" s="99">
        <v>12000000</v>
      </c>
      <c r="F399" s="99"/>
      <c r="G399" s="99"/>
      <c r="H399" s="99">
        <v>12000000</v>
      </c>
      <c r="I399" s="99"/>
      <c r="J399" s="99">
        <v>14500000</v>
      </c>
      <c r="K399" s="99"/>
      <c r="L399" s="9"/>
      <c r="M399" s="97"/>
      <c r="N399" s="6"/>
      <c r="O399" s="6"/>
      <c r="P399" s="6"/>
    </row>
    <row r="400" spans="1:16" s="5" customFormat="1" ht="25.5" hidden="1">
      <c r="A400" s="392"/>
      <c r="B400" s="395"/>
      <c r="C400" s="102" t="s">
        <v>372</v>
      </c>
      <c r="D400" s="99"/>
      <c r="E400" s="99">
        <v>3000000</v>
      </c>
      <c r="F400" s="99"/>
      <c r="G400" s="99"/>
      <c r="H400" s="99">
        <v>6698907</v>
      </c>
      <c r="I400" s="99"/>
      <c r="J400" s="99"/>
      <c r="K400" s="99"/>
      <c r="L400" s="9"/>
      <c r="M400" s="97"/>
      <c r="N400" s="6"/>
      <c r="O400" s="6"/>
      <c r="P400" s="6"/>
    </row>
    <row r="401" spans="1:16" s="5" customFormat="1" ht="25.5" hidden="1">
      <c r="A401" s="392"/>
      <c r="B401" s="395"/>
      <c r="C401" s="102" t="s">
        <v>373</v>
      </c>
      <c r="D401" s="99"/>
      <c r="E401" s="99">
        <v>20000000</v>
      </c>
      <c r="F401" s="99"/>
      <c r="G401" s="99"/>
      <c r="H401" s="99">
        <v>30000000</v>
      </c>
      <c r="I401" s="99"/>
      <c r="J401" s="99">
        <v>30000000</v>
      </c>
      <c r="K401" s="99"/>
      <c r="L401" s="9"/>
      <c r="M401" s="97"/>
      <c r="N401" s="6"/>
      <c r="O401" s="6"/>
      <c r="P401" s="6"/>
    </row>
    <row r="402" spans="1:16" s="5" customFormat="1" ht="38.25" hidden="1">
      <c r="A402" s="392"/>
      <c r="B402" s="395"/>
      <c r="C402" s="102" t="s">
        <v>242</v>
      </c>
      <c r="D402" s="99">
        <v>12005839</v>
      </c>
      <c r="E402" s="100">
        <v>3749776</v>
      </c>
      <c r="F402" s="100"/>
      <c r="G402" s="100"/>
      <c r="H402" s="100">
        <v>3355182</v>
      </c>
      <c r="I402" s="100"/>
      <c r="J402" s="100">
        <v>2961204</v>
      </c>
      <c r="K402" s="100"/>
      <c r="L402" s="9"/>
      <c r="M402" s="97"/>
      <c r="N402" s="6"/>
      <c r="O402" s="6"/>
      <c r="P402" s="6"/>
    </row>
    <row r="403" spans="1:16" s="5" customFormat="1" ht="25.5" hidden="1">
      <c r="A403" s="392"/>
      <c r="B403" s="395"/>
      <c r="C403" s="102" t="s">
        <v>243</v>
      </c>
      <c r="D403" s="99">
        <v>20751240</v>
      </c>
      <c r="E403" s="100">
        <v>33941972</v>
      </c>
      <c r="F403" s="100"/>
      <c r="G403" s="100"/>
      <c r="H403" s="100">
        <v>33475490</v>
      </c>
      <c r="I403" s="100"/>
      <c r="J403" s="100">
        <v>32870168</v>
      </c>
      <c r="K403" s="100"/>
      <c r="L403" s="9"/>
      <c r="M403" s="97"/>
      <c r="N403" s="6"/>
      <c r="O403" s="6"/>
      <c r="P403" s="6"/>
    </row>
    <row r="404" spans="1:16" s="5" customFormat="1" ht="25.5" hidden="1">
      <c r="A404" s="392"/>
      <c r="B404" s="395"/>
      <c r="C404" s="102" t="s">
        <v>244</v>
      </c>
      <c r="D404" s="99">
        <v>11434386</v>
      </c>
      <c r="E404" s="100">
        <v>10681584</v>
      </c>
      <c r="F404" s="100"/>
      <c r="G404" s="100"/>
      <c r="H404" s="100">
        <v>10530162</v>
      </c>
      <c r="I404" s="100"/>
      <c r="J404" s="100">
        <v>10339922</v>
      </c>
      <c r="K404" s="100"/>
      <c r="L404" s="9"/>
      <c r="M404" s="97"/>
      <c r="N404" s="6"/>
      <c r="O404" s="6"/>
      <c r="P404" s="6"/>
    </row>
    <row r="405" spans="1:16" s="5" customFormat="1" ht="25.5" hidden="1">
      <c r="A405" s="392"/>
      <c r="B405" s="395"/>
      <c r="C405" s="102" t="s">
        <v>245</v>
      </c>
      <c r="D405" s="99">
        <v>6310361</v>
      </c>
      <c r="E405" s="100">
        <v>5524124</v>
      </c>
      <c r="F405" s="100"/>
      <c r="G405" s="100"/>
      <c r="H405" s="100">
        <v>5427395</v>
      </c>
      <c r="I405" s="100"/>
      <c r="J405" s="100">
        <v>5330344</v>
      </c>
      <c r="K405" s="100"/>
      <c r="L405" s="9"/>
      <c r="M405" s="97"/>
      <c r="N405" s="6"/>
      <c r="O405" s="6"/>
      <c r="P405" s="6"/>
    </row>
    <row r="406" spans="1:16" s="5" customFormat="1" ht="67.5" hidden="1" customHeight="1">
      <c r="A406" s="392"/>
      <c r="B406" s="395"/>
      <c r="C406" s="102" t="s">
        <v>246</v>
      </c>
      <c r="D406" s="99">
        <v>15838287</v>
      </c>
      <c r="E406" s="100">
        <v>29478670</v>
      </c>
      <c r="F406" s="100"/>
      <c r="G406" s="100"/>
      <c r="H406" s="100">
        <v>18335876</v>
      </c>
      <c r="I406" s="100"/>
      <c r="J406" s="100">
        <v>18004431</v>
      </c>
      <c r="K406" s="100"/>
      <c r="L406" s="9"/>
      <c r="M406" s="97"/>
      <c r="N406" s="6"/>
      <c r="O406" s="6"/>
      <c r="P406" s="6"/>
    </row>
    <row r="407" spans="1:16" s="5" customFormat="1" ht="38.25" hidden="1">
      <c r="A407" s="392"/>
      <c r="B407" s="395"/>
      <c r="C407" s="102" t="s">
        <v>247</v>
      </c>
      <c r="D407" s="99">
        <v>23743843</v>
      </c>
      <c r="E407" s="100">
        <v>30868116</v>
      </c>
      <c r="F407" s="100"/>
      <c r="G407" s="100"/>
      <c r="H407" s="100">
        <v>30411892</v>
      </c>
      <c r="I407" s="100"/>
      <c r="J407" s="100">
        <v>29876525</v>
      </c>
      <c r="K407" s="100"/>
      <c r="L407" s="9"/>
      <c r="M407" s="97"/>
      <c r="N407" s="6"/>
      <c r="O407" s="6"/>
      <c r="P407" s="6"/>
    </row>
    <row r="408" spans="1:16" s="5" customFormat="1" ht="25.5" hidden="1">
      <c r="A408" s="392"/>
      <c r="B408" s="395"/>
      <c r="C408" s="102" t="s">
        <v>248</v>
      </c>
      <c r="D408" s="99">
        <v>9696578</v>
      </c>
      <c r="E408" s="100">
        <v>10193175</v>
      </c>
      <c r="F408" s="100"/>
      <c r="G408" s="100"/>
      <c r="H408" s="100">
        <v>11921778</v>
      </c>
      <c r="I408" s="100"/>
      <c r="J408" s="100">
        <v>11384640</v>
      </c>
      <c r="K408" s="100"/>
      <c r="L408" s="9"/>
      <c r="M408" s="97"/>
      <c r="N408" s="6"/>
      <c r="O408" s="6"/>
      <c r="P408" s="6"/>
    </row>
    <row r="409" spans="1:16" s="5" customFormat="1" ht="25.5" hidden="1">
      <c r="A409" s="392"/>
      <c r="B409" s="395"/>
      <c r="C409" s="102" t="s">
        <v>249</v>
      </c>
      <c r="D409" s="99">
        <v>27237233</v>
      </c>
      <c r="E409" s="100">
        <v>29748773</v>
      </c>
      <c r="F409" s="100"/>
      <c r="G409" s="100"/>
      <c r="H409" s="100">
        <v>27850649</v>
      </c>
      <c r="I409" s="100"/>
      <c r="J409" s="100">
        <v>26043473</v>
      </c>
      <c r="K409" s="100"/>
      <c r="L409" s="9"/>
      <c r="M409" s="97"/>
      <c r="N409" s="6"/>
      <c r="O409" s="6"/>
      <c r="P409" s="6"/>
    </row>
    <row r="410" spans="1:16" s="5" customFormat="1" ht="38.25" hidden="1">
      <c r="A410" s="392"/>
      <c r="B410" s="395"/>
      <c r="C410" s="102" t="s">
        <v>250</v>
      </c>
      <c r="D410" s="99">
        <v>11028437</v>
      </c>
      <c r="E410" s="100">
        <v>8815457</v>
      </c>
      <c r="F410" s="100"/>
      <c r="G410" s="100"/>
      <c r="H410" s="100">
        <v>8288789</v>
      </c>
      <c r="I410" s="100"/>
      <c r="J410" s="100">
        <v>7761108</v>
      </c>
      <c r="K410" s="100"/>
      <c r="L410" s="9"/>
      <c r="M410" s="97"/>
      <c r="N410" s="6"/>
      <c r="O410" s="6"/>
      <c r="P410" s="6"/>
    </row>
    <row r="411" spans="1:16" s="5" customFormat="1" ht="25.5" hidden="1">
      <c r="A411" s="392"/>
      <c r="B411" s="395"/>
      <c r="C411" s="102" t="s">
        <v>251</v>
      </c>
      <c r="D411" s="99">
        <v>13268709</v>
      </c>
      <c r="E411" s="100">
        <v>39155058</v>
      </c>
      <c r="F411" s="100"/>
      <c r="G411" s="100"/>
      <c r="H411" s="100">
        <v>21462515</v>
      </c>
      <c r="I411" s="100"/>
      <c r="J411" s="100">
        <v>24919093</v>
      </c>
      <c r="K411" s="100"/>
      <c r="L411" s="9"/>
      <c r="M411" s="97"/>
      <c r="N411" s="6"/>
      <c r="O411" s="6"/>
      <c r="P411" s="6"/>
    </row>
    <row r="412" spans="1:16" s="5" customFormat="1" ht="12.75" hidden="1">
      <c r="A412" s="392"/>
      <c r="B412" s="395"/>
      <c r="C412" s="102" t="s">
        <v>492</v>
      </c>
      <c r="D412" s="99"/>
      <c r="E412" s="100">
        <v>6545887</v>
      </c>
      <c r="F412" s="100"/>
      <c r="G412" s="100"/>
      <c r="H412" s="100">
        <v>12084524</v>
      </c>
      <c r="I412" s="100"/>
      <c r="J412" s="100">
        <v>19286122</v>
      </c>
      <c r="K412" s="100"/>
      <c r="L412" s="97"/>
      <c r="M412" s="97"/>
      <c r="N412" s="6"/>
      <c r="O412" s="6"/>
      <c r="P412" s="6"/>
    </row>
    <row r="413" spans="1:16" s="5" customFormat="1" ht="38.25" hidden="1">
      <c r="A413" s="392"/>
      <c r="B413" s="395"/>
      <c r="C413" s="102" t="s">
        <v>493</v>
      </c>
      <c r="D413" s="99"/>
      <c r="E413" s="100">
        <v>7223034</v>
      </c>
      <c r="F413" s="100"/>
      <c r="G413" s="100"/>
      <c r="H413" s="100">
        <v>24295047</v>
      </c>
      <c r="I413" s="100"/>
      <c r="J413" s="100">
        <v>44707393</v>
      </c>
      <c r="K413" s="100"/>
      <c r="L413" s="97"/>
      <c r="M413" s="97"/>
      <c r="N413" s="6"/>
      <c r="O413" s="6"/>
      <c r="P413" s="6"/>
    </row>
    <row r="414" spans="1:16" s="5" customFormat="1" ht="12.75" hidden="1">
      <c r="A414" s="392"/>
      <c r="B414" s="395"/>
      <c r="C414" s="102" t="s">
        <v>494</v>
      </c>
      <c r="D414" s="99"/>
      <c r="E414" s="100">
        <v>18766544</v>
      </c>
      <c r="F414" s="100"/>
      <c r="G414" s="100"/>
      <c r="H414" s="100">
        <v>63122236</v>
      </c>
      <c r="I414" s="100"/>
      <c r="J414" s="100">
        <v>116156624</v>
      </c>
      <c r="K414" s="100"/>
      <c r="L414" s="97"/>
      <c r="M414" s="97"/>
      <c r="N414" s="6"/>
      <c r="O414" s="6"/>
      <c r="P414" s="6"/>
    </row>
    <row r="415" spans="1:16" s="5" customFormat="1" ht="25.5" hidden="1">
      <c r="A415" s="392"/>
      <c r="B415" s="395"/>
      <c r="C415" s="102" t="s">
        <v>495</v>
      </c>
      <c r="D415" s="99"/>
      <c r="E415" s="100">
        <v>6878582</v>
      </c>
      <c r="F415" s="100"/>
      <c r="G415" s="100"/>
      <c r="H415" s="100">
        <v>22897182</v>
      </c>
      <c r="I415" s="100"/>
      <c r="J415" s="100">
        <v>41337318</v>
      </c>
      <c r="K415" s="100"/>
      <c r="L415" s="97"/>
      <c r="M415" s="97"/>
      <c r="N415" s="6"/>
      <c r="O415" s="6"/>
      <c r="P415" s="6"/>
    </row>
    <row r="416" spans="1:16" s="5" customFormat="1" ht="25.5" hidden="1">
      <c r="A416" s="393"/>
      <c r="B416" s="396"/>
      <c r="C416" s="102" t="s">
        <v>496</v>
      </c>
      <c r="D416" s="99"/>
      <c r="E416" s="100">
        <v>12087125</v>
      </c>
      <c r="F416" s="100"/>
      <c r="G416" s="100"/>
      <c r="H416" s="100">
        <v>40235193</v>
      </c>
      <c r="I416" s="100"/>
      <c r="J416" s="100">
        <v>72638413</v>
      </c>
      <c r="K416" s="100"/>
      <c r="L416" s="97"/>
      <c r="M416" s="97"/>
      <c r="N416" s="6"/>
      <c r="O416" s="6"/>
      <c r="P416" s="6"/>
    </row>
    <row r="417" spans="1:16" s="5" customFormat="1" ht="25.5" hidden="1">
      <c r="A417" s="392" t="s">
        <v>19</v>
      </c>
      <c r="B417" s="184" t="s">
        <v>47</v>
      </c>
      <c r="C417" s="95" t="s">
        <v>108</v>
      </c>
      <c r="D417" s="96">
        <f>D418+D463</f>
        <v>15339711</v>
      </c>
      <c r="E417" s="96">
        <f t="shared" ref="E417:K417" si="54">E418</f>
        <v>69004052</v>
      </c>
      <c r="F417" s="96">
        <f>F418+F463</f>
        <v>3807470</v>
      </c>
      <c r="G417" s="96">
        <f>G418+G463</f>
        <v>5368898.8499999996</v>
      </c>
      <c r="H417" s="96">
        <f t="shared" si="54"/>
        <v>232589308</v>
      </c>
      <c r="I417" s="96">
        <f t="shared" si="54"/>
        <v>5368898.8499999996</v>
      </c>
      <c r="J417" s="96">
        <f t="shared" si="54"/>
        <v>173000000</v>
      </c>
      <c r="K417" s="96">
        <f t="shared" si="54"/>
        <v>5368898.8499999996</v>
      </c>
      <c r="L417" s="97"/>
      <c r="M417" s="97"/>
      <c r="N417" s="6"/>
      <c r="O417" s="6"/>
      <c r="P417" s="6"/>
    </row>
    <row r="418" spans="1:16" s="5" customFormat="1" ht="12.75" hidden="1">
      <c r="A418" s="392"/>
      <c r="B418" s="400" t="s">
        <v>10</v>
      </c>
      <c r="C418" s="98" t="s">
        <v>93</v>
      </c>
      <c r="D418" s="99">
        <f>SUM(D419:D462)</f>
        <v>0</v>
      </c>
      <c r="E418" s="99">
        <f t="shared" ref="E418:J418" si="55">SUM(E419:E462)</f>
        <v>69004052</v>
      </c>
      <c r="F418" s="100">
        <v>3807470</v>
      </c>
      <c r="G418" s="100">
        <v>5368898.8499999996</v>
      </c>
      <c r="H418" s="99">
        <f t="shared" si="55"/>
        <v>232589308</v>
      </c>
      <c r="I418" s="100">
        <v>5368898.8499999996</v>
      </c>
      <c r="J418" s="99">
        <f t="shared" si="55"/>
        <v>173000000</v>
      </c>
      <c r="K418" s="100">
        <v>5368898.8499999996</v>
      </c>
      <c r="L418" s="97"/>
      <c r="M418" s="97"/>
      <c r="N418" s="6"/>
      <c r="O418" s="6"/>
      <c r="P418" s="6"/>
    </row>
    <row r="419" spans="1:16" s="5" customFormat="1" ht="25.5" hidden="1">
      <c r="A419" s="392"/>
      <c r="B419" s="401"/>
      <c r="C419" s="98" t="s">
        <v>222</v>
      </c>
      <c r="D419" s="99"/>
      <c r="E419" s="100">
        <v>8250741</v>
      </c>
      <c r="F419" s="100"/>
      <c r="G419" s="100"/>
      <c r="H419" s="100"/>
      <c r="I419" s="100"/>
      <c r="J419" s="100"/>
      <c r="K419" s="100"/>
      <c r="L419" s="97"/>
      <c r="M419" s="97"/>
      <c r="N419" s="6"/>
      <c r="O419" s="6"/>
      <c r="P419" s="6"/>
    </row>
    <row r="420" spans="1:16" s="5" customFormat="1" ht="38.25" hidden="1">
      <c r="A420" s="392"/>
      <c r="B420" s="401"/>
      <c r="C420" s="98" t="s">
        <v>223</v>
      </c>
      <c r="D420" s="99"/>
      <c r="E420" s="100">
        <v>10148682</v>
      </c>
      <c r="F420" s="100"/>
      <c r="G420" s="100"/>
      <c r="H420" s="100">
        <v>10148681</v>
      </c>
      <c r="I420" s="100"/>
      <c r="J420" s="100"/>
      <c r="K420" s="100"/>
      <c r="L420" s="97"/>
      <c r="M420" s="97"/>
      <c r="N420" s="6"/>
      <c r="O420" s="6"/>
      <c r="P420" s="6"/>
    </row>
    <row r="421" spans="1:16" s="5" customFormat="1" ht="38.25" hidden="1">
      <c r="A421" s="392"/>
      <c r="B421" s="401"/>
      <c r="C421" s="98" t="s">
        <v>224</v>
      </c>
      <c r="D421" s="99"/>
      <c r="E421" s="100">
        <v>8472792</v>
      </c>
      <c r="F421" s="100"/>
      <c r="G421" s="100"/>
      <c r="H421" s="100">
        <v>8472791</v>
      </c>
      <c r="I421" s="100"/>
      <c r="J421" s="100"/>
      <c r="K421" s="100"/>
      <c r="L421" s="97"/>
      <c r="M421" s="97"/>
      <c r="N421" s="6"/>
      <c r="O421" s="6"/>
      <c r="P421" s="6"/>
    </row>
    <row r="422" spans="1:16" s="5" customFormat="1" ht="38.25" hidden="1">
      <c r="A422" s="392"/>
      <c r="B422" s="401"/>
      <c r="C422" s="98" t="s">
        <v>225</v>
      </c>
      <c r="D422" s="99"/>
      <c r="E422" s="100">
        <v>8041326</v>
      </c>
      <c r="F422" s="100"/>
      <c r="G422" s="100"/>
      <c r="H422" s="100">
        <v>8041326</v>
      </c>
      <c r="I422" s="100"/>
      <c r="J422" s="100"/>
      <c r="K422" s="100"/>
      <c r="L422" s="97"/>
      <c r="M422" s="97"/>
      <c r="N422" s="6"/>
      <c r="O422" s="6"/>
      <c r="P422" s="6"/>
    </row>
    <row r="423" spans="1:16" s="5" customFormat="1" ht="38.25" hidden="1">
      <c r="A423" s="392"/>
      <c r="B423" s="401"/>
      <c r="C423" s="98" t="s">
        <v>226</v>
      </c>
      <c r="D423" s="99"/>
      <c r="E423" s="100">
        <v>7155814</v>
      </c>
      <c r="F423" s="100"/>
      <c r="G423" s="100"/>
      <c r="H423" s="100">
        <v>7155814</v>
      </c>
      <c r="I423" s="100"/>
      <c r="J423" s="100"/>
      <c r="K423" s="100"/>
      <c r="L423" s="97"/>
      <c r="M423" s="97"/>
      <c r="N423" s="6"/>
      <c r="O423" s="6"/>
      <c r="P423" s="6"/>
    </row>
    <row r="424" spans="1:16" s="5" customFormat="1" ht="38.25" hidden="1">
      <c r="A424" s="392"/>
      <c r="B424" s="401"/>
      <c r="C424" s="98" t="s">
        <v>227</v>
      </c>
      <c r="D424" s="99"/>
      <c r="E424" s="100">
        <v>8466805</v>
      </c>
      <c r="F424" s="100"/>
      <c r="G424" s="100"/>
      <c r="H424" s="100">
        <v>8466804</v>
      </c>
      <c r="I424" s="100"/>
      <c r="J424" s="100"/>
      <c r="K424" s="100"/>
      <c r="L424" s="97"/>
      <c r="M424" s="97"/>
      <c r="N424" s="6"/>
      <c r="O424" s="6"/>
      <c r="P424" s="6"/>
    </row>
    <row r="425" spans="1:16" s="5" customFormat="1" ht="38.25" hidden="1">
      <c r="A425" s="392"/>
      <c r="B425" s="401"/>
      <c r="C425" s="98" t="s">
        <v>228</v>
      </c>
      <c r="D425" s="99"/>
      <c r="E425" s="100">
        <v>7333186</v>
      </c>
      <c r="F425" s="100"/>
      <c r="G425" s="100"/>
      <c r="H425" s="100">
        <v>7333186</v>
      </c>
      <c r="I425" s="100"/>
      <c r="J425" s="100"/>
      <c r="K425" s="100"/>
      <c r="L425" s="97"/>
      <c r="M425" s="97"/>
      <c r="N425" s="6"/>
      <c r="O425" s="6"/>
      <c r="P425" s="6"/>
    </row>
    <row r="426" spans="1:16" s="5" customFormat="1" ht="38.25" hidden="1">
      <c r="A426" s="392"/>
      <c r="B426" s="401"/>
      <c r="C426" s="98" t="s">
        <v>229</v>
      </c>
      <c r="D426" s="99"/>
      <c r="E426" s="100">
        <v>9970706</v>
      </c>
      <c r="F426" s="100"/>
      <c r="G426" s="100"/>
      <c r="H426" s="100">
        <v>9970706</v>
      </c>
      <c r="I426" s="100"/>
      <c r="J426" s="100"/>
      <c r="K426" s="100"/>
      <c r="L426" s="97"/>
      <c r="M426" s="97"/>
      <c r="N426" s="6"/>
      <c r="O426" s="6"/>
      <c r="P426" s="6"/>
    </row>
    <row r="427" spans="1:16" s="5" customFormat="1" ht="25.5" hidden="1">
      <c r="A427" s="392"/>
      <c r="B427" s="401"/>
      <c r="C427" s="98" t="s">
        <v>252</v>
      </c>
      <c r="D427" s="99"/>
      <c r="E427" s="100">
        <v>59000</v>
      </c>
      <c r="F427" s="100"/>
      <c r="G427" s="100"/>
      <c r="H427" s="100">
        <v>8500000</v>
      </c>
      <c r="I427" s="100"/>
      <c r="J427" s="100">
        <v>8500000</v>
      </c>
      <c r="K427" s="100"/>
      <c r="L427" s="97"/>
      <c r="M427" s="97"/>
      <c r="N427" s="6"/>
      <c r="O427" s="6"/>
      <c r="P427" s="6"/>
    </row>
    <row r="428" spans="1:16" s="5" customFormat="1" ht="25.5" hidden="1">
      <c r="A428" s="392"/>
      <c r="B428" s="401"/>
      <c r="C428" s="98" t="s">
        <v>253</v>
      </c>
      <c r="D428" s="99"/>
      <c r="E428" s="100"/>
      <c r="F428" s="100"/>
      <c r="G428" s="100"/>
      <c r="H428" s="100"/>
      <c r="I428" s="100"/>
      <c r="J428" s="100"/>
      <c r="K428" s="100"/>
      <c r="L428" s="97"/>
      <c r="M428" s="97"/>
      <c r="N428" s="6"/>
      <c r="O428" s="6"/>
      <c r="P428" s="6"/>
    </row>
    <row r="429" spans="1:16" s="5" customFormat="1" ht="25.5" hidden="1">
      <c r="A429" s="392"/>
      <c r="B429" s="401"/>
      <c r="C429" s="98" t="s">
        <v>254</v>
      </c>
      <c r="D429" s="99"/>
      <c r="E429" s="100"/>
      <c r="F429" s="100"/>
      <c r="G429" s="100"/>
      <c r="H429" s="100"/>
      <c r="I429" s="100"/>
      <c r="J429" s="100"/>
      <c r="K429" s="100"/>
      <c r="L429" s="97"/>
      <c r="M429" s="97"/>
      <c r="N429" s="6"/>
      <c r="O429" s="6"/>
      <c r="P429" s="6"/>
    </row>
    <row r="430" spans="1:16" s="5" customFormat="1" ht="25.5" hidden="1">
      <c r="A430" s="392"/>
      <c r="B430" s="401"/>
      <c r="C430" s="98" t="s">
        <v>255</v>
      </c>
      <c r="D430" s="99"/>
      <c r="E430" s="100"/>
      <c r="F430" s="100"/>
      <c r="G430" s="100"/>
      <c r="H430" s="100"/>
      <c r="I430" s="100"/>
      <c r="J430" s="100"/>
      <c r="K430" s="100"/>
      <c r="L430" s="97"/>
      <c r="M430" s="97"/>
      <c r="N430" s="6"/>
      <c r="O430" s="6"/>
      <c r="P430" s="6"/>
    </row>
    <row r="431" spans="1:16" s="5" customFormat="1" ht="25.5" hidden="1">
      <c r="A431" s="392"/>
      <c r="B431" s="401"/>
      <c r="C431" s="98" t="s">
        <v>256</v>
      </c>
      <c r="D431" s="99"/>
      <c r="E431" s="100"/>
      <c r="F431" s="100"/>
      <c r="G431" s="100"/>
      <c r="H431" s="100"/>
      <c r="I431" s="100"/>
      <c r="J431" s="100"/>
      <c r="K431" s="100"/>
      <c r="L431" s="97"/>
      <c r="M431" s="97"/>
      <c r="N431" s="6"/>
      <c r="O431" s="6"/>
      <c r="P431" s="6"/>
    </row>
    <row r="432" spans="1:16" s="5" customFormat="1" ht="25.5" hidden="1">
      <c r="A432" s="392"/>
      <c r="B432" s="401"/>
      <c r="C432" s="98" t="s">
        <v>257</v>
      </c>
      <c r="D432" s="99"/>
      <c r="E432" s="100"/>
      <c r="F432" s="100"/>
      <c r="G432" s="100"/>
      <c r="H432" s="100"/>
      <c r="I432" s="100"/>
      <c r="J432" s="100"/>
      <c r="K432" s="100"/>
      <c r="L432" s="97"/>
      <c r="M432" s="97"/>
      <c r="N432" s="6"/>
      <c r="O432" s="6"/>
      <c r="P432" s="6"/>
    </row>
    <row r="433" spans="1:16" s="5" customFormat="1" ht="25.5" hidden="1">
      <c r="A433" s="392"/>
      <c r="B433" s="401"/>
      <c r="C433" s="98" t="s">
        <v>258</v>
      </c>
      <c r="D433" s="99"/>
      <c r="E433" s="100"/>
      <c r="F433" s="100"/>
      <c r="G433" s="100"/>
      <c r="H433" s="100"/>
      <c r="I433" s="100"/>
      <c r="J433" s="100"/>
      <c r="K433" s="100"/>
      <c r="L433" s="97"/>
      <c r="M433" s="97"/>
      <c r="N433" s="6"/>
      <c r="O433" s="6"/>
      <c r="P433" s="6"/>
    </row>
    <row r="434" spans="1:16" s="5" customFormat="1" ht="25.5" hidden="1">
      <c r="A434" s="392"/>
      <c r="B434" s="401"/>
      <c r="C434" s="98" t="s">
        <v>259</v>
      </c>
      <c r="D434" s="99"/>
      <c r="E434" s="100">
        <v>40000</v>
      </c>
      <c r="F434" s="100"/>
      <c r="G434" s="100"/>
      <c r="H434" s="100">
        <v>8500000</v>
      </c>
      <c r="I434" s="100"/>
      <c r="J434" s="100">
        <v>8500000</v>
      </c>
      <c r="K434" s="100"/>
      <c r="L434" s="97"/>
      <c r="M434" s="97"/>
      <c r="N434" s="6"/>
      <c r="O434" s="6"/>
      <c r="P434" s="6"/>
    </row>
    <row r="435" spans="1:16" s="5" customFormat="1" ht="25.5" hidden="1">
      <c r="A435" s="392"/>
      <c r="B435" s="401"/>
      <c r="C435" s="98" t="s">
        <v>260</v>
      </c>
      <c r="D435" s="99"/>
      <c r="E435" s="100">
        <v>65000</v>
      </c>
      <c r="F435" s="100"/>
      <c r="G435" s="100"/>
      <c r="H435" s="100">
        <v>8500000</v>
      </c>
      <c r="I435" s="100"/>
      <c r="J435" s="100">
        <v>8500000</v>
      </c>
      <c r="K435" s="100"/>
      <c r="L435" s="97"/>
      <c r="M435" s="97"/>
      <c r="N435" s="6"/>
      <c r="O435" s="6"/>
      <c r="P435" s="6"/>
    </row>
    <row r="436" spans="1:16" s="5" customFormat="1" ht="25.5" hidden="1">
      <c r="A436" s="392"/>
      <c r="B436" s="401"/>
      <c r="C436" s="98" t="s">
        <v>261</v>
      </c>
      <c r="D436" s="99"/>
      <c r="E436" s="100">
        <v>40000</v>
      </c>
      <c r="F436" s="100"/>
      <c r="G436" s="100"/>
      <c r="H436" s="100">
        <v>8500000</v>
      </c>
      <c r="I436" s="100"/>
      <c r="J436" s="100">
        <v>8500000</v>
      </c>
      <c r="K436" s="100"/>
      <c r="L436" s="97"/>
      <c r="M436" s="97"/>
      <c r="N436" s="6"/>
      <c r="O436" s="6"/>
      <c r="P436" s="6"/>
    </row>
    <row r="437" spans="1:16" s="5" customFormat="1" ht="38.25" hidden="1">
      <c r="A437" s="392"/>
      <c r="B437" s="401"/>
      <c r="C437" s="98" t="s">
        <v>262</v>
      </c>
      <c r="D437" s="99"/>
      <c r="E437" s="100">
        <v>40000</v>
      </c>
      <c r="F437" s="100"/>
      <c r="G437" s="100"/>
      <c r="H437" s="100">
        <v>8500000</v>
      </c>
      <c r="I437" s="100"/>
      <c r="J437" s="100">
        <v>8500000</v>
      </c>
      <c r="K437" s="100"/>
      <c r="L437" s="97"/>
      <c r="M437" s="97"/>
      <c r="N437" s="6"/>
      <c r="O437" s="6"/>
      <c r="P437" s="6"/>
    </row>
    <row r="438" spans="1:16" s="5" customFormat="1" ht="38.25" hidden="1">
      <c r="A438" s="392"/>
      <c r="B438" s="401"/>
      <c r="C438" s="98" t="s">
        <v>263</v>
      </c>
      <c r="D438" s="99"/>
      <c r="E438" s="100">
        <v>40000</v>
      </c>
      <c r="F438" s="100"/>
      <c r="G438" s="100"/>
      <c r="H438" s="100">
        <v>3500000</v>
      </c>
      <c r="I438" s="100"/>
      <c r="J438" s="100">
        <v>3500000</v>
      </c>
      <c r="K438" s="100"/>
      <c r="L438" s="97"/>
      <c r="M438" s="97"/>
      <c r="N438" s="6"/>
      <c r="O438" s="6"/>
      <c r="P438" s="6"/>
    </row>
    <row r="439" spans="1:16" s="5" customFormat="1" ht="38.25" hidden="1">
      <c r="A439" s="392"/>
      <c r="B439" s="401"/>
      <c r="C439" s="98" t="s">
        <v>264</v>
      </c>
      <c r="D439" s="99"/>
      <c r="E439" s="100">
        <v>40000</v>
      </c>
      <c r="F439" s="100"/>
      <c r="G439" s="100"/>
      <c r="H439" s="100">
        <v>8500000</v>
      </c>
      <c r="I439" s="100"/>
      <c r="J439" s="100">
        <v>8500000</v>
      </c>
      <c r="K439" s="100"/>
      <c r="L439" s="97"/>
      <c r="M439" s="97"/>
      <c r="N439" s="6"/>
      <c r="O439" s="6"/>
      <c r="P439" s="6"/>
    </row>
    <row r="440" spans="1:16" s="5" customFormat="1" ht="38.25" hidden="1">
      <c r="A440" s="392"/>
      <c r="B440" s="401"/>
      <c r="C440" s="98" t="s">
        <v>265</v>
      </c>
      <c r="D440" s="99"/>
      <c r="E440" s="100">
        <v>40000</v>
      </c>
      <c r="F440" s="100"/>
      <c r="G440" s="100"/>
      <c r="H440" s="100">
        <v>8500000</v>
      </c>
      <c r="I440" s="100"/>
      <c r="J440" s="100">
        <v>8500000</v>
      </c>
      <c r="K440" s="100"/>
      <c r="L440" s="97"/>
      <c r="M440" s="97"/>
      <c r="N440" s="6"/>
      <c r="O440" s="6"/>
      <c r="P440" s="6"/>
    </row>
    <row r="441" spans="1:16" s="5" customFormat="1" ht="38.25" hidden="1">
      <c r="A441" s="392"/>
      <c r="B441" s="401"/>
      <c r="C441" s="98" t="s">
        <v>266</v>
      </c>
      <c r="D441" s="99"/>
      <c r="E441" s="100">
        <v>40000</v>
      </c>
      <c r="F441" s="100"/>
      <c r="G441" s="100"/>
      <c r="H441" s="100">
        <v>8500000</v>
      </c>
      <c r="I441" s="100"/>
      <c r="J441" s="100">
        <v>8500000</v>
      </c>
      <c r="K441" s="100"/>
      <c r="L441" s="97"/>
      <c r="M441" s="97"/>
      <c r="N441" s="6"/>
      <c r="O441" s="6"/>
      <c r="P441" s="6"/>
    </row>
    <row r="442" spans="1:16" s="5" customFormat="1" ht="38.25" hidden="1">
      <c r="A442" s="392"/>
      <c r="B442" s="401"/>
      <c r="C442" s="98" t="s">
        <v>267</v>
      </c>
      <c r="D442" s="99"/>
      <c r="E442" s="100">
        <v>40000</v>
      </c>
      <c r="F442" s="100"/>
      <c r="G442" s="100"/>
      <c r="H442" s="100">
        <v>8500000</v>
      </c>
      <c r="I442" s="100"/>
      <c r="J442" s="100">
        <v>8500000</v>
      </c>
      <c r="K442" s="100"/>
      <c r="L442" s="97"/>
      <c r="M442" s="97"/>
      <c r="N442" s="6"/>
      <c r="O442" s="6"/>
      <c r="P442" s="6"/>
    </row>
    <row r="443" spans="1:16" s="5" customFormat="1" ht="38.25" hidden="1">
      <c r="A443" s="392"/>
      <c r="B443" s="401"/>
      <c r="C443" s="98" t="s">
        <v>268</v>
      </c>
      <c r="D443" s="99"/>
      <c r="E443" s="100">
        <v>40000</v>
      </c>
      <c r="F443" s="100"/>
      <c r="G443" s="100"/>
      <c r="H443" s="100">
        <v>3500000</v>
      </c>
      <c r="I443" s="100"/>
      <c r="J443" s="100">
        <v>3500000</v>
      </c>
      <c r="K443" s="100"/>
      <c r="L443" s="97"/>
      <c r="M443" s="97"/>
      <c r="N443" s="6"/>
      <c r="O443" s="6"/>
      <c r="P443" s="6"/>
    </row>
    <row r="444" spans="1:16" s="5" customFormat="1" ht="25.5" hidden="1">
      <c r="A444" s="392"/>
      <c r="B444" s="401"/>
      <c r="C444" s="98" t="s">
        <v>269</v>
      </c>
      <c r="D444" s="99"/>
      <c r="E444" s="100"/>
      <c r="F444" s="100"/>
      <c r="G444" s="100"/>
      <c r="H444" s="100"/>
      <c r="I444" s="100"/>
      <c r="J444" s="100"/>
      <c r="K444" s="100"/>
      <c r="L444" s="97"/>
      <c r="M444" s="97"/>
      <c r="N444" s="6"/>
      <c r="O444" s="6"/>
      <c r="P444" s="6"/>
    </row>
    <row r="445" spans="1:16" s="5" customFormat="1" ht="25.5" hidden="1">
      <c r="A445" s="392"/>
      <c r="B445" s="401"/>
      <c r="C445" s="98" t="s">
        <v>270</v>
      </c>
      <c r="D445" s="101"/>
      <c r="E445" s="100"/>
      <c r="F445" s="100"/>
      <c r="G445" s="100"/>
      <c r="H445" s="100"/>
      <c r="I445" s="100"/>
      <c r="J445" s="100"/>
      <c r="K445" s="100"/>
      <c r="L445" s="97"/>
      <c r="M445" s="97"/>
      <c r="N445" s="6"/>
      <c r="O445" s="6"/>
      <c r="P445" s="6"/>
    </row>
    <row r="446" spans="1:16" s="5" customFormat="1" ht="38.25" hidden="1">
      <c r="A446" s="392"/>
      <c r="B446" s="401"/>
      <c r="C446" s="98" t="s">
        <v>271</v>
      </c>
      <c r="D446" s="99"/>
      <c r="E446" s="100">
        <v>40000</v>
      </c>
      <c r="F446" s="100"/>
      <c r="G446" s="100"/>
      <c r="H446" s="100">
        <v>8500000</v>
      </c>
      <c r="I446" s="100"/>
      <c r="J446" s="100">
        <v>8500000</v>
      </c>
      <c r="K446" s="100"/>
      <c r="L446" s="97"/>
      <c r="M446" s="97"/>
      <c r="N446" s="6"/>
      <c r="O446" s="6"/>
      <c r="P446" s="6"/>
    </row>
    <row r="447" spans="1:16" s="5" customFormat="1" ht="38.25" hidden="1">
      <c r="A447" s="392"/>
      <c r="B447" s="401"/>
      <c r="C447" s="98" t="s">
        <v>272</v>
      </c>
      <c r="D447" s="99"/>
      <c r="E447" s="100">
        <v>40000</v>
      </c>
      <c r="F447" s="100"/>
      <c r="G447" s="100"/>
      <c r="H447" s="100">
        <v>8500000</v>
      </c>
      <c r="I447" s="100"/>
      <c r="J447" s="100">
        <v>8500000</v>
      </c>
      <c r="K447" s="100"/>
      <c r="L447" s="97"/>
      <c r="M447" s="97"/>
      <c r="N447" s="6"/>
      <c r="O447" s="6"/>
      <c r="P447" s="6"/>
    </row>
    <row r="448" spans="1:16" s="5" customFormat="1" ht="38.25" hidden="1">
      <c r="A448" s="392"/>
      <c r="B448" s="401"/>
      <c r="C448" s="98" t="s">
        <v>273</v>
      </c>
      <c r="D448" s="99"/>
      <c r="E448" s="100">
        <v>40000</v>
      </c>
      <c r="F448" s="100"/>
      <c r="G448" s="100"/>
      <c r="H448" s="100">
        <v>8500000</v>
      </c>
      <c r="I448" s="100"/>
      <c r="J448" s="100">
        <v>8500000</v>
      </c>
      <c r="K448" s="100"/>
      <c r="L448" s="97"/>
      <c r="M448" s="97"/>
      <c r="N448" s="6"/>
      <c r="O448" s="6"/>
      <c r="P448" s="6"/>
    </row>
    <row r="449" spans="1:16" s="5" customFormat="1" ht="38.25" hidden="1">
      <c r="A449" s="392"/>
      <c r="B449" s="401"/>
      <c r="C449" s="98" t="s">
        <v>274</v>
      </c>
      <c r="D449" s="99"/>
      <c r="E449" s="100">
        <v>40000</v>
      </c>
      <c r="F449" s="100"/>
      <c r="G449" s="100"/>
      <c r="H449" s="100">
        <v>8500000</v>
      </c>
      <c r="I449" s="100"/>
      <c r="J449" s="100">
        <v>8500000</v>
      </c>
      <c r="K449" s="100"/>
      <c r="L449" s="97"/>
      <c r="M449" s="97"/>
      <c r="N449" s="6"/>
      <c r="O449" s="6"/>
      <c r="P449" s="6"/>
    </row>
    <row r="450" spans="1:16" s="5" customFormat="1" ht="25.5" hidden="1">
      <c r="A450" s="392"/>
      <c r="B450" s="401"/>
      <c r="C450" s="98" t="s">
        <v>374</v>
      </c>
      <c r="D450" s="99"/>
      <c r="E450" s="100">
        <v>40000</v>
      </c>
      <c r="F450" s="100"/>
      <c r="G450" s="100"/>
      <c r="H450" s="100">
        <v>8500000</v>
      </c>
      <c r="I450" s="100"/>
      <c r="J450" s="100">
        <v>8500000</v>
      </c>
      <c r="K450" s="100"/>
      <c r="L450" s="97"/>
      <c r="M450" s="97"/>
      <c r="N450" s="6"/>
      <c r="O450" s="6"/>
      <c r="P450" s="6"/>
    </row>
    <row r="451" spans="1:16" s="5" customFormat="1" ht="25.5" hidden="1">
      <c r="A451" s="392"/>
      <c r="B451" s="401"/>
      <c r="C451" s="98" t="s">
        <v>375</v>
      </c>
      <c r="D451" s="99"/>
      <c r="E451" s="100">
        <v>40000</v>
      </c>
      <c r="F451" s="100"/>
      <c r="G451" s="100"/>
      <c r="H451" s="100">
        <v>3500000</v>
      </c>
      <c r="I451" s="100"/>
      <c r="J451" s="100">
        <v>3500000</v>
      </c>
      <c r="K451" s="100"/>
      <c r="L451" s="97"/>
      <c r="M451" s="97"/>
      <c r="N451" s="6"/>
      <c r="O451" s="6"/>
      <c r="P451" s="6"/>
    </row>
    <row r="452" spans="1:16" s="5" customFormat="1" ht="25.5" hidden="1">
      <c r="A452" s="392"/>
      <c r="B452" s="401"/>
      <c r="C452" s="98" t="s">
        <v>376</v>
      </c>
      <c r="D452" s="99"/>
      <c r="E452" s="100">
        <v>40000</v>
      </c>
      <c r="F452" s="100"/>
      <c r="G452" s="100"/>
      <c r="H452" s="100">
        <v>3500000</v>
      </c>
      <c r="I452" s="100"/>
      <c r="J452" s="100">
        <v>3500000</v>
      </c>
      <c r="K452" s="100"/>
      <c r="L452" s="97"/>
      <c r="M452" s="97"/>
      <c r="N452" s="6"/>
      <c r="O452" s="6"/>
      <c r="P452" s="6"/>
    </row>
    <row r="453" spans="1:16" s="5" customFormat="1" ht="25.5" hidden="1">
      <c r="A453" s="392"/>
      <c r="B453" s="401"/>
      <c r="C453" s="98" t="s">
        <v>377</v>
      </c>
      <c r="D453" s="99"/>
      <c r="E453" s="100">
        <v>40000</v>
      </c>
      <c r="F453" s="100"/>
      <c r="G453" s="100"/>
      <c r="H453" s="100">
        <v>3500000</v>
      </c>
      <c r="I453" s="100"/>
      <c r="J453" s="100">
        <v>3500000</v>
      </c>
      <c r="K453" s="100"/>
      <c r="L453" s="97"/>
      <c r="M453" s="97"/>
      <c r="N453" s="6"/>
      <c r="O453" s="6"/>
      <c r="P453" s="6"/>
    </row>
    <row r="454" spans="1:16" s="5" customFormat="1" ht="25.5" hidden="1">
      <c r="A454" s="392"/>
      <c r="B454" s="401"/>
      <c r="C454" s="98" t="s">
        <v>378</v>
      </c>
      <c r="D454" s="99"/>
      <c r="E454" s="100">
        <v>40000</v>
      </c>
      <c r="F454" s="100"/>
      <c r="G454" s="100"/>
      <c r="H454" s="100">
        <v>3500000</v>
      </c>
      <c r="I454" s="100"/>
      <c r="J454" s="100">
        <v>3500000</v>
      </c>
      <c r="K454" s="100"/>
      <c r="L454" s="97"/>
      <c r="M454" s="97"/>
      <c r="N454" s="6"/>
      <c r="O454" s="6"/>
      <c r="P454" s="6"/>
    </row>
    <row r="455" spans="1:16" s="5" customFormat="1" ht="25.5" hidden="1">
      <c r="A455" s="392"/>
      <c r="B455" s="401"/>
      <c r="C455" s="98" t="s">
        <v>379</v>
      </c>
      <c r="D455" s="99"/>
      <c r="E455" s="100">
        <v>40000</v>
      </c>
      <c r="F455" s="100"/>
      <c r="G455" s="100"/>
      <c r="H455" s="100">
        <v>3500000</v>
      </c>
      <c r="I455" s="100"/>
      <c r="J455" s="100">
        <v>3500000</v>
      </c>
      <c r="K455" s="100"/>
      <c r="L455" s="97"/>
      <c r="M455" s="97"/>
      <c r="N455" s="6"/>
      <c r="O455" s="6"/>
      <c r="P455" s="6"/>
    </row>
    <row r="456" spans="1:16" s="5" customFormat="1" ht="25.5" hidden="1">
      <c r="A456" s="392"/>
      <c r="B456" s="401"/>
      <c r="C456" s="98" t="s">
        <v>380</v>
      </c>
      <c r="D456" s="99"/>
      <c r="E456" s="100">
        <v>40000</v>
      </c>
      <c r="F456" s="100"/>
      <c r="G456" s="100"/>
      <c r="H456" s="100">
        <v>3500000</v>
      </c>
      <c r="I456" s="100"/>
      <c r="J456" s="100">
        <v>3500000</v>
      </c>
      <c r="K456" s="100"/>
      <c r="L456" s="97"/>
      <c r="M456" s="97"/>
      <c r="N456" s="6"/>
      <c r="O456" s="6"/>
      <c r="P456" s="6"/>
    </row>
    <row r="457" spans="1:16" s="5" customFormat="1" ht="25.5" hidden="1">
      <c r="A457" s="392"/>
      <c r="B457" s="401"/>
      <c r="C457" s="98" t="s">
        <v>381</v>
      </c>
      <c r="D457" s="99"/>
      <c r="E457" s="100">
        <v>40000</v>
      </c>
      <c r="F457" s="100"/>
      <c r="G457" s="100"/>
      <c r="H457" s="100">
        <v>3500000</v>
      </c>
      <c r="I457" s="100"/>
      <c r="J457" s="100">
        <v>3500000</v>
      </c>
      <c r="K457" s="100"/>
      <c r="L457" s="97"/>
      <c r="M457" s="97"/>
      <c r="N457" s="6"/>
      <c r="O457" s="6"/>
      <c r="P457" s="6"/>
    </row>
    <row r="458" spans="1:16" s="5" customFormat="1" ht="25.5" hidden="1">
      <c r="A458" s="392"/>
      <c r="B458" s="401"/>
      <c r="C458" s="98" t="s">
        <v>382</v>
      </c>
      <c r="D458" s="99"/>
      <c r="E458" s="100">
        <v>40000</v>
      </c>
      <c r="F458" s="100"/>
      <c r="G458" s="100"/>
      <c r="H458" s="100">
        <v>3500000</v>
      </c>
      <c r="I458" s="100"/>
      <c r="J458" s="100">
        <v>3500000</v>
      </c>
      <c r="K458" s="100"/>
      <c r="L458" s="97"/>
      <c r="M458" s="97"/>
      <c r="N458" s="6"/>
      <c r="O458" s="6"/>
      <c r="P458" s="6"/>
    </row>
    <row r="459" spans="1:16" s="5" customFormat="1" ht="25.5" hidden="1">
      <c r="A459" s="392"/>
      <c r="B459" s="401"/>
      <c r="C459" s="98" t="s">
        <v>383</v>
      </c>
      <c r="D459" s="99"/>
      <c r="E459" s="100">
        <v>40000</v>
      </c>
      <c r="F459" s="100"/>
      <c r="G459" s="100"/>
      <c r="H459" s="100">
        <v>3500000</v>
      </c>
      <c r="I459" s="100"/>
      <c r="J459" s="100">
        <v>3500000</v>
      </c>
      <c r="K459" s="100"/>
      <c r="L459" s="97"/>
      <c r="M459" s="97"/>
      <c r="N459" s="6"/>
      <c r="O459" s="6"/>
      <c r="P459" s="6"/>
    </row>
    <row r="460" spans="1:16" s="5" customFormat="1" ht="25.5" hidden="1">
      <c r="A460" s="392"/>
      <c r="B460" s="401"/>
      <c r="C460" s="98" t="s">
        <v>384</v>
      </c>
      <c r="D460" s="99"/>
      <c r="E460" s="100">
        <v>40000</v>
      </c>
      <c r="F460" s="100"/>
      <c r="G460" s="100"/>
      <c r="H460" s="100">
        <v>3500000</v>
      </c>
      <c r="I460" s="100"/>
      <c r="J460" s="100">
        <v>3500000</v>
      </c>
      <c r="K460" s="100"/>
      <c r="L460" s="97"/>
      <c r="M460" s="97"/>
      <c r="N460" s="6"/>
      <c r="O460" s="6"/>
      <c r="P460" s="6"/>
    </row>
    <row r="461" spans="1:16" s="5" customFormat="1" ht="25.5" hidden="1">
      <c r="A461" s="392"/>
      <c r="B461" s="401"/>
      <c r="C461" s="98" t="s">
        <v>385</v>
      </c>
      <c r="D461" s="99"/>
      <c r="E461" s="100">
        <v>40000</v>
      </c>
      <c r="F461" s="100"/>
      <c r="G461" s="100"/>
      <c r="H461" s="100">
        <v>3500000</v>
      </c>
      <c r="I461" s="100"/>
      <c r="J461" s="100">
        <v>3500000</v>
      </c>
      <c r="K461" s="100"/>
      <c r="L461" s="97"/>
      <c r="M461" s="97"/>
      <c r="N461" s="6"/>
      <c r="O461" s="6"/>
      <c r="P461" s="6"/>
    </row>
    <row r="462" spans="1:16" s="5" customFormat="1" ht="38.25" hidden="1">
      <c r="A462" s="393"/>
      <c r="B462" s="429"/>
      <c r="C462" s="98" t="s">
        <v>275</v>
      </c>
      <c r="D462" s="99"/>
      <c r="E462" s="100">
        <v>40000</v>
      </c>
      <c r="F462" s="100"/>
      <c r="G462" s="100"/>
      <c r="H462" s="100">
        <v>8500000</v>
      </c>
      <c r="I462" s="100"/>
      <c r="J462" s="100">
        <v>8500000</v>
      </c>
      <c r="K462" s="100"/>
      <c r="L462" s="97"/>
      <c r="M462" s="97"/>
      <c r="N462" s="6"/>
      <c r="O462" s="6"/>
      <c r="P462" s="6"/>
    </row>
    <row r="463" spans="1:16" s="5" customFormat="1" ht="25.5" hidden="1">
      <c r="A463" s="348"/>
      <c r="B463" s="349" t="s">
        <v>34</v>
      </c>
      <c r="C463" s="98" t="s">
        <v>35</v>
      </c>
      <c r="D463" s="99">
        <f>SUM(D464:D469)</f>
        <v>15339711</v>
      </c>
      <c r="E463" s="99">
        <f t="shared" ref="E463:J463" si="56">SUM(E464:E469)</f>
        <v>0</v>
      </c>
      <c r="F463" s="100"/>
      <c r="G463" s="100"/>
      <c r="H463" s="99">
        <f t="shared" si="56"/>
        <v>0</v>
      </c>
      <c r="I463" s="99"/>
      <c r="J463" s="99">
        <f t="shared" si="56"/>
        <v>0</v>
      </c>
      <c r="K463" s="99"/>
      <c r="L463" s="97"/>
      <c r="M463" s="97"/>
      <c r="N463" s="6"/>
      <c r="O463" s="6"/>
      <c r="P463" s="6"/>
    </row>
    <row r="464" spans="1:16" s="5" customFormat="1" ht="25.5" hidden="1">
      <c r="A464" s="348"/>
      <c r="B464" s="349"/>
      <c r="C464" s="98" t="s">
        <v>484</v>
      </c>
      <c r="D464" s="99">
        <v>3412779</v>
      </c>
      <c r="E464" s="100"/>
      <c r="F464" s="100"/>
      <c r="G464" s="100"/>
      <c r="H464" s="100"/>
      <c r="I464" s="100"/>
      <c r="J464" s="100"/>
      <c r="K464" s="100"/>
      <c r="L464" s="97"/>
      <c r="M464" s="97"/>
      <c r="N464" s="6"/>
      <c r="O464" s="6"/>
      <c r="P464" s="6"/>
    </row>
    <row r="465" spans="1:16" s="5" customFormat="1" ht="25.5" hidden="1">
      <c r="A465" s="348"/>
      <c r="B465" s="349"/>
      <c r="C465" s="98" t="s">
        <v>485</v>
      </c>
      <c r="D465" s="99">
        <v>3000000</v>
      </c>
      <c r="E465" s="100"/>
      <c r="F465" s="100"/>
      <c r="G465" s="100"/>
      <c r="H465" s="100"/>
      <c r="I465" s="100"/>
      <c r="J465" s="100"/>
      <c r="K465" s="100"/>
      <c r="L465" s="97"/>
      <c r="M465" s="97"/>
      <c r="N465" s="6"/>
      <c r="O465" s="6"/>
      <c r="P465" s="6"/>
    </row>
    <row r="466" spans="1:16" s="5" customFormat="1" ht="25.5" hidden="1">
      <c r="A466" s="348"/>
      <c r="B466" s="349"/>
      <c r="C466" s="98" t="s">
        <v>257</v>
      </c>
      <c r="D466" s="99">
        <v>2643008</v>
      </c>
      <c r="E466" s="100"/>
      <c r="F466" s="100"/>
      <c r="G466" s="100"/>
      <c r="H466" s="100"/>
      <c r="I466" s="100"/>
      <c r="J466" s="100"/>
      <c r="K466" s="100"/>
      <c r="L466" s="97"/>
      <c r="M466" s="97"/>
      <c r="N466" s="6"/>
      <c r="O466" s="6"/>
      <c r="P466" s="6"/>
    </row>
    <row r="467" spans="1:16" s="5" customFormat="1" ht="25.5" hidden="1">
      <c r="A467" s="348"/>
      <c r="B467" s="349"/>
      <c r="C467" s="98" t="s">
        <v>254</v>
      </c>
      <c r="D467" s="99">
        <v>997909</v>
      </c>
      <c r="E467" s="100"/>
      <c r="F467" s="100"/>
      <c r="G467" s="100"/>
      <c r="H467" s="100"/>
      <c r="I467" s="100"/>
      <c r="J467" s="100"/>
      <c r="K467" s="100"/>
      <c r="L467" s="97"/>
      <c r="M467" s="97"/>
      <c r="N467" s="6"/>
      <c r="O467" s="6"/>
      <c r="P467" s="6"/>
    </row>
    <row r="468" spans="1:16" s="5" customFormat="1" ht="25.5" hidden="1">
      <c r="A468" s="348"/>
      <c r="B468" s="349"/>
      <c r="C468" s="98" t="s">
        <v>255</v>
      </c>
      <c r="D468" s="99">
        <v>2643008</v>
      </c>
      <c r="E468" s="100"/>
      <c r="F468" s="100"/>
      <c r="G468" s="100"/>
      <c r="H468" s="100"/>
      <c r="I468" s="100"/>
      <c r="J468" s="100"/>
      <c r="K468" s="100"/>
      <c r="L468" s="97"/>
      <c r="M468" s="97"/>
      <c r="N468" s="6"/>
      <c r="O468" s="6"/>
      <c r="P468" s="6"/>
    </row>
    <row r="469" spans="1:16" s="5" customFormat="1" ht="25.5" hidden="1">
      <c r="A469" s="348"/>
      <c r="B469" s="349"/>
      <c r="C469" s="98" t="s">
        <v>256</v>
      </c>
      <c r="D469" s="99">
        <v>2643007</v>
      </c>
      <c r="E469" s="100"/>
      <c r="F469" s="100"/>
      <c r="G469" s="100"/>
      <c r="H469" s="100"/>
      <c r="I469" s="100"/>
      <c r="J469" s="100"/>
      <c r="K469" s="100"/>
      <c r="L469" s="97"/>
      <c r="M469" s="97"/>
      <c r="N469" s="6"/>
      <c r="O469" s="6"/>
      <c r="P469" s="6"/>
    </row>
    <row r="470" spans="1:16" s="5" customFormat="1" ht="12.75" hidden="1">
      <c r="A470" s="181"/>
      <c r="B470" s="185"/>
      <c r="C470" s="98"/>
      <c r="D470" s="99"/>
      <c r="E470" s="100"/>
      <c r="F470" s="100"/>
      <c r="G470" s="100"/>
      <c r="H470" s="100"/>
      <c r="I470" s="100"/>
      <c r="J470" s="100"/>
      <c r="K470" s="100"/>
      <c r="L470" s="97"/>
      <c r="M470" s="97"/>
      <c r="N470" s="6"/>
      <c r="O470" s="6"/>
      <c r="P470" s="6"/>
    </row>
    <row r="471" spans="1:16" s="5" customFormat="1" ht="12.75">
      <c r="A471" s="202" t="s">
        <v>20</v>
      </c>
      <c r="B471" s="170" t="s">
        <v>50</v>
      </c>
      <c r="C471" s="170" t="s">
        <v>51</v>
      </c>
      <c r="D471" s="99">
        <v>473859</v>
      </c>
      <c r="E471" s="103"/>
      <c r="F471" s="103"/>
      <c r="G471" s="100">
        <v>440925</v>
      </c>
      <c r="H471" s="100"/>
      <c r="I471" s="100">
        <v>463532</v>
      </c>
      <c r="J471" s="100"/>
      <c r="K471" s="100">
        <v>463532</v>
      </c>
      <c r="L471" s="97"/>
      <c r="M471" s="97"/>
      <c r="N471" s="6"/>
      <c r="O471" s="6"/>
      <c r="P471" s="6"/>
    </row>
    <row r="472" spans="1:16" s="5" customFormat="1" ht="28.5" customHeight="1">
      <c r="A472" s="453" t="s">
        <v>539</v>
      </c>
      <c r="B472" s="453"/>
      <c r="C472" s="453"/>
      <c r="D472" s="166">
        <f>D473+D479+D480+D484+D487+D490</f>
        <v>141038591</v>
      </c>
      <c r="E472" s="166">
        <f>E473+E479+E480+E484+E487+E488+E490</f>
        <v>670574441</v>
      </c>
      <c r="F472" s="166">
        <f>F473+F479+F480+F484+F487+F488+F490</f>
        <v>89424813</v>
      </c>
      <c r="G472" s="166">
        <f>G473+G479+G480+G484+G487+G488+G490</f>
        <v>82178443</v>
      </c>
      <c r="H472" s="166">
        <f>H473+H479+H480+H484+H487+H488+H490</f>
        <v>368428209</v>
      </c>
      <c r="I472" s="166">
        <f>I473+I479+I480+I484+I487+I488+I490</f>
        <v>80647859</v>
      </c>
      <c r="J472" s="166">
        <f t="shared" ref="J472:K472" si="57">J473+J479+J480+J484+J487+J488+J490</f>
        <v>370038659</v>
      </c>
      <c r="K472" s="166">
        <f t="shared" si="57"/>
        <v>80648144</v>
      </c>
      <c r="L472" s="141"/>
      <c r="M472" s="97"/>
      <c r="N472" s="6"/>
      <c r="O472" s="6"/>
      <c r="P472" s="6"/>
    </row>
    <row r="473" spans="1:16" s="11" customFormat="1" ht="25.5" hidden="1">
      <c r="A473" s="403" t="s">
        <v>20</v>
      </c>
      <c r="B473" s="104"/>
      <c r="C473" s="105" t="s">
        <v>540</v>
      </c>
      <c r="D473" s="106">
        <f>SUM(D474:D478)</f>
        <v>481172</v>
      </c>
      <c r="E473" s="106">
        <f>SUM(E474:E478)</f>
        <v>531873</v>
      </c>
      <c r="F473" s="106">
        <f t="shared" ref="F473:K473" si="58">SUM(F474:F478)</f>
        <v>466871</v>
      </c>
      <c r="G473" s="106">
        <f t="shared" si="58"/>
        <v>548472</v>
      </c>
      <c r="H473" s="106">
        <f t="shared" si="58"/>
        <v>0</v>
      </c>
      <c r="I473" s="106">
        <f t="shared" si="58"/>
        <v>571767</v>
      </c>
      <c r="J473" s="106">
        <f t="shared" si="58"/>
        <v>0</v>
      </c>
      <c r="K473" s="106">
        <f t="shared" si="58"/>
        <v>572052</v>
      </c>
      <c r="L473" s="107"/>
      <c r="M473" s="177"/>
      <c r="N473" s="6"/>
      <c r="O473" s="6"/>
      <c r="P473" s="6"/>
    </row>
    <row r="474" spans="1:16" s="13" customFormat="1" ht="25.5" hidden="1">
      <c r="A474" s="404"/>
      <c r="B474" s="108">
        <v>100</v>
      </c>
      <c r="C474" s="109" t="s">
        <v>541</v>
      </c>
      <c r="D474" s="110">
        <v>12636</v>
      </c>
      <c r="E474" s="110">
        <v>15086</v>
      </c>
      <c r="F474" s="110">
        <v>15086</v>
      </c>
      <c r="G474" s="110">
        <v>32949</v>
      </c>
      <c r="H474" s="110"/>
      <c r="I474" s="110">
        <v>33218</v>
      </c>
      <c r="J474" s="110"/>
      <c r="K474" s="110">
        <v>33503</v>
      </c>
      <c r="L474" s="111"/>
      <c r="M474" s="178"/>
      <c r="N474" s="5"/>
      <c r="O474" s="5"/>
      <c r="P474" s="5"/>
    </row>
    <row r="475" spans="1:16" ht="38.25" hidden="1" customHeight="1">
      <c r="A475" s="404"/>
      <c r="B475" s="108">
        <v>104</v>
      </c>
      <c r="C475" s="112" t="s">
        <v>21</v>
      </c>
      <c r="D475" s="113">
        <v>57581</v>
      </c>
      <c r="E475" s="113">
        <v>62767</v>
      </c>
      <c r="F475" s="113">
        <v>58525</v>
      </c>
      <c r="G475" s="113">
        <v>64292</v>
      </c>
      <c r="H475" s="113"/>
      <c r="I475" s="113">
        <v>64292</v>
      </c>
      <c r="J475" s="113"/>
      <c r="K475" s="113">
        <v>64292</v>
      </c>
      <c r="L475" s="114"/>
      <c r="M475" s="163"/>
    </row>
    <row r="476" spans="1:16" ht="25.5" hidden="1" customHeight="1">
      <c r="A476" s="404"/>
      <c r="B476" s="108" t="s">
        <v>17</v>
      </c>
      <c r="C476" s="112" t="s">
        <v>22</v>
      </c>
      <c r="D476" s="115"/>
      <c r="E476" s="115"/>
      <c r="F476" s="115"/>
      <c r="G476" s="115"/>
      <c r="H476" s="115"/>
      <c r="I476" s="115"/>
      <c r="J476" s="115"/>
      <c r="K476" s="115"/>
      <c r="L476" s="114"/>
      <c r="M476" s="163"/>
    </row>
    <row r="477" spans="1:16" hidden="1">
      <c r="A477" s="404"/>
      <c r="B477" s="108">
        <v>111</v>
      </c>
      <c r="C477" s="112" t="s">
        <v>542</v>
      </c>
      <c r="D477" s="116">
        <v>13784</v>
      </c>
      <c r="E477" s="113">
        <v>31662</v>
      </c>
      <c r="F477" s="113"/>
      <c r="G477" s="113">
        <v>23076</v>
      </c>
      <c r="H477" s="113"/>
      <c r="I477" s="113">
        <v>23076</v>
      </c>
      <c r="J477" s="113"/>
      <c r="K477" s="113">
        <v>23076</v>
      </c>
      <c r="L477" s="114"/>
      <c r="M477" s="163"/>
    </row>
    <row r="478" spans="1:16">
      <c r="A478" s="405"/>
      <c r="B478" s="108">
        <v>123</v>
      </c>
      <c r="C478" s="112" t="s">
        <v>24</v>
      </c>
      <c r="D478" s="113">
        <v>397171</v>
      </c>
      <c r="E478" s="113">
        <v>422358</v>
      </c>
      <c r="F478" s="113">
        <v>393260</v>
      </c>
      <c r="G478" s="113">
        <v>428155</v>
      </c>
      <c r="H478" s="113"/>
      <c r="I478" s="113">
        <v>451181</v>
      </c>
      <c r="J478" s="113"/>
      <c r="K478" s="113">
        <v>451181</v>
      </c>
      <c r="L478" s="114"/>
      <c r="M478" s="163"/>
    </row>
    <row r="479" spans="1:16" ht="37.5" hidden="1" customHeight="1">
      <c r="A479" s="181" t="s">
        <v>25</v>
      </c>
      <c r="B479" s="185" t="s">
        <v>47</v>
      </c>
      <c r="C479" s="95" t="s">
        <v>96</v>
      </c>
      <c r="D479" s="96">
        <v>52234797</v>
      </c>
      <c r="E479" s="119">
        <v>116393979</v>
      </c>
      <c r="F479" s="119">
        <v>37327971</v>
      </c>
      <c r="G479" s="119">
        <v>30000000</v>
      </c>
      <c r="H479" s="119">
        <v>124541557</v>
      </c>
      <c r="I479" s="119">
        <v>30000000</v>
      </c>
      <c r="J479" s="119">
        <v>133259466</v>
      </c>
      <c r="K479" s="119">
        <v>30000000</v>
      </c>
      <c r="L479" s="114" t="s">
        <v>359</v>
      </c>
      <c r="M479" s="163"/>
    </row>
    <row r="480" spans="1:16" ht="44.25" hidden="1" customHeight="1">
      <c r="A480" s="391" t="s">
        <v>109</v>
      </c>
      <c r="B480" s="185" t="s">
        <v>47</v>
      </c>
      <c r="C480" s="95" t="s">
        <v>97</v>
      </c>
      <c r="D480" s="96">
        <f>SUM(D481:D483)</f>
        <v>28427704</v>
      </c>
      <c r="E480" s="96">
        <v>328875246</v>
      </c>
      <c r="F480" s="119"/>
      <c r="G480" s="119"/>
      <c r="H480" s="96">
        <f t="shared" ref="H480:J480" si="59">SUM(H481:H483)</f>
        <v>0</v>
      </c>
      <c r="I480" s="96"/>
      <c r="J480" s="96">
        <f t="shared" si="59"/>
        <v>0</v>
      </c>
      <c r="K480" s="96"/>
      <c r="L480" s="120"/>
      <c r="M480" s="163"/>
    </row>
    <row r="481" spans="1:14" ht="92.25" hidden="1" customHeight="1">
      <c r="A481" s="392"/>
      <c r="B481" s="185" t="s">
        <v>41</v>
      </c>
      <c r="C481" s="98" t="s">
        <v>98</v>
      </c>
      <c r="D481" s="99"/>
      <c r="E481" s="100"/>
      <c r="F481" s="100"/>
      <c r="G481" s="100"/>
      <c r="H481" s="100"/>
      <c r="I481" s="100"/>
      <c r="J481" s="100"/>
      <c r="K481" s="100"/>
      <c r="L481" s="120"/>
      <c r="M481" s="163"/>
    </row>
    <row r="482" spans="1:14" ht="83.25" hidden="1" customHeight="1">
      <c r="A482" s="392"/>
      <c r="B482" s="182" t="s">
        <v>15</v>
      </c>
      <c r="C482" s="98" t="s">
        <v>309</v>
      </c>
      <c r="D482" s="99">
        <v>28427704</v>
      </c>
      <c r="E482" s="100">
        <v>0</v>
      </c>
      <c r="F482" s="100">
        <v>0</v>
      </c>
      <c r="G482" s="100">
        <v>0</v>
      </c>
      <c r="H482" s="100">
        <v>0</v>
      </c>
      <c r="I482" s="100"/>
      <c r="J482" s="100">
        <v>0</v>
      </c>
      <c r="K482" s="100"/>
      <c r="L482" s="114" t="s">
        <v>360</v>
      </c>
      <c r="M482" s="163"/>
    </row>
    <row r="483" spans="1:14" ht="78" hidden="1" customHeight="1">
      <c r="A483" s="393"/>
      <c r="B483" s="182" t="s">
        <v>85</v>
      </c>
      <c r="C483" s="98" t="s">
        <v>310</v>
      </c>
      <c r="D483" s="99"/>
      <c r="E483" s="100"/>
      <c r="F483" s="100"/>
      <c r="G483" s="100"/>
      <c r="H483" s="100">
        <v>0</v>
      </c>
      <c r="I483" s="100"/>
      <c r="J483" s="100">
        <v>0</v>
      </c>
      <c r="K483" s="100"/>
      <c r="L483" s="114"/>
      <c r="M483" s="163"/>
    </row>
    <row r="484" spans="1:14" ht="25.5" hidden="1">
      <c r="A484" s="348" t="s">
        <v>26</v>
      </c>
      <c r="B484" s="185" t="s">
        <v>47</v>
      </c>
      <c r="C484" s="95" t="s">
        <v>49</v>
      </c>
      <c r="D484" s="96">
        <f>D485+D486</f>
        <v>26983003</v>
      </c>
      <c r="E484" s="96">
        <f t="shared" ref="E484:K484" si="60">E485+E486</f>
        <v>46564520</v>
      </c>
      <c r="F484" s="96">
        <f t="shared" si="60"/>
        <v>30076092</v>
      </c>
      <c r="G484" s="96">
        <f t="shared" si="60"/>
        <v>30076092</v>
      </c>
      <c r="H484" s="96">
        <f t="shared" si="60"/>
        <v>46233531</v>
      </c>
      <c r="I484" s="96">
        <f t="shared" si="60"/>
        <v>30076092</v>
      </c>
      <c r="J484" s="96">
        <f t="shared" si="60"/>
        <v>47126411</v>
      </c>
      <c r="K484" s="96">
        <f t="shared" si="60"/>
        <v>30076092</v>
      </c>
      <c r="L484" s="120"/>
      <c r="M484" s="163"/>
    </row>
    <row r="485" spans="1:14" ht="33" hidden="1" customHeight="1">
      <c r="A485" s="348"/>
      <c r="B485" s="185" t="s">
        <v>13</v>
      </c>
      <c r="C485" s="98" t="s">
        <v>27</v>
      </c>
      <c r="D485" s="99">
        <v>26740474</v>
      </c>
      <c r="E485" s="100">
        <v>46279907</v>
      </c>
      <c r="F485" s="100">
        <v>29804063</v>
      </c>
      <c r="G485" s="100">
        <v>29804063</v>
      </c>
      <c r="H485" s="100">
        <v>45937919</v>
      </c>
      <c r="I485" s="100">
        <v>29804063</v>
      </c>
      <c r="J485" s="100">
        <v>46817151</v>
      </c>
      <c r="K485" s="100">
        <v>29804063</v>
      </c>
      <c r="L485" s="114" t="s">
        <v>364</v>
      </c>
      <c r="M485" s="163"/>
    </row>
    <row r="486" spans="1:14" ht="30.75" hidden="1" customHeight="1">
      <c r="A486" s="348"/>
      <c r="B486" s="185" t="s">
        <v>40</v>
      </c>
      <c r="C486" s="98" t="s">
        <v>28</v>
      </c>
      <c r="D486" s="99">
        <v>242529</v>
      </c>
      <c r="E486" s="100">
        <v>284613</v>
      </c>
      <c r="F486" s="100">
        <v>272029</v>
      </c>
      <c r="G486" s="100">
        <v>272029</v>
      </c>
      <c r="H486" s="100">
        <v>295612</v>
      </c>
      <c r="I486" s="100">
        <v>272029</v>
      </c>
      <c r="J486" s="100">
        <v>309260</v>
      </c>
      <c r="K486" s="100">
        <v>272029</v>
      </c>
      <c r="L486" s="114" t="s">
        <v>361</v>
      </c>
      <c r="M486" s="163"/>
      <c r="N486" s="155"/>
    </row>
    <row r="487" spans="1:14" ht="56.25" hidden="1" customHeight="1">
      <c r="A487" s="181" t="s">
        <v>29</v>
      </c>
      <c r="B487" s="185" t="s">
        <v>47</v>
      </c>
      <c r="C487" s="95" t="s">
        <v>105</v>
      </c>
      <c r="D487" s="96">
        <v>10611915</v>
      </c>
      <c r="E487" s="119">
        <v>50646194</v>
      </c>
      <c r="F487" s="119">
        <v>21553879</v>
      </c>
      <c r="G487" s="119">
        <v>21553879</v>
      </c>
      <c r="H487" s="119">
        <v>47451700</v>
      </c>
      <c r="I487" s="119">
        <v>20000000</v>
      </c>
      <c r="J487" s="119">
        <v>43971718</v>
      </c>
      <c r="K487" s="119">
        <v>20000000</v>
      </c>
      <c r="L487" s="114" t="s">
        <v>363</v>
      </c>
      <c r="M487" s="163"/>
    </row>
    <row r="488" spans="1:14" ht="20.25" hidden="1" customHeight="1">
      <c r="A488" s="348" t="s">
        <v>30</v>
      </c>
      <c r="B488" s="185" t="s">
        <v>47</v>
      </c>
      <c r="C488" s="95" t="s">
        <v>106</v>
      </c>
      <c r="D488" s="96">
        <f>D489</f>
        <v>0</v>
      </c>
      <c r="E488" s="96">
        <f t="shared" ref="E488:L488" si="61">E489</f>
        <v>98379160</v>
      </c>
      <c r="F488" s="96">
        <f t="shared" si="61"/>
        <v>0</v>
      </c>
      <c r="G488" s="100">
        <f>D488*36%</f>
        <v>0</v>
      </c>
      <c r="H488" s="96">
        <f t="shared" si="61"/>
        <v>121017952</v>
      </c>
      <c r="I488" s="96">
        <f t="shared" si="61"/>
        <v>0</v>
      </c>
      <c r="J488" s="96">
        <f t="shared" si="61"/>
        <v>116497595</v>
      </c>
      <c r="K488" s="96">
        <f t="shared" si="61"/>
        <v>0</v>
      </c>
      <c r="L488" s="96" t="str">
        <f t="shared" si="61"/>
        <v>98 379 160,0 тыс. тенге для строительства метрополитена,из них.:
- 26 324 127,0 тыс. тенге для строительства третьего пускового комплекса второй очереди первой линии метрополитена города Алматы от станции "Б.Момышулы" до станции "Калкаман" на выполнение следующих работ: укладка верхнего строения пути; отделочные работы; инженерные сети по станциям; монтаж оборудования АСС; благоустройство и озеленение территории.
- 72 055 033,0 тыс. тенге для строительство третьей очереди первой линии метрополитена города Алматы от станции "Калкаман" до рынка "Барлык" на выполнение следующих работ: подготовительные работы, в том числе снос зданий и сооружений на площадке строительства и вынос инженерных сетей; проходка перегонных тоннелей; вентствол №127, 128, 129.</v>
      </c>
      <c r="M488" s="163"/>
    </row>
    <row r="489" spans="1:14" ht="42.75" hidden="1" customHeight="1">
      <c r="A489" s="348"/>
      <c r="B489" s="185" t="s">
        <v>41</v>
      </c>
      <c r="C489" s="98" t="s">
        <v>107</v>
      </c>
      <c r="D489" s="99"/>
      <c r="E489" s="99">
        <v>98379160</v>
      </c>
      <c r="F489" s="100">
        <f>D489*38.5%</f>
        <v>0</v>
      </c>
      <c r="G489" s="100">
        <f>D489*36%</f>
        <v>0</v>
      </c>
      <c r="H489" s="100">
        <v>121017952</v>
      </c>
      <c r="I489" s="100"/>
      <c r="J489" s="100">
        <v>116497595</v>
      </c>
      <c r="K489" s="100"/>
      <c r="L489" s="114" t="s">
        <v>365</v>
      </c>
      <c r="M489" s="163"/>
    </row>
    <row r="490" spans="1:14" ht="13.5" hidden="1" customHeight="1">
      <c r="A490" s="183" t="s">
        <v>362</v>
      </c>
      <c r="B490" s="108"/>
      <c r="C490" s="123" t="s">
        <v>311</v>
      </c>
      <c r="D490" s="124">
        <v>22300000</v>
      </c>
      <c r="E490" s="124">
        <v>29183469</v>
      </c>
      <c r="F490" s="119"/>
      <c r="G490" s="119"/>
      <c r="H490" s="124">
        <v>29183469</v>
      </c>
      <c r="I490" s="100"/>
      <c r="J490" s="124">
        <v>29183469</v>
      </c>
      <c r="K490" s="124"/>
      <c r="L490" s="114"/>
      <c r="M490" s="163"/>
    </row>
    <row r="491" spans="1:14" ht="23.25" customHeight="1">
      <c r="A491" s="446" t="s">
        <v>31</v>
      </c>
      <c r="B491" s="447"/>
      <c r="C491" s="448"/>
      <c r="D491" s="174">
        <f t="shared" ref="D491:K491" si="62">D492+D497+D499</f>
        <v>16271745</v>
      </c>
      <c r="E491" s="174">
        <f t="shared" si="62"/>
        <v>16289960</v>
      </c>
      <c r="F491" s="174">
        <f t="shared" si="62"/>
        <v>7017697</v>
      </c>
      <c r="G491" s="174">
        <f t="shared" si="62"/>
        <v>6985548</v>
      </c>
      <c r="H491" s="174">
        <f t="shared" si="62"/>
        <v>15763886</v>
      </c>
      <c r="I491" s="174">
        <f t="shared" si="62"/>
        <v>6992334</v>
      </c>
      <c r="J491" s="174">
        <f t="shared" si="62"/>
        <v>15763886</v>
      </c>
      <c r="K491" s="174">
        <f t="shared" si="62"/>
        <v>6993374</v>
      </c>
      <c r="L491" s="17"/>
      <c r="M491" s="163"/>
    </row>
    <row r="492" spans="1:14" ht="30.75" hidden="1" customHeight="1">
      <c r="A492" s="403" t="s">
        <v>20</v>
      </c>
      <c r="B492" s="104"/>
      <c r="C492" s="95" t="s">
        <v>357</v>
      </c>
      <c r="D492" s="174">
        <f t="shared" ref="D492:K492" si="63">SUM(D493:D496)</f>
        <v>558755</v>
      </c>
      <c r="E492" s="174">
        <f t="shared" si="63"/>
        <v>526074</v>
      </c>
      <c r="F492" s="174">
        <f t="shared" si="63"/>
        <v>517697</v>
      </c>
      <c r="G492" s="174">
        <f t="shared" si="63"/>
        <v>485548</v>
      </c>
      <c r="H492" s="174">
        <f t="shared" si="63"/>
        <v>0</v>
      </c>
      <c r="I492" s="174">
        <f t="shared" si="63"/>
        <v>492334</v>
      </c>
      <c r="J492" s="174">
        <f t="shared" si="63"/>
        <v>0</v>
      </c>
      <c r="K492" s="174">
        <f t="shared" si="63"/>
        <v>493374</v>
      </c>
      <c r="L492" s="21"/>
      <c r="M492" s="163"/>
    </row>
    <row r="493" spans="1:14" ht="25.5" hidden="1">
      <c r="A493" s="404"/>
      <c r="B493" s="108">
        <v>100</v>
      </c>
      <c r="C493" s="98" t="s">
        <v>358</v>
      </c>
      <c r="D493" s="175">
        <v>107891</v>
      </c>
      <c r="E493" s="175">
        <v>13891</v>
      </c>
      <c r="F493" s="175">
        <v>14863</v>
      </c>
      <c r="G493" s="175">
        <v>13891</v>
      </c>
      <c r="H493" s="174"/>
      <c r="I493" s="175">
        <v>14863</v>
      </c>
      <c r="J493" s="175"/>
      <c r="K493" s="175">
        <v>15903</v>
      </c>
      <c r="L493" s="21"/>
      <c r="M493" s="163"/>
    </row>
    <row r="494" spans="1:14" ht="31.5" hidden="1" customHeight="1">
      <c r="A494" s="404"/>
      <c r="B494" s="108">
        <v>104</v>
      </c>
      <c r="C494" s="112" t="s">
        <v>21</v>
      </c>
      <c r="D494" s="175">
        <v>10750</v>
      </c>
      <c r="E494" s="175">
        <v>13264</v>
      </c>
      <c r="F494" s="175">
        <v>14219</v>
      </c>
      <c r="G494" s="175">
        <v>13264</v>
      </c>
      <c r="H494" s="174"/>
      <c r="I494" s="175">
        <v>13264</v>
      </c>
      <c r="J494" s="175"/>
      <c r="K494" s="175">
        <v>13264</v>
      </c>
      <c r="L494" s="21"/>
      <c r="M494" s="163"/>
    </row>
    <row r="495" spans="1:14" hidden="1">
      <c r="A495" s="404"/>
      <c r="B495" s="108">
        <v>111</v>
      </c>
      <c r="C495" s="112" t="s">
        <v>542</v>
      </c>
      <c r="D495" s="175"/>
      <c r="E495" s="175">
        <v>32750</v>
      </c>
      <c r="F495" s="175"/>
      <c r="G495" s="175">
        <v>16375</v>
      </c>
      <c r="H495" s="174"/>
      <c r="I495" s="175"/>
      <c r="J495" s="175"/>
      <c r="K495" s="175"/>
      <c r="L495" s="21"/>
      <c r="M495" s="163"/>
    </row>
    <row r="496" spans="1:14" ht="14.25" customHeight="1">
      <c r="A496" s="405"/>
      <c r="B496" s="108">
        <v>123</v>
      </c>
      <c r="C496" s="112" t="s">
        <v>24</v>
      </c>
      <c r="D496" s="175">
        <v>440114</v>
      </c>
      <c r="E496" s="175">
        <v>466169</v>
      </c>
      <c r="F496" s="175">
        <v>488615</v>
      </c>
      <c r="G496" s="175">
        <v>442018</v>
      </c>
      <c r="H496" s="174"/>
      <c r="I496" s="175">
        <v>464207</v>
      </c>
      <c r="J496" s="175"/>
      <c r="K496" s="175">
        <v>464207</v>
      </c>
      <c r="L496" s="21"/>
      <c r="M496" s="163"/>
    </row>
    <row r="497" spans="1:13" ht="15" hidden="1" customHeight="1">
      <c r="A497" s="348" t="s">
        <v>32</v>
      </c>
      <c r="B497" s="185" t="s">
        <v>47</v>
      </c>
      <c r="C497" s="95" t="s">
        <v>95</v>
      </c>
      <c r="D497" s="96">
        <f>D498</f>
        <v>6592990</v>
      </c>
      <c r="E497" s="96">
        <f t="shared" ref="E497:K497" si="64">E498</f>
        <v>15763886</v>
      </c>
      <c r="F497" s="96">
        <f t="shared" si="64"/>
        <v>6500000</v>
      </c>
      <c r="G497" s="96">
        <f t="shared" si="64"/>
        <v>6500000</v>
      </c>
      <c r="H497" s="96">
        <f t="shared" si="64"/>
        <v>15763886</v>
      </c>
      <c r="I497" s="96">
        <f t="shared" si="64"/>
        <v>6500000</v>
      </c>
      <c r="J497" s="96">
        <f t="shared" si="64"/>
        <v>15763886</v>
      </c>
      <c r="K497" s="96">
        <f t="shared" si="64"/>
        <v>6500000</v>
      </c>
      <c r="L497" s="70"/>
      <c r="M497" s="163"/>
    </row>
    <row r="498" spans="1:13" ht="22.5" hidden="1" customHeight="1">
      <c r="A498" s="348"/>
      <c r="B498" s="185" t="s">
        <v>46</v>
      </c>
      <c r="C498" s="98" t="s">
        <v>45</v>
      </c>
      <c r="D498" s="99">
        <v>6592990</v>
      </c>
      <c r="E498" s="100">
        <v>15763886</v>
      </c>
      <c r="F498" s="100">
        <v>6500000</v>
      </c>
      <c r="G498" s="100">
        <v>6500000</v>
      </c>
      <c r="H498" s="100">
        <v>15763886</v>
      </c>
      <c r="I498" s="100">
        <v>6500000</v>
      </c>
      <c r="J498" s="100">
        <v>15763886</v>
      </c>
      <c r="K498" s="100">
        <v>6500000</v>
      </c>
      <c r="L498" s="138" t="s">
        <v>478</v>
      </c>
      <c r="M498" s="163"/>
    </row>
    <row r="499" spans="1:13" ht="22.5" hidden="1" customHeight="1">
      <c r="A499" s="350" t="s">
        <v>527</v>
      </c>
      <c r="B499" s="170"/>
      <c r="C499" s="95" t="s">
        <v>528</v>
      </c>
      <c r="D499" s="96">
        <f>D500</f>
        <v>9120000</v>
      </c>
      <c r="E499" s="96">
        <f t="shared" ref="E499:J499" si="65">E500</f>
        <v>0</v>
      </c>
      <c r="F499" s="96">
        <v>0</v>
      </c>
      <c r="G499" s="96">
        <f t="shared" si="65"/>
        <v>0</v>
      </c>
      <c r="H499" s="96">
        <f t="shared" si="65"/>
        <v>0</v>
      </c>
      <c r="I499" s="96"/>
      <c r="J499" s="96">
        <f t="shared" si="65"/>
        <v>0</v>
      </c>
      <c r="K499" s="96"/>
      <c r="L499" s="138"/>
      <c r="M499" s="163"/>
    </row>
    <row r="500" spans="1:13" ht="38.25" hidden="1">
      <c r="A500" s="350"/>
      <c r="B500" s="170">
        <v>105</v>
      </c>
      <c r="C500" s="98" t="s">
        <v>529</v>
      </c>
      <c r="D500" s="99">
        <v>9120000</v>
      </c>
      <c r="E500" s="100"/>
      <c r="F500" s="100"/>
      <c r="G500" s="100"/>
      <c r="H500" s="100"/>
      <c r="I500" s="100"/>
      <c r="J500" s="100"/>
      <c r="K500" s="100"/>
      <c r="L500" s="138"/>
      <c r="M500" s="163"/>
    </row>
    <row r="501" spans="1:13" hidden="1">
      <c r="A501" s="181"/>
      <c r="B501" s="185"/>
      <c r="C501" s="98"/>
      <c r="D501" s="99"/>
      <c r="E501" s="100"/>
      <c r="F501" s="100"/>
      <c r="G501" s="100"/>
      <c r="H501" s="100"/>
      <c r="I501" s="100"/>
      <c r="J501" s="100"/>
      <c r="K501" s="100"/>
      <c r="L501" s="15"/>
      <c r="M501" s="163"/>
    </row>
    <row r="502" spans="1:13" hidden="1">
      <c r="A502" s="181"/>
      <c r="B502" s="185"/>
      <c r="C502" s="98"/>
      <c r="D502" s="99"/>
      <c r="E502" s="103"/>
      <c r="F502" s="103"/>
      <c r="G502" s="103"/>
      <c r="H502" s="103"/>
      <c r="I502" s="103"/>
      <c r="J502" s="103"/>
      <c r="K502" s="103"/>
      <c r="L502" s="15"/>
      <c r="M502" s="163"/>
    </row>
    <row r="503" spans="1:13" ht="18" customHeight="1">
      <c r="A503" s="449" t="s">
        <v>546</v>
      </c>
      <c r="B503" s="450"/>
      <c r="C503" s="451"/>
      <c r="D503" s="166">
        <f>D504</f>
        <v>5930661</v>
      </c>
      <c r="E503" s="166">
        <f>E504</f>
        <v>7029176</v>
      </c>
      <c r="F503" s="166">
        <f>F504</f>
        <v>5687381</v>
      </c>
      <c r="G503" s="166">
        <f>G504</f>
        <v>5760894</v>
      </c>
      <c r="H503" s="166">
        <f t="shared" ref="H503:K503" si="66">H504</f>
        <v>0</v>
      </c>
      <c r="I503" s="166">
        <f>I504</f>
        <v>5940824</v>
      </c>
      <c r="J503" s="166">
        <f t="shared" si="66"/>
        <v>0</v>
      </c>
      <c r="K503" s="166">
        <f t="shared" si="66"/>
        <v>5949113</v>
      </c>
      <c r="L503" s="70"/>
      <c r="M503" s="163"/>
    </row>
    <row r="504" spans="1:13" ht="25.5" hidden="1">
      <c r="A504" s="403" t="s">
        <v>20</v>
      </c>
      <c r="B504" s="104"/>
      <c r="C504" s="105" t="s">
        <v>540</v>
      </c>
      <c r="D504" s="106">
        <f>SUM(D505:D508)</f>
        <v>5930661</v>
      </c>
      <c r="E504" s="106">
        <f>SUM(E505:E508)</f>
        <v>7029176</v>
      </c>
      <c r="F504" s="106">
        <f>SUM(F505:F508)</f>
        <v>5687381</v>
      </c>
      <c r="G504" s="106">
        <f>SUM(G505:G508)</f>
        <v>5760894</v>
      </c>
      <c r="H504" s="106">
        <f t="shared" ref="H504:K504" si="67">SUM(H505:H508)</f>
        <v>0</v>
      </c>
      <c r="I504" s="106">
        <f t="shared" si="67"/>
        <v>5940824</v>
      </c>
      <c r="J504" s="106">
        <f t="shared" si="67"/>
        <v>0</v>
      </c>
      <c r="K504" s="106">
        <f t="shared" si="67"/>
        <v>5949113</v>
      </c>
      <c r="L504" s="70"/>
      <c r="M504" s="163"/>
    </row>
    <row r="505" spans="1:13" ht="25.5" hidden="1">
      <c r="A505" s="404"/>
      <c r="B505" s="108">
        <v>100</v>
      </c>
      <c r="C505" s="109" t="s">
        <v>541</v>
      </c>
      <c r="D505" s="110">
        <v>693877</v>
      </c>
      <c r="E505" s="110">
        <v>849069</v>
      </c>
      <c r="F505" s="110">
        <v>823159</v>
      </c>
      <c r="G505" s="110">
        <v>831206</v>
      </c>
      <c r="H505" s="187"/>
      <c r="I505" s="188">
        <v>839694</v>
      </c>
      <c r="J505" s="188"/>
      <c r="K505" s="188">
        <v>847983</v>
      </c>
      <c r="L505" s="70"/>
      <c r="M505" s="163"/>
    </row>
    <row r="506" spans="1:13" ht="25.5" hidden="1">
      <c r="A506" s="404"/>
      <c r="B506" s="108">
        <v>104</v>
      </c>
      <c r="C506" s="112" t="s">
        <v>21</v>
      </c>
      <c r="D506" s="113">
        <v>854898</v>
      </c>
      <c r="E506" s="113">
        <v>1417975</v>
      </c>
      <c r="F506" s="110">
        <v>825629</v>
      </c>
      <c r="G506" s="113">
        <v>978475</v>
      </c>
      <c r="H506" s="187"/>
      <c r="I506" s="188">
        <v>978475</v>
      </c>
      <c r="J506" s="188"/>
      <c r="K506" s="188">
        <v>978475</v>
      </c>
      <c r="L506" s="70"/>
      <c r="M506" s="163"/>
    </row>
    <row r="507" spans="1:13" hidden="1">
      <c r="A507" s="404"/>
      <c r="B507" s="108">
        <v>111</v>
      </c>
      <c r="C507" s="112" t="s">
        <v>542</v>
      </c>
      <c r="D507" s="116">
        <v>308738</v>
      </c>
      <c r="E507" s="113">
        <v>301779</v>
      </c>
      <c r="F507" s="110"/>
      <c r="G507" s="113">
        <v>143645</v>
      </c>
      <c r="H507" s="187"/>
      <c r="I507" s="188">
        <v>103663</v>
      </c>
      <c r="J507" s="188"/>
      <c r="K507" s="188">
        <v>103663</v>
      </c>
      <c r="L507" s="70"/>
      <c r="M507" s="163"/>
    </row>
    <row r="508" spans="1:13">
      <c r="A508" s="405"/>
      <c r="B508" s="108">
        <v>123</v>
      </c>
      <c r="C508" s="112" t="s">
        <v>24</v>
      </c>
      <c r="D508" s="113">
        <v>4073148</v>
      </c>
      <c r="E508" s="113">
        <v>4460353</v>
      </c>
      <c r="F508" s="110">
        <v>4038593</v>
      </c>
      <c r="G508" s="113">
        <v>3807568</v>
      </c>
      <c r="H508" s="187"/>
      <c r="I508" s="175">
        <v>4018992</v>
      </c>
      <c r="J508" s="175"/>
      <c r="K508" s="175">
        <v>4018992</v>
      </c>
      <c r="L508" s="70"/>
      <c r="M508" s="163"/>
    </row>
    <row r="509" spans="1:13" ht="18" customHeight="1">
      <c r="A509" s="453" t="s">
        <v>548</v>
      </c>
      <c r="B509" s="453"/>
      <c r="C509" s="453"/>
      <c r="D509" s="166">
        <f>D510+D516</f>
        <v>3284336</v>
      </c>
      <c r="E509" s="166">
        <f>E510+E516+E517+E521+E524+E525+E527</f>
        <v>6893428</v>
      </c>
      <c r="F509" s="106">
        <v>2061106</v>
      </c>
      <c r="G509" s="166">
        <f>G510+G516</f>
        <v>6592562</v>
      </c>
      <c r="H509" s="166">
        <f t="shared" ref="H509:K509" si="68">H510+H516</f>
        <v>0</v>
      </c>
      <c r="I509" s="166">
        <f>I510+I516</f>
        <v>2618593</v>
      </c>
      <c r="J509" s="166">
        <f t="shared" si="68"/>
        <v>0</v>
      </c>
      <c r="K509" s="166">
        <f t="shared" si="68"/>
        <v>2666295</v>
      </c>
      <c r="L509" s="179"/>
      <c r="M509" s="163"/>
    </row>
    <row r="510" spans="1:13" ht="25.5" hidden="1">
      <c r="A510" s="445" t="s">
        <v>20</v>
      </c>
      <c r="B510" s="104"/>
      <c r="C510" s="105" t="s">
        <v>540</v>
      </c>
      <c r="D510" s="106">
        <f>SUM(D511:D515)</f>
        <v>3281612</v>
      </c>
      <c r="E510" s="106">
        <f>SUM(E511:E515)</f>
        <v>6893428</v>
      </c>
      <c r="F510" s="106">
        <f t="shared" ref="F510:K510" si="69">SUM(F511:F515)</f>
        <v>2061106</v>
      </c>
      <c r="G510" s="106">
        <f t="shared" si="69"/>
        <v>6592562</v>
      </c>
      <c r="H510" s="106">
        <f t="shared" si="69"/>
        <v>0</v>
      </c>
      <c r="I510" s="106">
        <f t="shared" si="69"/>
        <v>2618593</v>
      </c>
      <c r="J510" s="106">
        <f t="shared" si="69"/>
        <v>0</v>
      </c>
      <c r="K510" s="106">
        <f t="shared" si="69"/>
        <v>2666295</v>
      </c>
      <c r="L510" s="71"/>
    </row>
    <row r="511" spans="1:13" ht="25.5" hidden="1">
      <c r="A511" s="445"/>
      <c r="B511" s="108">
        <v>100</v>
      </c>
      <c r="C511" s="109" t="s">
        <v>541</v>
      </c>
      <c r="D511" s="110">
        <v>58056</v>
      </c>
      <c r="E511" s="110">
        <v>105265</v>
      </c>
      <c r="F511" s="110">
        <v>42874</v>
      </c>
      <c r="G511" s="110">
        <v>105265</v>
      </c>
      <c r="H511" s="164"/>
      <c r="I511" s="164">
        <v>107277</v>
      </c>
      <c r="J511" s="164"/>
      <c r="K511" s="164">
        <v>108200</v>
      </c>
      <c r="L511" s="71"/>
    </row>
    <row r="512" spans="1:13" ht="25.5" hidden="1">
      <c r="A512" s="445"/>
      <c r="B512" s="108">
        <v>104</v>
      </c>
      <c r="C512" s="112" t="s">
        <v>21</v>
      </c>
      <c r="D512" s="113">
        <v>53883</v>
      </c>
      <c r="E512" s="113">
        <v>127006</v>
      </c>
      <c r="F512" s="153">
        <v>54783</v>
      </c>
      <c r="G512" s="153">
        <v>91376</v>
      </c>
      <c r="H512" s="164"/>
      <c r="I512" s="164">
        <v>91376</v>
      </c>
      <c r="J512" s="164"/>
      <c r="K512" s="164">
        <v>91376</v>
      </c>
      <c r="L512" s="71"/>
    </row>
    <row r="513" spans="1:12" ht="25.5" hidden="1">
      <c r="A513" s="445"/>
      <c r="B513" s="108" t="s">
        <v>17</v>
      </c>
      <c r="C513" s="112" t="s">
        <v>22</v>
      </c>
      <c r="D513" s="113">
        <v>1668673</v>
      </c>
      <c r="E513" s="113">
        <v>4814642</v>
      </c>
      <c r="F513" s="153">
        <v>591334</v>
      </c>
      <c r="G513" s="153">
        <v>4814642</v>
      </c>
      <c r="H513" s="164"/>
      <c r="I513" s="164">
        <v>776410</v>
      </c>
      <c r="J513" s="164"/>
      <c r="K513" s="164">
        <v>815230</v>
      </c>
      <c r="L513" s="71"/>
    </row>
    <row r="514" spans="1:12" ht="13.5" hidden="1" customHeight="1">
      <c r="A514" s="445"/>
      <c r="B514" s="108">
        <v>111</v>
      </c>
      <c r="C514" s="112" t="s">
        <v>542</v>
      </c>
      <c r="D514" s="116">
        <v>88008</v>
      </c>
      <c r="E514" s="113">
        <v>311087</v>
      </c>
      <c r="F514" s="153">
        <v>21940</v>
      </c>
      <c r="G514" s="153">
        <v>155543</v>
      </c>
      <c r="H514" s="164"/>
      <c r="I514" s="164">
        <v>159182</v>
      </c>
      <c r="J514" s="164"/>
      <c r="K514" s="164">
        <v>167141</v>
      </c>
      <c r="L514" s="71"/>
    </row>
    <row r="515" spans="1:12" ht="16.5" customHeight="1">
      <c r="A515" s="445"/>
      <c r="B515" s="108">
        <v>123</v>
      </c>
      <c r="C515" s="112" t="s">
        <v>24</v>
      </c>
      <c r="D515" s="113">
        <v>1412992</v>
      </c>
      <c r="E515" s="113">
        <v>1535428</v>
      </c>
      <c r="F515" s="153">
        <v>1350175</v>
      </c>
      <c r="G515" s="153">
        <v>1425736</v>
      </c>
      <c r="H515" s="164"/>
      <c r="I515" s="153">
        <v>1484348</v>
      </c>
      <c r="J515" s="153"/>
      <c r="K515" s="153">
        <v>1484348</v>
      </c>
      <c r="L515" s="71"/>
    </row>
    <row r="516" spans="1:12" ht="18.75" hidden="1" customHeight="1">
      <c r="A516" s="165">
        <v>120</v>
      </c>
      <c r="B516" s="162"/>
      <c r="C516" s="48" t="s">
        <v>103</v>
      </c>
      <c r="D516" s="106">
        <v>2724</v>
      </c>
      <c r="E516" s="164"/>
      <c r="F516" s="164"/>
      <c r="G516" s="164"/>
      <c r="H516" s="164"/>
      <c r="I516" s="164"/>
      <c r="J516" s="164"/>
      <c r="K516" s="164"/>
    </row>
    <row r="518" spans="1:12">
      <c r="A518" s="453" t="s">
        <v>553</v>
      </c>
      <c r="B518" s="453"/>
      <c r="C518" s="453"/>
      <c r="D518" s="166">
        <v>402410173</v>
      </c>
      <c r="E518" s="166">
        <f>E519+E525+E526+E530+E533+E534+E536</f>
        <v>0</v>
      </c>
      <c r="F518" s="106">
        <v>2061106</v>
      </c>
      <c r="G518" s="166">
        <f>G519+G520</f>
        <v>217584462</v>
      </c>
      <c r="H518" s="166">
        <f t="shared" ref="H518:K518" si="70">H519+H520</f>
        <v>0</v>
      </c>
      <c r="I518" s="166">
        <f t="shared" si="70"/>
        <v>217584462</v>
      </c>
      <c r="J518" s="166">
        <f t="shared" si="70"/>
        <v>0</v>
      </c>
      <c r="K518" s="166">
        <f t="shared" si="70"/>
        <v>217584462</v>
      </c>
    </row>
    <row r="519" spans="1:12" ht="18.75" customHeight="1">
      <c r="A519" s="203">
        <v>120</v>
      </c>
      <c r="B519" s="204"/>
      <c r="C519" s="205" t="s">
        <v>81</v>
      </c>
      <c r="D519" s="206">
        <f>38053400+2724</f>
        <v>38056124</v>
      </c>
      <c r="E519" s="164"/>
      <c r="F519" s="164"/>
      <c r="G519" s="206">
        <v>38053400</v>
      </c>
      <c r="H519" s="206"/>
      <c r="I519" s="206">
        <v>38053400</v>
      </c>
      <c r="J519" s="206"/>
      <c r="K519" s="206">
        <v>38053400</v>
      </c>
    </row>
    <row r="520" spans="1:12" ht="36" customHeight="1">
      <c r="A520" s="203">
        <v>233</v>
      </c>
      <c r="B520" s="204"/>
      <c r="C520" s="205" t="s">
        <v>84</v>
      </c>
      <c r="D520" s="206">
        <v>151314913</v>
      </c>
      <c r="E520" s="164"/>
      <c r="F520" s="164"/>
      <c r="G520" s="206">
        <v>179531062</v>
      </c>
      <c r="H520" s="206"/>
      <c r="I520" s="206">
        <v>179531062</v>
      </c>
      <c r="J520" s="206"/>
      <c r="K520" s="206">
        <v>179531062</v>
      </c>
    </row>
  </sheetData>
  <mergeCells count="45">
    <mergeCell ref="A518:C518"/>
    <mergeCell ref="A510:A515"/>
    <mergeCell ref="E3:K3"/>
    <mergeCell ref="A492:A496"/>
    <mergeCell ref="A497:A498"/>
    <mergeCell ref="A499:A500"/>
    <mergeCell ref="A503:C503"/>
    <mergeCell ref="A504:A508"/>
    <mergeCell ref="A509:C509"/>
    <mergeCell ref="A472:C472"/>
    <mergeCell ref="A473:A478"/>
    <mergeCell ref="A480:A483"/>
    <mergeCell ref="A484:A486"/>
    <mergeCell ref="A488:A489"/>
    <mergeCell ref="A491:C491"/>
    <mergeCell ref="A397:A416"/>
    <mergeCell ref="B200:B310"/>
    <mergeCell ref="B398:B416"/>
    <mergeCell ref="A417:A462"/>
    <mergeCell ref="B418:B462"/>
    <mergeCell ref="A463:A469"/>
    <mergeCell ref="B463:B469"/>
    <mergeCell ref="A313:A396"/>
    <mergeCell ref="B314:B371"/>
    <mergeCell ref="B372:B396"/>
    <mergeCell ref="A69:A311"/>
    <mergeCell ref="B72:B78"/>
    <mergeCell ref="B79:B83"/>
    <mergeCell ref="B84:B199"/>
    <mergeCell ref="A5:C5"/>
    <mergeCell ref="A6:A11"/>
    <mergeCell ref="A12:C12"/>
    <mergeCell ref="A13:A18"/>
    <mergeCell ref="A19:A68"/>
    <mergeCell ref="B20:B26"/>
    <mergeCell ref="B27:B46"/>
    <mergeCell ref="B47:B53"/>
    <mergeCell ref="B54:B68"/>
    <mergeCell ref="A1:L1"/>
    <mergeCell ref="A2:L2"/>
    <mergeCell ref="A3:A4"/>
    <mergeCell ref="B3:B4"/>
    <mergeCell ref="C3:C4"/>
    <mergeCell ref="D3:D4"/>
    <mergeCell ref="L3:L4"/>
  </mergeCells>
  <pageMargins left="0.7" right="0.7" top="0.75" bottom="0.75" header="0.3" footer="0.3"/>
  <pageSetup paperSize="9" scale="91" orientation="landscape" verticalDpi="300" r:id="rId1"/>
  <colBreaks count="1" manualBreakCount="1">
    <brk id="12"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16"/>
  <sheetViews>
    <sheetView view="pageBreakPreview" zoomScale="60" zoomScaleNormal="100" workbookViewId="0">
      <selection activeCell="C5" sqref="C5:C6"/>
    </sheetView>
  </sheetViews>
  <sheetFormatPr defaultRowHeight="15"/>
  <cols>
    <col min="1" max="1" width="14.85546875" customWidth="1"/>
    <col min="2" max="2" width="65.28515625" customWidth="1"/>
    <col min="3" max="5" width="16.7109375" customWidth="1"/>
    <col min="9" max="17" width="15.7109375" customWidth="1"/>
    <col min="18" max="18" width="10.5703125" bestFit="1" customWidth="1"/>
    <col min="19" max="19" width="10.42578125" customWidth="1"/>
  </cols>
  <sheetData>
    <row r="1" spans="1:20" ht="23.25">
      <c r="A1" s="456" t="s">
        <v>550</v>
      </c>
      <c r="B1" s="456"/>
      <c r="C1" s="456"/>
      <c r="D1" s="456"/>
      <c r="E1" s="456"/>
    </row>
    <row r="3" spans="1:20">
      <c r="E3" s="189" t="s">
        <v>0</v>
      </c>
    </row>
    <row r="4" spans="1:20" ht="24" customHeight="1">
      <c r="A4" s="200" t="s">
        <v>551</v>
      </c>
      <c r="B4" s="201" t="s">
        <v>3</v>
      </c>
      <c r="C4" s="200" t="s">
        <v>33</v>
      </c>
      <c r="D4" s="200" t="s">
        <v>91</v>
      </c>
      <c r="E4" s="200" t="s">
        <v>356</v>
      </c>
      <c r="I4" s="190"/>
      <c r="J4" s="190"/>
      <c r="K4" s="190"/>
      <c r="L4" s="190"/>
      <c r="M4" s="190"/>
      <c r="N4" s="190"/>
      <c r="O4" s="190"/>
      <c r="P4" s="190"/>
      <c r="Q4" s="190"/>
    </row>
    <row r="5" spans="1:20" ht="33" customHeight="1">
      <c r="A5" s="191">
        <v>233</v>
      </c>
      <c r="B5" s="192" t="s">
        <v>84</v>
      </c>
      <c r="C5" s="193">
        <v>179531062</v>
      </c>
      <c r="D5" s="193">
        <v>179531062</v>
      </c>
      <c r="E5" s="193">
        <v>179531062</v>
      </c>
      <c r="G5" s="194"/>
      <c r="I5" s="190"/>
      <c r="J5" s="190"/>
      <c r="K5" s="190"/>
      <c r="L5" s="190"/>
      <c r="M5" s="190"/>
      <c r="N5" s="190"/>
      <c r="O5" s="190"/>
      <c r="P5" s="190"/>
      <c r="Q5" s="190"/>
    </row>
    <row r="6" spans="1:20" ht="21" customHeight="1">
      <c r="A6" s="191">
        <v>120</v>
      </c>
      <c r="B6" s="192" t="s">
        <v>81</v>
      </c>
      <c r="C6" s="193">
        <v>38053400</v>
      </c>
      <c r="D6" s="193">
        <v>38053400</v>
      </c>
      <c r="E6" s="193">
        <v>38053400</v>
      </c>
      <c r="G6" s="194"/>
      <c r="I6" s="190"/>
      <c r="J6" s="190"/>
      <c r="K6" s="190"/>
      <c r="L6" s="190"/>
      <c r="M6" s="190"/>
      <c r="N6" s="190"/>
      <c r="O6" s="190"/>
      <c r="P6" s="190"/>
      <c r="Q6" s="190"/>
    </row>
    <row r="7" spans="1:20" ht="21" customHeight="1">
      <c r="A7" s="457" t="s">
        <v>552</v>
      </c>
      <c r="B7" s="458"/>
      <c r="C7" s="195">
        <f>C6+C5</f>
        <v>217584462</v>
      </c>
      <c r="D7" s="195">
        <f t="shared" ref="D7:E7" si="0">D6+D5</f>
        <v>217584462</v>
      </c>
      <c r="E7" s="195">
        <f t="shared" si="0"/>
        <v>217584462</v>
      </c>
      <c r="G7" s="194"/>
      <c r="I7" s="190"/>
      <c r="J7" s="190"/>
      <c r="K7" s="190"/>
      <c r="L7" s="190"/>
      <c r="M7" s="190"/>
      <c r="N7" s="190"/>
      <c r="O7" s="190"/>
      <c r="P7" s="190"/>
      <c r="Q7" s="190"/>
    </row>
    <row r="8" spans="1:20">
      <c r="A8" s="196"/>
      <c r="C8" s="197"/>
      <c r="D8" s="197"/>
      <c r="G8" s="194"/>
      <c r="I8" s="190"/>
      <c r="J8" s="190"/>
      <c r="K8" s="190"/>
      <c r="L8" s="190"/>
      <c r="M8" s="190"/>
      <c r="N8" s="190"/>
      <c r="O8" s="190"/>
      <c r="P8" s="190"/>
      <c r="Q8" s="190"/>
    </row>
    <row r="9" spans="1:20">
      <c r="A9" s="196"/>
      <c r="C9" s="197"/>
      <c r="D9" s="197"/>
      <c r="G9" s="194"/>
      <c r="I9" s="190"/>
      <c r="J9" s="190"/>
      <c r="K9" s="190"/>
      <c r="L9" s="190"/>
      <c r="M9" s="190"/>
      <c r="N9" s="190"/>
      <c r="O9" s="190"/>
      <c r="P9" s="190"/>
      <c r="Q9" s="190"/>
      <c r="R9" s="198"/>
      <c r="S9" s="198"/>
      <c r="T9" s="198"/>
    </row>
    <row r="10" spans="1:20">
      <c r="A10" s="196"/>
      <c r="C10" s="197"/>
      <c r="D10" s="197"/>
      <c r="G10" s="194"/>
      <c r="I10" s="190"/>
      <c r="J10" s="190"/>
      <c r="K10" s="190"/>
      <c r="L10" s="190"/>
      <c r="M10" s="190"/>
      <c r="N10" s="190"/>
      <c r="O10" s="190"/>
      <c r="P10" s="190"/>
      <c r="Q10" s="190"/>
    </row>
    <row r="11" spans="1:20">
      <c r="A11" s="196"/>
      <c r="C11" s="197"/>
      <c r="D11" s="197"/>
      <c r="L11" s="198"/>
      <c r="M11" s="198"/>
      <c r="N11" s="198"/>
      <c r="O11" s="198"/>
      <c r="P11" s="198"/>
      <c r="Q11" s="198"/>
    </row>
    <row r="12" spans="1:20">
      <c r="A12" s="196"/>
      <c r="C12" s="197"/>
      <c r="D12" s="197"/>
    </row>
    <row r="13" spans="1:20">
      <c r="A13" s="196"/>
      <c r="C13" s="199"/>
      <c r="D13" s="199"/>
    </row>
    <row r="14" spans="1:20">
      <c r="A14" s="196"/>
      <c r="C14" s="199"/>
      <c r="D14" s="199"/>
    </row>
    <row r="15" spans="1:20">
      <c r="A15" s="196"/>
    </row>
    <row r="16" spans="1:20">
      <c r="A16" s="196"/>
    </row>
  </sheetData>
  <mergeCells count="2">
    <mergeCell ref="A1:E1"/>
    <mergeCell ref="A7:B7"/>
  </mergeCells>
  <pageMargins left="0.7" right="0.7" top="0.75" bottom="0.75" header="0.3" footer="0.3"/>
  <pageSetup paperSize="9" orientation="landscape"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topLeftCell="A13" workbookViewId="0">
      <selection activeCell="I48" sqref="I48"/>
    </sheetView>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12</vt:i4>
      </vt:variant>
    </vt:vector>
  </HeadingPairs>
  <TitlesOfParts>
    <vt:vector size="23" baseType="lpstr">
      <vt:lpstr> СВОД рус</vt:lpstr>
      <vt:lpstr>СВОД гос</vt:lpstr>
      <vt:lpstr> СВОД рус (3)</vt:lpstr>
      <vt:lpstr>СП МТ</vt:lpstr>
      <vt:lpstr>по комитетам</vt:lpstr>
      <vt:lpstr>по комитетам (2)</vt:lpstr>
      <vt:lpstr>по комитетам 1 cтр</vt:lpstr>
      <vt:lpstr> СВОД рус (2)</vt:lpstr>
      <vt:lpstr>одной строкой</vt:lpstr>
      <vt:lpstr>нераспредел расходы</vt:lpstr>
      <vt:lpstr>Лист1</vt:lpstr>
      <vt:lpstr>' СВОД рус'!Заголовки_для_печати</vt:lpstr>
      <vt:lpstr>'СП МТ'!Заголовки_для_печати</vt:lpstr>
      <vt:lpstr>' СВОД рус'!Область_печати</vt:lpstr>
      <vt:lpstr>' СВОД рус (2)'!Область_печати</vt:lpstr>
      <vt:lpstr>' СВОД рус (3)'!Область_печати</vt:lpstr>
      <vt:lpstr>'нераспредел расходы'!Область_печати</vt:lpstr>
      <vt:lpstr>'одной строкой'!Область_печати</vt:lpstr>
      <vt:lpstr>'по комитетам'!Область_печати</vt:lpstr>
      <vt:lpstr>'по комитетам (2)'!Область_печати</vt:lpstr>
      <vt:lpstr>'по комитетам 1 cтр'!Область_печати</vt:lpstr>
      <vt:lpstr>'СВОД гос'!Область_печати</vt:lpstr>
      <vt:lpstr>'СП МТ'!Область_печати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Ардак Курманкулова</dc:creator>
  <cp:lastModifiedBy>Аскербек Еркін</cp:lastModifiedBy>
  <cp:lastPrinted>2025-12-23T10:23:21Z</cp:lastPrinted>
  <dcterms:created xsi:type="dcterms:W3CDTF">2022-03-09T04:13:43Z</dcterms:created>
  <dcterms:modified xsi:type="dcterms:W3CDTF">2026-10-20T11:56:34Z</dcterms:modified>
</cp:coreProperties>
</file>