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САЛТАНАТ\БЮДЖЕТ\ГБ\Гражданский бюджет на 2026 год\Исполнение бюджета\ГБ на 01.09.25 исполнение\"/>
    </mc:Choice>
  </mc:AlternateContent>
  <xr:revisionPtr revIDLastSave="0" documentId="13_ncr:1_{EA96A06C-03DB-4E20-9C64-2579BA9AE9D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Отчет" sheetId="1" r:id="rId1"/>
    <sheet name="Отчет каз" sheetId="2" r:id="rId2"/>
  </sheets>
  <definedNames>
    <definedName name="_xlnm.Print_Titles" localSheetId="0">Отчет!$6:$8</definedName>
    <definedName name="_xlnm.Print_Titles" localSheetId="1">'Отчет каз'!$6:$8</definedName>
    <definedName name="_xlnm.Print_Area" localSheetId="0">Отчет!$A$1:$G$58</definedName>
    <definedName name="_xlnm.Print_Area" localSheetId="1">'Отчет каз'!$A$1:$G$57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5" i="1" l="1"/>
  <c r="E53" i="1"/>
  <c r="E51" i="1"/>
  <c r="E50" i="1" s="1"/>
  <c r="E47" i="1"/>
  <c r="E45" i="1"/>
  <c r="E44" i="1"/>
  <c r="E42" i="1"/>
  <c r="E37" i="1"/>
  <c r="E36" i="1"/>
  <c r="E21" i="1"/>
  <c r="E20" i="1"/>
  <c r="E18" i="1"/>
  <c r="E16" i="1"/>
  <c r="E14" i="1"/>
  <c r="E11" i="1" s="1"/>
  <c r="E10" i="1" s="1"/>
  <c r="E12" i="1"/>
  <c r="D55" i="1"/>
  <c r="C55" i="1"/>
  <c r="D53" i="1"/>
  <c r="C53" i="1"/>
  <c r="D51" i="1"/>
  <c r="D50" i="1" s="1"/>
  <c r="C51" i="1"/>
  <c r="C50" i="1" s="1"/>
  <c r="D47" i="1"/>
  <c r="D44" i="1" s="1"/>
  <c r="C47" i="1"/>
  <c r="C44" i="1" s="1"/>
  <c r="D45" i="1"/>
  <c r="C45" i="1"/>
  <c r="D42" i="1"/>
  <c r="C42" i="1"/>
  <c r="D37" i="1"/>
  <c r="D36" i="1" s="1"/>
  <c r="C37" i="1"/>
  <c r="C36" i="1" s="1"/>
  <c r="D21" i="1"/>
  <c r="D20" i="1" s="1"/>
  <c r="C21" i="1"/>
  <c r="C20" i="1" s="1"/>
  <c r="D18" i="1"/>
  <c r="C18" i="1"/>
  <c r="D16" i="1"/>
  <c r="C16" i="1"/>
  <c r="D14" i="1"/>
  <c r="C14" i="1"/>
  <c r="D12" i="1"/>
  <c r="C12" i="1"/>
  <c r="D11" i="1"/>
  <c r="D10" i="1" s="1"/>
  <c r="C11" i="1"/>
  <c r="C10" i="1" s="1"/>
  <c r="E49" i="1" l="1"/>
  <c r="E9" i="1"/>
  <c r="C9" i="1"/>
  <c r="C49" i="1"/>
  <c r="D9" i="1"/>
  <c r="D49" i="1"/>
  <c r="G55" i="1"/>
  <c r="G37" i="1" l="1"/>
  <c r="F37" i="1"/>
  <c r="G21" i="1"/>
  <c r="F14" i="1" l="1"/>
  <c r="G14" i="1"/>
  <c r="F12" i="1"/>
  <c r="G12" i="1"/>
  <c r="G40" i="2"/>
  <c r="F40" i="2"/>
  <c r="E40" i="2"/>
  <c r="D40" i="2"/>
  <c r="C40" i="2"/>
  <c r="G38" i="2"/>
  <c r="F38" i="2"/>
  <c r="E38" i="2"/>
  <c r="D38" i="2"/>
  <c r="C38" i="2"/>
  <c r="D53" i="2"/>
  <c r="D52" i="2" s="1"/>
  <c r="E53" i="2"/>
  <c r="E52" i="2" s="1"/>
  <c r="F53" i="2"/>
  <c r="F52" i="2" s="1"/>
  <c r="G53" i="2"/>
  <c r="G52" i="2" s="1"/>
  <c r="C53" i="2"/>
  <c r="C52" i="2" s="1"/>
  <c r="F53" i="1"/>
  <c r="G53" i="1"/>
  <c r="D51" i="2"/>
  <c r="D50" i="2" s="1"/>
  <c r="E51" i="2"/>
  <c r="E50" i="2" s="1"/>
  <c r="F51" i="2"/>
  <c r="F50" i="2" s="1"/>
  <c r="G51" i="2"/>
  <c r="G50" i="2" s="1"/>
  <c r="C51" i="2"/>
  <c r="C50" i="2" s="1"/>
  <c r="F51" i="1"/>
  <c r="G51" i="1"/>
  <c r="D56" i="2"/>
  <c r="E56" i="2"/>
  <c r="F56" i="2"/>
  <c r="G56" i="2"/>
  <c r="D57" i="2"/>
  <c r="E57" i="2"/>
  <c r="F57" i="2"/>
  <c r="G57" i="2"/>
  <c r="C57" i="2"/>
  <c r="C56" i="2"/>
  <c r="F55" i="1"/>
  <c r="D47" i="2"/>
  <c r="D46" i="2" s="1"/>
  <c r="E47" i="2"/>
  <c r="E46" i="2" s="1"/>
  <c r="F47" i="2"/>
  <c r="F46" i="2" s="1"/>
  <c r="G47" i="2"/>
  <c r="G46" i="2" s="1"/>
  <c r="C47" i="2"/>
  <c r="C46" i="2" s="1"/>
  <c r="F47" i="1"/>
  <c r="G47" i="1"/>
  <c r="F45" i="1"/>
  <c r="G45" i="1"/>
  <c r="D45" i="2"/>
  <c r="D44" i="2" s="1"/>
  <c r="E45" i="2"/>
  <c r="E44" i="2" s="1"/>
  <c r="F45" i="2"/>
  <c r="F44" i="2" s="1"/>
  <c r="G45" i="2"/>
  <c r="G44" i="2" s="1"/>
  <c r="C45" i="2"/>
  <c r="C44" i="2" s="1"/>
  <c r="F42" i="1"/>
  <c r="F36" i="1" s="1"/>
  <c r="G42" i="1"/>
  <c r="G36" i="1" s="1"/>
  <c r="D42" i="2"/>
  <c r="D41" i="2" s="1"/>
  <c r="E42" i="2"/>
  <c r="E41" i="2" s="1"/>
  <c r="F42" i="2"/>
  <c r="F41" i="2" s="1"/>
  <c r="G42" i="2"/>
  <c r="G41" i="2" s="1"/>
  <c r="C42" i="2"/>
  <c r="D39" i="2"/>
  <c r="E39" i="2"/>
  <c r="F39" i="2"/>
  <c r="G39" i="2"/>
  <c r="C39" i="2"/>
  <c r="D22" i="2"/>
  <c r="E22" i="2"/>
  <c r="F22" i="2"/>
  <c r="G22" i="2"/>
  <c r="D23" i="2"/>
  <c r="E23" i="2"/>
  <c r="F23" i="2"/>
  <c r="G23" i="2"/>
  <c r="D24" i="2"/>
  <c r="E24" i="2"/>
  <c r="F24" i="2"/>
  <c r="G24" i="2"/>
  <c r="D25" i="2"/>
  <c r="E25" i="2"/>
  <c r="F25" i="2"/>
  <c r="G25" i="2"/>
  <c r="D26" i="2"/>
  <c r="E26" i="2"/>
  <c r="F26" i="2"/>
  <c r="G26" i="2"/>
  <c r="D27" i="2"/>
  <c r="E27" i="2"/>
  <c r="F27" i="2"/>
  <c r="G27" i="2"/>
  <c r="D28" i="2"/>
  <c r="E28" i="2"/>
  <c r="F28" i="2"/>
  <c r="G28" i="2"/>
  <c r="D29" i="2"/>
  <c r="E29" i="2"/>
  <c r="F29" i="2"/>
  <c r="G29" i="2"/>
  <c r="D30" i="2"/>
  <c r="E30" i="2"/>
  <c r="F30" i="2"/>
  <c r="G30" i="2"/>
  <c r="D31" i="2"/>
  <c r="E31" i="2"/>
  <c r="F31" i="2"/>
  <c r="G31" i="2"/>
  <c r="D32" i="2"/>
  <c r="E32" i="2"/>
  <c r="F32" i="2"/>
  <c r="G32" i="2"/>
  <c r="D33" i="2"/>
  <c r="E33" i="2"/>
  <c r="F33" i="2"/>
  <c r="G33" i="2"/>
  <c r="D34" i="2"/>
  <c r="E34" i="2"/>
  <c r="F34" i="2"/>
  <c r="G34" i="2"/>
  <c r="D35" i="2"/>
  <c r="E35" i="2"/>
  <c r="F35" i="2"/>
  <c r="G35" i="2"/>
  <c r="C30" i="2"/>
  <c r="C31" i="2"/>
  <c r="C32" i="2"/>
  <c r="C33" i="2"/>
  <c r="C34" i="2"/>
  <c r="C35" i="2"/>
  <c r="C23" i="2"/>
  <c r="C24" i="2"/>
  <c r="C25" i="2"/>
  <c r="C26" i="2"/>
  <c r="C27" i="2"/>
  <c r="C28" i="2"/>
  <c r="C29" i="2"/>
  <c r="C22" i="2"/>
  <c r="D19" i="2"/>
  <c r="D18" i="2" s="1"/>
  <c r="E19" i="2"/>
  <c r="E18" i="2" s="1"/>
  <c r="F19" i="2"/>
  <c r="F18" i="2" s="1"/>
  <c r="G19" i="2"/>
  <c r="G18" i="2" s="1"/>
  <c r="C19" i="2"/>
  <c r="C18" i="2" s="1"/>
  <c r="D17" i="2"/>
  <c r="D16" i="2" s="1"/>
  <c r="E17" i="2"/>
  <c r="E16" i="2" s="1"/>
  <c r="F17" i="2"/>
  <c r="F16" i="2" s="1"/>
  <c r="G17" i="2"/>
  <c r="G16" i="2" s="1"/>
  <c r="C17" i="2"/>
  <c r="C16" i="2" s="1"/>
  <c r="D15" i="2"/>
  <c r="D14" i="2" s="1"/>
  <c r="E15" i="2"/>
  <c r="E14" i="2" s="1"/>
  <c r="F15" i="2"/>
  <c r="F14" i="2" s="1"/>
  <c r="G15" i="2"/>
  <c r="G14" i="2" s="1"/>
  <c r="C15" i="2"/>
  <c r="C14" i="2" s="1"/>
  <c r="D13" i="2"/>
  <c r="D12" i="2" s="1"/>
  <c r="E13" i="2"/>
  <c r="E12" i="2" s="1"/>
  <c r="F13" i="2"/>
  <c r="F12" i="2" s="1"/>
  <c r="G13" i="2"/>
  <c r="G12" i="2" s="1"/>
  <c r="C13" i="2"/>
  <c r="C12" i="2" s="1"/>
  <c r="G50" i="1" l="1"/>
  <c r="G49" i="2" s="1"/>
  <c r="G44" i="1"/>
  <c r="F44" i="1"/>
  <c r="C37" i="2"/>
  <c r="G37" i="2"/>
  <c r="E37" i="2"/>
  <c r="E36" i="2" s="1"/>
  <c r="G11" i="2"/>
  <c r="G10" i="2" s="1"/>
  <c r="G9" i="2" s="1"/>
  <c r="F11" i="2"/>
  <c r="F10" i="2" s="1"/>
  <c r="F9" i="2" s="1"/>
  <c r="D37" i="2"/>
  <c r="D36" i="2" s="1"/>
  <c r="D21" i="2"/>
  <c r="C49" i="2"/>
  <c r="F50" i="1"/>
  <c r="F49" i="2" s="1"/>
  <c r="F37" i="2"/>
  <c r="F36" i="2" s="1"/>
  <c r="E49" i="2"/>
  <c r="F21" i="2"/>
  <c r="G36" i="2"/>
  <c r="G21" i="2"/>
  <c r="E21" i="2"/>
  <c r="D49" i="2"/>
  <c r="E54" i="2"/>
  <c r="F43" i="2"/>
  <c r="F54" i="2"/>
  <c r="G54" i="2"/>
  <c r="C41" i="2"/>
  <c r="D54" i="2"/>
  <c r="C54" i="2"/>
  <c r="G43" i="2"/>
  <c r="C21" i="2"/>
  <c r="C11" i="2"/>
  <c r="C10" i="2" s="1"/>
  <c r="C9" i="2" s="1"/>
  <c r="E11" i="2"/>
  <c r="E10" i="2" s="1"/>
  <c r="E9" i="2" s="1"/>
  <c r="D11" i="2"/>
  <c r="D10" i="2" s="1"/>
  <c r="D9" i="2" s="1"/>
  <c r="G20" i="1"/>
  <c r="F18" i="1"/>
  <c r="G18" i="1"/>
  <c r="F16" i="1"/>
  <c r="F11" i="1" s="1"/>
  <c r="G16" i="1"/>
  <c r="G11" i="1" s="1"/>
  <c r="F21" i="1"/>
  <c r="F20" i="1" s="1"/>
  <c r="F20" i="2" l="1"/>
  <c r="E48" i="2"/>
  <c r="D20" i="2"/>
  <c r="E20" i="2"/>
  <c r="G20" i="2"/>
  <c r="C20" i="2"/>
  <c r="C36" i="2"/>
  <c r="F10" i="1"/>
  <c r="F9" i="1" s="1"/>
  <c r="G10" i="1"/>
  <c r="C48" i="2" l="1"/>
  <c r="F49" i="1"/>
  <c r="F48" i="2" s="1"/>
  <c r="G9" i="1"/>
  <c r="G49" i="1"/>
  <c r="G48" i="2" s="1"/>
  <c r="D48" i="2" l="1"/>
</calcChain>
</file>

<file path=xl/sharedStrings.xml><?xml version="1.0" encoding="utf-8"?>
<sst xmlns="http://schemas.openxmlformats.org/spreadsheetml/2006/main" count="176" uniqueCount="133">
  <si>
    <t xml:space="preserve">Наименование </t>
  </si>
  <si>
    <t>I. ДОХОДЫ</t>
  </si>
  <si>
    <t>НАЛОГОВЫЕ ПОСТУПЛЕНИЯ</t>
  </si>
  <si>
    <t>1</t>
  </si>
  <si>
    <t>Налоговые поступления</t>
  </si>
  <si>
    <t>НЕНАЛОГОВЫЕ ПОСТУПЛЕНИЯ</t>
  </si>
  <si>
    <t>2</t>
  </si>
  <si>
    <t>Неналоговые поступления</t>
  </si>
  <si>
    <t>ПОСТУПЛЕНИЯ ОТ ПРОДАЖИ ОСНОВНОГО КАПИТАЛА</t>
  </si>
  <si>
    <t>3</t>
  </si>
  <si>
    <t>Поступления от продажи основного капитала</t>
  </si>
  <si>
    <t>ПОСТУПЛЕНИЯ ТРАНСФЕРТОВ</t>
  </si>
  <si>
    <t>4</t>
  </si>
  <si>
    <t>Поступления трансфертов</t>
  </si>
  <si>
    <t>II. ЗАТРАТЫ</t>
  </si>
  <si>
    <t>01</t>
  </si>
  <si>
    <t>Государственные услуги общего характера</t>
  </si>
  <si>
    <t>02</t>
  </si>
  <si>
    <t>Оборона</t>
  </si>
  <si>
    <t>03</t>
  </si>
  <si>
    <t>Общественный порядок, безопасность, правовая, судебная, уголовно-исполнительная деятельность</t>
  </si>
  <si>
    <t>04</t>
  </si>
  <si>
    <t>Образование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</si>
  <si>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</si>
  <si>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</si>
  <si>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</si>
  <si>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</si>
  <si>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08</t>
  </si>
  <si>
    <t>Культура, спорт, туризм и информационное пространство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</si>
  <si>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</si>
  <si>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</si>
  <si>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</si>
  <si>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</si>
  <si>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</si>
  <si>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</si>
  <si>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</si>
  <si>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</si>
  <si>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</si>
  <si>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</si>
  <si>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</si>
  <si>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</si>
  <si>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>III. ЧИСТОЕ БЮДЖЕТНОЕ КРЕДИТОВАНИЕ</t>
  </si>
  <si>
    <t>БЮДЖЕТНЫЕ КРЕДИТЫ</t>
  </si>
  <si>
    <t>ПОГАШЕНИЕ БЮДЖЕТНЫХ КРЕДИТОВ</t>
  </si>
  <si>
    <t>5</t>
  </si>
  <si>
    <t>Погашение бюджетных кредитов</t>
  </si>
  <si>
    <t>IV. САЛЬДО ПО ОПЕРАЦИЯМ С ФИНАНСОВЫМИ АКТИВАМИ</t>
  </si>
  <si>
    <t>ПОСТУПЛЕНИЯ ОТ ПРОДАЖИ ФИНАНСОВЫХ АКТИВОВ ГОСУДАРСТВА</t>
  </si>
  <si>
    <t>6</t>
  </si>
  <si>
    <t>Поступления от продажи финансовых активов государства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</si>
  <si>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</si>
  <si>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</si>
  <si>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</si>
  <si>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7</t>
  </si>
  <si>
    <t>Поступления займов</t>
  </si>
  <si>
    <t>ПОГАШЕНИЕ ЗАЙМОВ</t>
  </si>
  <si>
    <t>16</t>
  </si>
  <si>
    <t>Погашение займов</t>
  </si>
  <si>
    <t>ИСПОЛЬЗУЕМЫЕ ОСТАТКИ БЮДЖЕТНЫХ СРЕДСТВ</t>
  </si>
  <si>
    <t>Справочно:
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</si>
  <si>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</si>
  <si>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</si>
  <si>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КБК</t>
  </si>
  <si>
    <t>НАЛОГИ И ПЛАТЕЖИ</t>
  </si>
  <si>
    <t>РАСХОДЫ</t>
  </si>
  <si>
    <t>тыс.тенге</t>
  </si>
  <si>
    <t>Топливно-энергетический комплекс и недропользование</t>
  </si>
  <si>
    <t>09</t>
  </si>
  <si>
    <t>ПОСТУПЛЕНИЯ</t>
  </si>
  <si>
    <t>ПРИОБРЕТЕНИЕ ФИНАНСОВЫХ АКТИВОВ</t>
  </si>
  <si>
    <t>мың теңге</t>
  </si>
  <si>
    <t xml:space="preserve">Атауы </t>
  </si>
  <si>
    <t>ТҮСКЕН</t>
  </si>
  <si>
    <t>I. КІРІСТЕР</t>
  </si>
  <si>
    <t>САЛЫҚТАР МЕН ТӨЛЕМДЕР</t>
  </si>
  <si>
    <t>САЛЫҚТЫҚ ТҮСІМДЕР</t>
  </si>
  <si>
    <t>Салықтық түсімдер</t>
  </si>
  <si>
    <t>САЛЫҚТЫҚ ЕМЕС ТҮСІМДЕР</t>
  </si>
  <si>
    <t>Салықтық емес түсімдер</t>
  </si>
  <si>
    <t>НЕГІЗГІ КАПИТАЛДЫ САТУДАН ТҮСКЕН ТҮСІМДЕР</t>
  </si>
  <si>
    <t>Негізгі капиталды сатудан түскен түсімдер</t>
  </si>
  <si>
    <t>ТРАНСФЕРТТЕР ТҮСІМДЕРІ</t>
  </si>
  <si>
    <t>Трансферттер түсімдері</t>
  </si>
  <si>
    <t>ШЫҒЫСТАР</t>
  </si>
  <si>
    <t>II. ШЫҒЫНДАР</t>
  </si>
  <si>
    <t>Жалпы сипаттағы мемлекеттік қызметтер</t>
  </si>
  <si>
    <t>Қорғаныс</t>
  </si>
  <si>
    <t>Қоғамдық тәртіп, қауіпсіздік, құқықтық, сот, қылмыстық-атқару қызметі</t>
  </si>
  <si>
    <t>Білім</t>
  </si>
  <si>
    <t>Әлеуметтік көмек және әлеуметтік қамтамасыз ету</t>
  </si>
  <si>
    <t>Тұрғын үй-коммуналдық шаруашылық</t>
  </si>
  <si>
    <t>Мәдениет, спорт, туризм және ақпараттық кеңістік</t>
  </si>
  <si>
    <t>Отын-энергетика кешені және жер қойнауын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</si>
  <si>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</si>
  <si>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</si>
  <si>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Көлік және коммуникация</t>
  </si>
  <si>
    <t>Өзге де</t>
  </si>
  <si>
    <t>Борышына қызмет көрсету</t>
  </si>
  <si>
    <t>Трансферттер</t>
  </si>
  <si>
    <t>III. ТАЗА БЮДЖЕТТІК КРЕДИТ БЕРУ</t>
  </si>
  <si>
    <t>БЮДЖЕТТІК КРЕДИТТЕР</t>
  </si>
  <si>
    <t>БЮДЖЕТТІК КРЕДИТТЕРДІ ӨТЕУ</t>
  </si>
  <si>
    <t>Бюджеттік кредиттерді өтеу</t>
  </si>
  <si>
    <t>IV. ОПЕРАЦИЯЛАР БОЙЫНША САЛЬДО ҚАРЖЫ АКТИВТЕРІН</t>
  </si>
  <si>
    <t>САТУДАН ТҮСЕТІН ТҮСІМДЕР МЕМЛЕКЕТТІҢ ҚАРЖЫ АКТИВТЕРІН</t>
  </si>
  <si>
    <t>Сатудан түсетін түсімдер мемлекеттің қаржы активтерін</t>
  </si>
  <si>
    <t>ҚАРЖЫ АКТИВТЕРІН САТЫП АЛУ</t>
  </si>
  <si>
    <t>V. бюджет ТАПШЫЛЫҒЫ (ПРОФИЦИТІ)</t>
  </si>
  <si>
    <t>VI. БЮДЖЕТ ТАПШЫЛЫҒЫН ҚАРЖЫЛАНДЫРУ (ПРОФИЦИТІН ПАЙДАЛАНУ)</t>
  </si>
  <si>
    <t>ҚАРЫЗДАРДЫҢ ТҮСІМІ</t>
  </si>
  <si>
    <t>Түскен қарыздар</t>
  </si>
  <si>
    <t>ҚАРЫЗДАРДЫ ӨТЕУ</t>
  </si>
  <si>
    <t>Қарыздарды өтеу</t>
  </si>
  <si>
    <t>БЮДЖЕТ ҚАРАЖАТЫНЫҢ ПАЙДАЛАНЫЛАТЫН ҚАЛДЫҚТАРЫ</t>
  </si>
  <si>
    <t>Анықтама:
Бюджет қаражатының қалдықтары</t>
  </si>
  <si>
    <t>Бюджет қаражатының қалдықтары-қаржы жылының басындағы</t>
  </si>
  <si>
    <t>Бюджет қаражатының қалдықтары есепті кезеңнің соңындағы</t>
  </si>
  <si>
    <t>Отчет об исполнении бюджета города Степногорска</t>
  </si>
  <si>
    <t xml:space="preserve"> Степногорск қаласы бюджетінің атқарылуы туралы есеп</t>
  </si>
  <si>
    <t>факт 01.09.2023 г.</t>
  </si>
  <si>
    <t>факт 01.09.2024 г.</t>
  </si>
  <si>
    <t>нақты  01.09.2024 г.</t>
  </si>
  <si>
    <t>на 1 сентября 2026 года</t>
  </si>
  <si>
    <t>факт 01.09.2025 г.</t>
  </si>
  <si>
    <t>план на  01.09.26 г.</t>
  </si>
  <si>
    <t>исполнение на 01.09.26 г.</t>
  </si>
  <si>
    <t>2026 год</t>
  </si>
  <si>
    <t>1 қыркүйек  2026 жылға</t>
  </si>
  <si>
    <t>нақты 01.09.2023 г.</t>
  </si>
  <si>
    <t>нақты  01.09.2025 г.</t>
  </si>
  <si>
    <t>01.09.26 жылға жоспар</t>
  </si>
  <si>
    <t>01.09.26 ж. орындау</t>
  </si>
  <si>
    <t>2026 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</si>
</sst>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1" fillId="0" borderId="0" xfId="0" applyNumberFormat="1" applyFont="1" applyAlignment="1">
      <alignment horizontal="centerContinuous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/>
    </xf>
    <xf numFmtId="49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49" fontId="7" fillId="2" borderId="1" xfId="0" applyNumberFormat="1" applyFont="1" applyFill="1" applyBorder="1" applyAlignment="1">
      <alignment vertical="center"/>
    </xf>
    <xf numFmtId="164" fontId="7" fillId="2" borderId="1" xfId="0" applyNumberFormat="1" applyFont="1" applyFill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9" fillId="0" borderId="0" xfId="0" applyFont="1"/>
    <xf numFmtId="49" fontId="2" fillId="0" borderId="0" xfId="0" applyNumberFormat="1" applyFont="1" applyAlignment="1">
      <alignment wrapText="1"/>
    </xf>
    <xf numFmtId="0" fontId="7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164" fontId="8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8" fillId="0" borderId="6" xfId="0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vertical="center"/>
    </xf>
    <xf numFmtId="49" fontId="4" fillId="4" borderId="1" xfId="0" applyNumberFormat="1" applyFont="1" applyFill="1" applyBorder="1" applyAlignment="1">
      <alignment vertical="center"/>
    </xf>
    <xf numFmtId="0" fontId="8" fillId="4" borderId="5" xfId="0" applyFont="1" applyFill="1" applyBorder="1" applyAlignment="1">
      <alignment vertical="center" wrapText="1"/>
    </xf>
    <xf numFmtId="164" fontId="8" fillId="4" borderId="1" xfId="0" applyNumberFormat="1" applyFont="1" applyFill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3" fontId="7" fillId="0" borderId="1" xfId="0" applyNumberFormat="1" applyFont="1" applyBorder="1" applyAlignment="1">
      <alignment vertical="center"/>
    </xf>
    <xf numFmtId="0" fontId="9" fillId="0" borderId="0" xfId="0" applyFont="1" applyAlignment="1">
      <alignment horizont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G68"/>
  <sheetViews>
    <sheetView view="pageBreakPreview" zoomScale="120" zoomScaleSheetLayoutView="120" workbookViewId="0">
      <selection activeCell="K58" sqref="K58"/>
    </sheetView>
  </sheetViews>
  <sheetFormatPr defaultColWidth="9.140625" defaultRowHeight="11.25" x14ac:dyDescent="0.2"/>
  <cols>
    <col min="1" max="1" width="3.85546875" style="12" customWidth="1"/>
    <col min="2" max="2" width="32.42578125" style="2" customWidth="1"/>
    <col min="3" max="3" width="14.85546875" style="2" customWidth="1"/>
    <col min="4" max="4" width="14.140625" style="2" customWidth="1"/>
    <col min="5" max="5" width="13.85546875" style="2" customWidth="1"/>
    <col min="6" max="6" width="14.85546875" style="2" customWidth="1"/>
    <col min="7" max="7" width="15.42578125" style="2" customWidth="1"/>
    <col min="8" max="16384" width="9.140625" style="2"/>
  </cols>
  <sheetData>
    <row r="1" spans="1:7" s="4" customFormat="1" ht="15.75" x14ac:dyDescent="0.25">
      <c r="A1" s="1"/>
      <c r="B1" s="2"/>
      <c r="C1" s="2"/>
      <c r="D1" s="3"/>
      <c r="E1" s="3"/>
      <c r="G1" s="5"/>
    </row>
    <row r="2" spans="1:7" s="23" customFormat="1" ht="26.45" customHeight="1" x14ac:dyDescent="0.2">
      <c r="A2" s="42" t="s">
        <v>117</v>
      </c>
      <c r="B2" s="42"/>
      <c r="C2" s="42"/>
      <c r="D2" s="42"/>
      <c r="E2" s="42"/>
      <c r="F2" s="42"/>
      <c r="G2" s="42"/>
    </row>
    <row r="3" spans="1:7" s="13" customFormat="1" ht="16.5" customHeight="1" x14ac:dyDescent="0.25">
      <c r="A3" s="42" t="s">
        <v>122</v>
      </c>
      <c r="B3" s="42"/>
      <c r="C3" s="42"/>
      <c r="D3" s="42"/>
      <c r="E3" s="42"/>
      <c r="F3" s="42"/>
      <c r="G3" s="42"/>
    </row>
    <row r="4" spans="1:7" s="13" customFormat="1" ht="10.5" customHeight="1" x14ac:dyDescent="0.25">
      <c r="G4" s="24" t="s">
        <v>65</v>
      </c>
    </row>
    <row r="5" spans="1:7" s="13" customFormat="1" ht="10.5" customHeight="1" x14ac:dyDescent="0.25">
      <c r="A5" s="43" t="s">
        <v>62</v>
      </c>
      <c r="B5" s="48" t="s">
        <v>0</v>
      </c>
      <c r="C5" s="48" t="s">
        <v>119</v>
      </c>
      <c r="D5" s="48" t="s">
        <v>120</v>
      </c>
      <c r="E5" s="48" t="s">
        <v>123</v>
      </c>
      <c r="F5" s="46" t="s">
        <v>126</v>
      </c>
      <c r="G5" s="47"/>
    </row>
    <row r="6" spans="1:7" s="6" customFormat="1" ht="33.6" customHeight="1" x14ac:dyDescent="0.2">
      <c r="A6" s="43"/>
      <c r="B6" s="48"/>
      <c r="C6" s="48"/>
      <c r="D6" s="48"/>
      <c r="E6" s="48"/>
      <c r="F6" s="44" t="s">
        <v>124</v>
      </c>
      <c r="G6" s="44" t="s">
        <v>125</v>
      </c>
    </row>
    <row r="7" spans="1:7" s="6" customFormat="1" ht="35.1" hidden="1" customHeight="1" x14ac:dyDescent="0.2">
      <c r="A7" s="43"/>
      <c r="B7" s="48"/>
      <c r="C7" s="48"/>
      <c r="D7" s="48"/>
      <c r="E7" s="48"/>
      <c r="F7" s="45"/>
      <c r="G7" s="45"/>
    </row>
    <row r="8" spans="1:7" ht="11.25" customHeight="1" x14ac:dyDescent="0.2">
      <c r="A8" s="14" t="s">
        <v>3</v>
      </c>
      <c r="B8" s="8">
        <v>2</v>
      </c>
      <c r="C8" s="7">
        <v>3</v>
      </c>
      <c r="D8" s="8">
        <v>4</v>
      </c>
      <c r="E8" s="8">
        <v>5</v>
      </c>
      <c r="F8" s="8">
        <v>6</v>
      </c>
      <c r="G8" s="8">
        <v>7</v>
      </c>
    </row>
    <row r="9" spans="1:7" ht="11.25" customHeight="1" x14ac:dyDescent="0.2">
      <c r="A9" s="35"/>
      <c r="B9" s="36" t="s">
        <v>68</v>
      </c>
      <c r="C9" s="36">
        <f>C10+C45+C51+C43</f>
        <v>13127131.5</v>
      </c>
      <c r="D9" s="36">
        <f>D10+D45+D51+D43</f>
        <v>14841450.5</v>
      </c>
      <c r="E9" s="36">
        <f>E10+E45+E51+E43</f>
        <v>12089441.300000001</v>
      </c>
      <c r="F9" s="36">
        <f>F10+F45+F51+F43</f>
        <v>19449529.400000002</v>
      </c>
      <c r="G9" s="36">
        <f>G10+G45+G51+G43</f>
        <v>19068476.599999998</v>
      </c>
    </row>
    <row r="10" spans="1:7" ht="12" x14ac:dyDescent="0.2">
      <c r="A10" s="15"/>
      <c r="B10" s="25" t="s">
        <v>1</v>
      </c>
      <c r="C10" s="16">
        <f t="shared" ref="C10:E10" si="0">C11+C18</f>
        <v>12962937.199999999</v>
      </c>
      <c r="D10" s="16">
        <f t="shared" si="0"/>
        <v>14769607.800000001</v>
      </c>
      <c r="E10" s="16">
        <f t="shared" si="0"/>
        <v>12084440.4</v>
      </c>
      <c r="F10" s="16">
        <f t="shared" ref="F10:G10" si="1">F11+F18</f>
        <v>16954580.600000001</v>
      </c>
      <c r="G10" s="16">
        <f t="shared" si="1"/>
        <v>17164802.5</v>
      </c>
    </row>
    <row r="11" spans="1:7" ht="12" x14ac:dyDescent="0.2">
      <c r="A11" s="17"/>
      <c r="B11" s="28" t="s">
        <v>63</v>
      </c>
      <c r="C11" s="18">
        <f t="shared" ref="C11:E11" si="2">C12+C14+C16</f>
        <v>6089515.5</v>
      </c>
      <c r="D11" s="18">
        <f t="shared" si="2"/>
        <v>7509700.5</v>
      </c>
      <c r="E11" s="18">
        <f t="shared" si="2"/>
        <v>7231904.7000000002</v>
      </c>
      <c r="F11" s="18">
        <f t="shared" ref="F11:G11" si="3">F12+F14+F16</f>
        <v>9902664.6999999993</v>
      </c>
      <c r="G11" s="18">
        <f t="shared" si="3"/>
        <v>10112886.700000001</v>
      </c>
    </row>
    <row r="12" spans="1:7" x14ac:dyDescent="0.2">
      <c r="A12" s="19"/>
      <c r="B12" s="26" t="s">
        <v>2</v>
      </c>
      <c r="C12" s="20">
        <f t="shared" ref="C12:G12" si="4">C13</f>
        <v>6017192.9000000004</v>
      </c>
      <c r="D12" s="20">
        <f t="shared" si="4"/>
        <v>7442632</v>
      </c>
      <c r="E12" s="20">
        <f t="shared" si="4"/>
        <v>7120337.7000000002</v>
      </c>
      <c r="F12" s="20">
        <f t="shared" si="4"/>
        <v>9836777.6999999993</v>
      </c>
      <c r="G12" s="20">
        <f t="shared" si="4"/>
        <v>9927821.0999999996</v>
      </c>
    </row>
    <row r="13" spans="1:7" x14ac:dyDescent="0.2">
      <c r="A13" s="21" t="s">
        <v>3</v>
      </c>
      <c r="B13" s="27" t="s">
        <v>4</v>
      </c>
      <c r="C13" s="33">
        <v>6017192.9000000004</v>
      </c>
      <c r="D13" s="33">
        <v>7442632</v>
      </c>
      <c r="E13" s="33">
        <v>7120337.7000000002</v>
      </c>
      <c r="F13" s="33">
        <v>9836777.6999999993</v>
      </c>
      <c r="G13" s="33">
        <v>9927821.0999999996</v>
      </c>
    </row>
    <row r="14" spans="1:7" x14ac:dyDescent="0.2">
      <c r="A14" s="19"/>
      <c r="B14" s="26" t="s">
        <v>5</v>
      </c>
      <c r="C14" s="20">
        <f t="shared" ref="C14:G14" si="5">C15</f>
        <v>36271.1</v>
      </c>
      <c r="D14" s="20">
        <f t="shared" si="5"/>
        <v>33900.199999999997</v>
      </c>
      <c r="E14" s="20">
        <f t="shared" si="5"/>
        <v>63787.1</v>
      </c>
      <c r="F14" s="20">
        <f t="shared" si="5"/>
        <v>30795.200000000001</v>
      </c>
      <c r="G14" s="20">
        <f t="shared" si="5"/>
        <v>31155.8</v>
      </c>
    </row>
    <row r="15" spans="1:7" x14ac:dyDescent="0.2">
      <c r="A15" s="21" t="s">
        <v>6</v>
      </c>
      <c r="B15" s="27" t="s">
        <v>7</v>
      </c>
      <c r="C15" s="22">
        <v>36271.1</v>
      </c>
      <c r="D15" s="22">
        <v>33900.199999999997</v>
      </c>
      <c r="E15" s="22">
        <v>63787.1</v>
      </c>
      <c r="F15" s="22">
        <v>30795.200000000001</v>
      </c>
      <c r="G15" s="22">
        <v>31155.8</v>
      </c>
    </row>
    <row r="16" spans="1:7" ht="21" x14ac:dyDescent="0.2">
      <c r="A16" s="19"/>
      <c r="B16" s="26" t="s">
        <v>8</v>
      </c>
      <c r="C16" s="20">
        <f t="shared" ref="C16:G16" si="6">C17</f>
        <v>36051.5</v>
      </c>
      <c r="D16" s="20">
        <f t="shared" si="6"/>
        <v>33168.300000000003</v>
      </c>
      <c r="E16" s="20">
        <f t="shared" si="6"/>
        <v>47779.9</v>
      </c>
      <c r="F16" s="20">
        <f t="shared" si="6"/>
        <v>35091.800000000003</v>
      </c>
      <c r="G16" s="20">
        <f t="shared" si="6"/>
        <v>153909.79999999999</v>
      </c>
    </row>
    <row r="17" spans="1:7" ht="22.5" x14ac:dyDescent="0.2">
      <c r="A17" s="21" t="s">
        <v>9</v>
      </c>
      <c r="B17" s="27" t="s">
        <v>10</v>
      </c>
      <c r="C17" s="22">
        <v>36051.5</v>
      </c>
      <c r="D17" s="22">
        <v>33168.300000000003</v>
      </c>
      <c r="E17" s="22">
        <v>47779.9</v>
      </c>
      <c r="F17" s="22">
        <v>35091.800000000003</v>
      </c>
      <c r="G17" s="22">
        <v>153909.79999999999</v>
      </c>
    </row>
    <row r="18" spans="1:7" x14ac:dyDescent="0.2">
      <c r="A18" s="19"/>
      <c r="B18" s="26" t="s">
        <v>11</v>
      </c>
      <c r="C18" s="20">
        <f t="shared" ref="C18:G18" si="7">C19</f>
        <v>6873421.7000000002</v>
      </c>
      <c r="D18" s="20">
        <f t="shared" si="7"/>
        <v>7259907.2999999998</v>
      </c>
      <c r="E18" s="20">
        <f t="shared" si="7"/>
        <v>4852535.7</v>
      </c>
      <c r="F18" s="20">
        <f t="shared" si="7"/>
        <v>7051915.9000000004</v>
      </c>
      <c r="G18" s="20">
        <f t="shared" si="7"/>
        <v>7051915.7999999998</v>
      </c>
    </row>
    <row r="19" spans="1:7" x14ac:dyDescent="0.2">
      <c r="A19" s="21" t="s">
        <v>12</v>
      </c>
      <c r="B19" s="27" t="s">
        <v>13</v>
      </c>
      <c r="C19" s="22">
        <v>6873421.7000000002</v>
      </c>
      <c r="D19" s="22">
        <v>7259907.2999999998</v>
      </c>
      <c r="E19" s="22">
        <v>4852535.7</v>
      </c>
      <c r="F19" s="22">
        <v>7051915.9000000004</v>
      </c>
      <c r="G19" s="22">
        <v>7051915.7999999998</v>
      </c>
    </row>
    <row r="20" spans="1:7" x14ac:dyDescent="0.2">
      <c r="A20" s="37"/>
      <c r="B20" s="38" t="s">
        <v>64</v>
      </c>
      <c r="C20" s="39">
        <f>C21+C37+C54</f>
        <v>11441177</v>
      </c>
      <c r="D20" s="39">
        <f>D21+D37+D54</f>
        <v>13773886.500000002</v>
      </c>
      <c r="E20" s="39">
        <f>E21+E37+E54</f>
        <v>11060836.399999999</v>
      </c>
      <c r="F20" s="39">
        <f>F21+F37+F54</f>
        <v>19467142.699999999</v>
      </c>
      <c r="G20" s="39">
        <f>G21+G37+G54</f>
        <v>18693651.300000001</v>
      </c>
    </row>
    <row r="21" spans="1:7" ht="12" x14ac:dyDescent="0.2">
      <c r="A21" s="15"/>
      <c r="B21" s="25" t="s">
        <v>14</v>
      </c>
      <c r="C21" s="16">
        <f t="shared" ref="C21:D21" si="8">SUM(C22:C35)</f>
        <v>11366963.1</v>
      </c>
      <c r="D21" s="16">
        <f t="shared" ref="D21:E21" si="9">SUM(D22:D35)</f>
        <v>12821767.600000001</v>
      </c>
      <c r="E21" s="16">
        <f t="shared" si="9"/>
        <v>10338797.199999999</v>
      </c>
      <c r="F21" s="16">
        <f t="shared" ref="F21:G21" si="10">SUM(F22:F35)</f>
        <v>16972193.899999999</v>
      </c>
      <c r="G21" s="16">
        <f t="shared" si="10"/>
        <v>16215295.5</v>
      </c>
    </row>
    <row r="22" spans="1:7" ht="22.5" x14ac:dyDescent="0.2">
      <c r="A22" s="21" t="s">
        <v>15</v>
      </c>
      <c r="B22" s="27" t="s">
        <v>16</v>
      </c>
      <c r="C22" s="22">
        <v>3386199.75</v>
      </c>
      <c r="D22" s="22">
        <v>3710682.7</v>
      </c>
      <c r="E22" s="22">
        <v>4040962.2</v>
      </c>
      <c r="F22" s="22">
        <v>1058940.7</v>
      </c>
      <c r="G22" s="22">
        <v>1058754.7</v>
      </c>
    </row>
    <row r="23" spans="1:7" x14ac:dyDescent="0.2">
      <c r="A23" s="21" t="s">
        <v>17</v>
      </c>
      <c r="B23" s="27" t="s">
        <v>18</v>
      </c>
      <c r="C23" s="22">
        <v>144556</v>
      </c>
      <c r="D23" s="22">
        <v>14707.3</v>
      </c>
      <c r="E23" s="22">
        <v>26880.3</v>
      </c>
      <c r="F23" s="22">
        <v>32039.8</v>
      </c>
      <c r="G23" s="22">
        <v>32039.8</v>
      </c>
    </row>
    <row r="24" spans="1:7" ht="33.75" x14ac:dyDescent="0.2">
      <c r="A24" s="21" t="s">
        <v>19</v>
      </c>
      <c r="B24" s="27" t="s">
        <v>20</v>
      </c>
      <c r="C24" s="22">
        <v>32304.35</v>
      </c>
      <c r="D24" s="22">
        <v>26773.599999999999</v>
      </c>
      <c r="E24" s="22">
        <v>91296.8</v>
      </c>
      <c r="F24" s="22">
        <v>20300.7</v>
      </c>
      <c r="G24" s="22">
        <v>20300.599999999999</v>
      </c>
    </row>
    <row r="25" spans="1:7" x14ac:dyDescent="0.2">
      <c r="A25" s="21" t="s">
        <v>21</v>
      </c>
      <c r="B25" s="27" t="s">
        <v>22</v>
      </c>
      <c r="C25" s="22"/>
      <c r="D25" s="22"/>
      <c r="E25" s="22"/>
      <c r="F25" s="22"/>
      <c r="G25" s="22"/>
    </row>
    <row r="26" spans="1:7" ht="22.5" x14ac:dyDescent="0.2">
      <c r="A26" s="21" t="s">
        <v>23</v>
      </c>
      <c r="B26" s="27" t="s">
        <v>24</v>
      </c>
      <c r="C26" s="22">
        <v>557989.65</v>
      </c>
      <c r="D26" s="22">
        <v>580746.69999999995</v>
      </c>
      <c r="E26" s="22">
        <v>637971.80000000005</v>
      </c>
      <c r="F26" s="22">
        <v>710357.1</v>
      </c>
      <c r="G26" s="22">
        <v>710350.8</v>
      </c>
    </row>
    <row r="27" spans="1:7" x14ac:dyDescent="0.2">
      <c r="A27" s="21" t="s">
        <v>25</v>
      </c>
      <c r="B27" s="27" t="s">
        <v>26</v>
      </c>
      <c r="C27" s="22">
        <v>2027921.3</v>
      </c>
      <c r="D27" s="22">
        <v>2282310.1</v>
      </c>
      <c r="E27" s="22">
        <v>1082907.8</v>
      </c>
      <c r="F27" s="22">
        <v>6564670.0999999996</v>
      </c>
      <c r="G27" s="22">
        <v>5808530.7999999998</v>
      </c>
    </row>
    <row r="28" spans="1:7" ht="22.5" x14ac:dyDescent="0.2">
      <c r="A28" s="21" t="s">
        <v>27</v>
      </c>
      <c r="B28" s="27" t="s">
        <v>28</v>
      </c>
      <c r="C28" s="22">
        <v>1035344.65</v>
      </c>
      <c r="D28" s="22">
        <v>2849181.5</v>
      </c>
      <c r="E28" s="22">
        <v>1823145.6</v>
      </c>
      <c r="F28" s="22">
        <v>1153368.2</v>
      </c>
      <c r="G28" s="22">
        <v>1152831.2</v>
      </c>
    </row>
    <row r="29" spans="1:7" ht="22.5" x14ac:dyDescent="0.2">
      <c r="A29" s="21" t="s">
        <v>67</v>
      </c>
      <c r="B29" s="9" t="s">
        <v>66</v>
      </c>
      <c r="C29" s="22"/>
      <c r="D29" s="22">
        <v>150000</v>
      </c>
      <c r="E29" s="22">
        <v>208713.60000000001</v>
      </c>
      <c r="F29" s="22">
        <v>1318760</v>
      </c>
      <c r="G29" s="22">
        <v>1318760</v>
      </c>
    </row>
    <row r="30" spans="1:7" ht="45" x14ac:dyDescent="0.2">
      <c r="A30" s="21" t="s">
        <v>29</v>
      </c>
      <c r="B30" s="27" t="s">
        <v>30</v>
      </c>
      <c r="C30" s="22">
        <v>38656.300000000003</v>
      </c>
      <c r="D30" s="22">
        <v>53254.8</v>
      </c>
      <c r="E30" s="22">
        <v>45918.6</v>
      </c>
      <c r="F30" s="22">
        <v>62326.9</v>
      </c>
      <c r="G30" s="22">
        <v>62311.6</v>
      </c>
    </row>
    <row r="31" spans="1:7" ht="33.75" x14ac:dyDescent="0.2">
      <c r="A31" s="21" t="s">
        <v>31</v>
      </c>
      <c r="B31" s="27" t="s">
        <v>32</v>
      </c>
      <c r="C31" s="22">
        <v>25333.200000000001</v>
      </c>
      <c r="D31" s="22">
        <v>31164.400000000001</v>
      </c>
      <c r="E31" s="22">
        <v>70889.2</v>
      </c>
      <c r="F31" s="22">
        <v>261011.8</v>
      </c>
      <c r="G31" s="22">
        <v>261000</v>
      </c>
    </row>
    <row r="32" spans="1:7" x14ac:dyDescent="0.2">
      <c r="A32" s="21" t="s">
        <v>33</v>
      </c>
      <c r="B32" s="27" t="s">
        <v>34</v>
      </c>
      <c r="C32" s="22">
        <v>1483452.4</v>
      </c>
      <c r="D32" s="22">
        <v>754940.1</v>
      </c>
      <c r="E32" s="22">
        <v>801431.9</v>
      </c>
      <c r="F32" s="22">
        <v>898938.7</v>
      </c>
      <c r="G32" s="22">
        <v>898937.7</v>
      </c>
    </row>
    <row r="33" spans="1:7" x14ac:dyDescent="0.2">
      <c r="A33" s="21" t="s">
        <v>35</v>
      </c>
      <c r="B33" s="27" t="s">
        <v>36</v>
      </c>
      <c r="C33" s="22">
        <v>753043.8</v>
      </c>
      <c r="D33" s="22">
        <v>353358.5</v>
      </c>
      <c r="E33" s="22">
        <v>127827.9</v>
      </c>
      <c r="F33" s="22">
        <v>31888.1</v>
      </c>
      <c r="G33" s="22">
        <v>31887.4</v>
      </c>
    </row>
    <row r="34" spans="1:7" x14ac:dyDescent="0.2">
      <c r="A34" s="21" t="s">
        <v>37</v>
      </c>
      <c r="B34" s="27" t="s">
        <v>38</v>
      </c>
      <c r="C34" s="22">
        <v>21097.599999999999</v>
      </c>
      <c r="D34" s="22">
        <v>18964.5</v>
      </c>
      <c r="E34" s="22">
        <v>17414.099999999999</v>
      </c>
      <c r="F34" s="22">
        <v>16998.7</v>
      </c>
      <c r="G34" s="22">
        <v>16997.8</v>
      </c>
    </row>
    <row r="35" spans="1:7" x14ac:dyDescent="0.2">
      <c r="A35" s="21" t="s">
        <v>39</v>
      </c>
      <c r="B35" s="27" t="s">
        <v>40</v>
      </c>
      <c r="C35" s="22">
        <v>1861064.1</v>
      </c>
      <c r="D35" s="22">
        <v>1995683.4</v>
      </c>
      <c r="E35" s="22">
        <v>1363437.4</v>
      </c>
      <c r="F35" s="22">
        <v>4842593.0999999996</v>
      </c>
      <c r="G35" s="22">
        <v>4842593.0999999996</v>
      </c>
    </row>
    <row r="36" spans="1:7" ht="24" x14ac:dyDescent="0.2">
      <c r="A36" s="15"/>
      <c r="B36" s="25" t="s">
        <v>41</v>
      </c>
      <c r="C36" s="16">
        <f t="shared" ref="C36:E36" si="11">C37-C42</f>
        <v>6449.7</v>
      </c>
      <c r="D36" s="16">
        <f t="shared" si="11"/>
        <v>-71842.7</v>
      </c>
      <c r="E36" s="16">
        <f t="shared" si="11"/>
        <v>-4783.6000000000004</v>
      </c>
      <c r="F36" s="16">
        <f t="shared" ref="F36:G36" si="12">F37-F42</f>
        <v>1292326.2</v>
      </c>
      <c r="G36" s="16">
        <f t="shared" si="12"/>
        <v>1869197.3</v>
      </c>
    </row>
    <row r="37" spans="1:7" x14ac:dyDescent="0.2">
      <c r="A37" s="19"/>
      <c r="B37" s="26" t="s">
        <v>42</v>
      </c>
      <c r="C37" s="20">
        <f>C39+C40+C41+C38</f>
        <v>10294</v>
      </c>
      <c r="D37" s="20">
        <f>D39+D40+D41+D38</f>
        <v>0</v>
      </c>
      <c r="E37" s="20">
        <f>E39+E40+E41+E38</f>
        <v>0</v>
      </c>
      <c r="F37" s="20">
        <f>F39+F40+F41+F38</f>
        <v>1893637.5</v>
      </c>
      <c r="G37" s="20">
        <f>G39+G40+G41+G38</f>
        <v>1877044.5</v>
      </c>
    </row>
    <row r="38" spans="1:7" ht="18.75" customHeight="1" x14ac:dyDescent="0.2">
      <c r="A38" s="21" t="s">
        <v>23</v>
      </c>
      <c r="B38" s="27" t="s">
        <v>24</v>
      </c>
      <c r="C38" s="40"/>
      <c r="D38" s="40"/>
      <c r="E38" s="40"/>
      <c r="F38" s="40"/>
      <c r="G38" s="40"/>
    </row>
    <row r="39" spans="1:7" x14ac:dyDescent="0.2">
      <c r="A39" s="21" t="s">
        <v>25</v>
      </c>
      <c r="B39" s="27" t="s">
        <v>26</v>
      </c>
      <c r="C39" s="22"/>
      <c r="D39" s="22"/>
      <c r="E39" s="22"/>
      <c r="F39" s="22">
        <v>1877044.5</v>
      </c>
      <c r="G39" s="22">
        <v>1877044.5</v>
      </c>
    </row>
    <row r="40" spans="1:7" ht="45" x14ac:dyDescent="0.2">
      <c r="A40" s="21" t="s">
        <v>29</v>
      </c>
      <c r="B40" s="27" t="s">
        <v>30</v>
      </c>
      <c r="C40" s="22">
        <v>10294</v>
      </c>
      <c r="D40" s="22"/>
      <c r="E40" s="22"/>
      <c r="F40" s="22">
        <v>16593</v>
      </c>
      <c r="G40" s="22"/>
    </row>
    <row r="41" spans="1:7" x14ac:dyDescent="0.2">
      <c r="A41" s="21" t="s">
        <v>35</v>
      </c>
      <c r="B41" s="27" t="s">
        <v>36</v>
      </c>
      <c r="C41" s="22"/>
      <c r="D41" s="22"/>
      <c r="E41" s="22"/>
      <c r="F41" s="22"/>
      <c r="G41" s="22"/>
    </row>
    <row r="42" spans="1:7" ht="21" x14ac:dyDescent="0.2">
      <c r="A42" s="19"/>
      <c r="B42" s="26" t="s">
        <v>43</v>
      </c>
      <c r="C42" s="20">
        <f t="shared" ref="C42:G42" si="13">C43</f>
        <v>3844.3</v>
      </c>
      <c r="D42" s="20">
        <f t="shared" si="13"/>
        <v>71842.7</v>
      </c>
      <c r="E42" s="20">
        <f t="shared" si="13"/>
        <v>4783.6000000000004</v>
      </c>
      <c r="F42" s="20">
        <f t="shared" si="13"/>
        <v>601311.30000000005</v>
      </c>
      <c r="G42" s="20">
        <f t="shared" si="13"/>
        <v>7847.2</v>
      </c>
    </row>
    <row r="43" spans="1:7" x14ac:dyDescent="0.2">
      <c r="A43" s="21" t="s">
        <v>44</v>
      </c>
      <c r="B43" s="27" t="s">
        <v>45</v>
      </c>
      <c r="C43" s="22">
        <v>3844.3</v>
      </c>
      <c r="D43" s="22">
        <v>71842.7</v>
      </c>
      <c r="E43" s="22">
        <v>4783.6000000000004</v>
      </c>
      <c r="F43" s="22">
        <v>601311.30000000005</v>
      </c>
      <c r="G43" s="22">
        <v>7847.2</v>
      </c>
    </row>
    <row r="44" spans="1:7" ht="24" x14ac:dyDescent="0.2">
      <c r="A44" s="15"/>
      <c r="B44" s="25" t="s">
        <v>46</v>
      </c>
      <c r="C44" s="16">
        <f t="shared" ref="C44:E44" si="14">C47-C45</f>
        <v>0</v>
      </c>
      <c r="D44" s="16">
        <f t="shared" si="14"/>
        <v>0</v>
      </c>
      <c r="E44" s="16">
        <f t="shared" si="14"/>
        <v>182246.7</v>
      </c>
      <c r="F44" s="16">
        <f t="shared" ref="F44:G44" si="15">F47-F45</f>
        <v>0</v>
      </c>
      <c r="G44" s="16">
        <f t="shared" si="15"/>
        <v>-2189.4</v>
      </c>
    </row>
    <row r="45" spans="1:7" ht="31.5" x14ac:dyDescent="0.2">
      <c r="A45" s="19"/>
      <c r="B45" s="26" t="s">
        <v>47</v>
      </c>
      <c r="C45" s="20">
        <f t="shared" ref="C45:G45" si="16">C46</f>
        <v>0</v>
      </c>
      <c r="D45" s="20">
        <f t="shared" si="16"/>
        <v>0</v>
      </c>
      <c r="E45" s="20">
        <f t="shared" si="16"/>
        <v>217.3</v>
      </c>
      <c r="F45" s="20">
        <f t="shared" si="16"/>
        <v>0</v>
      </c>
      <c r="G45" s="20">
        <f t="shared" si="16"/>
        <v>2189.4</v>
      </c>
    </row>
    <row r="46" spans="1:7" ht="22.5" x14ac:dyDescent="0.2">
      <c r="A46" s="21" t="s">
        <v>53</v>
      </c>
      <c r="B46" s="27" t="s">
        <v>49</v>
      </c>
      <c r="C46" s="34">
        <v>0</v>
      </c>
      <c r="D46" s="34">
        <v>0</v>
      </c>
      <c r="E46" s="34">
        <v>217.3</v>
      </c>
      <c r="F46" s="34">
        <v>0</v>
      </c>
      <c r="G46" s="34">
        <v>2189.4</v>
      </c>
    </row>
    <row r="47" spans="1:7" ht="21" x14ac:dyDescent="0.2">
      <c r="A47" s="21"/>
      <c r="B47" s="26" t="s">
        <v>69</v>
      </c>
      <c r="C47" s="22">
        <f t="shared" ref="C47:G47" si="17">C48</f>
        <v>0</v>
      </c>
      <c r="D47" s="22">
        <f t="shared" si="17"/>
        <v>0</v>
      </c>
      <c r="E47" s="22">
        <f t="shared" si="17"/>
        <v>182464</v>
      </c>
      <c r="F47" s="22">
        <f t="shared" si="17"/>
        <v>0</v>
      </c>
      <c r="G47" s="22">
        <f t="shared" si="17"/>
        <v>0</v>
      </c>
    </row>
    <row r="48" spans="1:7" ht="12" x14ac:dyDescent="0.2">
      <c r="A48" s="21" t="s">
        <v>35</v>
      </c>
      <c r="B48" s="27" t="s">
        <v>36</v>
      </c>
      <c r="C48" s="34"/>
      <c r="D48" s="34"/>
      <c r="E48" s="34">
        <v>182464</v>
      </c>
      <c r="F48" s="34"/>
      <c r="G48" s="34"/>
    </row>
    <row r="49" spans="1:7" ht="24" x14ac:dyDescent="0.2">
      <c r="A49" s="15"/>
      <c r="B49" s="25" t="s">
        <v>50</v>
      </c>
      <c r="C49" s="16">
        <f t="shared" ref="C49:E49" si="18">C10-C21-C36-C44</f>
        <v>1589524.3999999997</v>
      </c>
      <c r="D49" s="16">
        <f t="shared" si="18"/>
        <v>2019682.8999999992</v>
      </c>
      <c r="E49" s="16">
        <f t="shared" si="18"/>
        <v>1568180.1000000013</v>
      </c>
      <c r="F49" s="16">
        <f t="shared" ref="F49:G49" si="19">F10-F21-F36-F44</f>
        <v>-1309939.499999997</v>
      </c>
      <c r="G49" s="16">
        <f t="shared" si="19"/>
        <v>-917500.9</v>
      </c>
    </row>
    <row r="50" spans="1:7" ht="36" x14ac:dyDescent="0.2">
      <c r="A50" s="15"/>
      <c r="B50" s="25" t="s">
        <v>51</v>
      </c>
      <c r="C50" s="16">
        <f t="shared" ref="C50:E50" si="20">C51-C53+C55</f>
        <v>-1589524.4499999997</v>
      </c>
      <c r="D50" s="16">
        <f t="shared" si="20"/>
        <v>-2019683</v>
      </c>
      <c r="E50" s="16">
        <f t="shared" si="20"/>
        <v>-1568180.1</v>
      </c>
      <c r="F50" s="16">
        <f t="shared" ref="F50:G50" si="21">F51-F53+F55</f>
        <v>1309939.5</v>
      </c>
      <c r="G50" s="16">
        <f t="shared" si="21"/>
        <v>917500.6</v>
      </c>
    </row>
    <row r="51" spans="1:7" x14ac:dyDescent="0.2">
      <c r="A51" s="19"/>
      <c r="B51" s="26" t="s">
        <v>52</v>
      </c>
      <c r="C51" s="20">
        <f t="shared" ref="C51:G51" si="22">C52</f>
        <v>160350</v>
      </c>
      <c r="D51" s="20">
        <f t="shared" si="22"/>
        <v>0</v>
      </c>
      <c r="E51" s="20">
        <f t="shared" si="22"/>
        <v>0</v>
      </c>
      <c r="F51" s="20">
        <f t="shared" si="22"/>
        <v>1893637.5</v>
      </c>
      <c r="G51" s="20">
        <f t="shared" si="22"/>
        <v>1893637.5</v>
      </c>
    </row>
    <row r="52" spans="1:7" x14ac:dyDescent="0.2">
      <c r="A52" s="21" t="s">
        <v>53</v>
      </c>
      <c r="B52" s="27" t="s">
        <v>54</v>
      </c>
      <c r="C52" s="22">
        <v>160350</v>
      </c>
      <c r="D52" s="22"/>
      <c r="E52" s="22"/>
      <c r="F52" s="22">
        <v>1893637.5</v>
      </c>
      <c r="G52" s="22">
        <v>1893637.5</v>
      </c>
    </row>
    <row r="53" spans="1:7" x14ac:dyDescent="0.2">
      <c r="A53" s="19"/>
      <c r="B53" s="26" t="s">
        <v>55</v>
      </c>
      <c r="C53" s="20">
        <f t="shared" ref="C53:G53" si="23">C54</f>
        <v>63919.9</v>
      </c>
      <c r="D53" s="20">
        <f t="shared" si="23"/>
        <v>952118.9</v>
      </c>
      <c r="E53" s="20">
        <f t="shared" si="23"/>
        <v>722039.2</v>
      </c>
      <c r="F53" s="20">
        <f t="shared" si="23"/>
        <v>601311.30000000005</v>
      </c>
      <c r="G53" s="20">
        <f t="shared" si="23"/>
        <v>601311.30000000005</v>
      </c>
    </row>
    <row r="54" spans="1:7" x14ac:dyDescent="0.2">
      <c r="A54" s="21" t="s">
        <v>56</v>
      </c>
      <c r="B54" s="27" t="s">
        <v>57</v>
      </c>
      <c r="C54" s="22">
        <v>63919.9</v>
      </c>
      <c r="D54" s="22">
        <v>952118.9</v>
      </c>
      <c r="E54" s="22">
        <v>722039.2</v>
      </c>
      <c r="F54" s="22">
        <v>601311.30000000005</v>
      </c>
      <c r="G54" s="22">
        <v>601311.30000000005</v>
      </c>
    </row>
    <row r="55" spans="1:7" ht="21" x14ac:dyDescent="0.2">
      <c r="A55" s="19"/>
      <c r="B55" s="26" t="s">
        <v>58</v>
      </c>
      <c r="C55" s="20">
        <f>C57-C58</f>
        <v>-1685954.5499999998</v>
      </c>
      <c r="D55" s="20">
        <f>D57-D58</f>
        <v>-1067564.1000000001</v>
      </c>
      <c r="E55" s="20">
        <f>E57-E58</f>
        <v>-846140.9</v>
      </c>
      <c r="F55" s="20">
        <f t="shared" ref="F55" si="24">F57-F58</f>
        <v>17613.3</v>
      </c>
      <c r="G55" s="20">
        <f>G57-G58</f>
        <v>-374825.6</v>
      </c>
    </row>
    <row r="56" spans="1:7" ht="24" x14ac:dyDescent="0.2">
      <c r="A56" s="15"/>
      <c r="B56" s="25" t="s">
        <v>59</v>
      </c>
      <c r="C56" s="41"/>
      <c r="D56" s="41"/>
      <c r="E56" s="41"/>
      <c r="F56" s="16"/>
      <c r="G56" s="41"/>
    </row>
    <row r="57" spans="1:7" ht="21" x14ac:dyDescent="0.2">
      <c r="A57" s="19"/>
      <c r="B57" s="32" t="s">
        <v>60</v>
      </c>
      <c r="C57" s="20">
        <v>304607.65000000002</v>
      </c>
      <c r="D57" s="20">
        <v>376714.2</v>
      </c>
      <c r="E57" s="20">
        <v>62942.2</v>
      </c>
      <c r="F57" s="20">
        <v>17613.3</v>
      </c>
      <c r="G57" s="20">
        <v>36815.699999999997</v>
      </c>
    </row>
    <row r="58" spans="1:7" ht="21" x14ac:dyDescent="0.2">
      <c r="A58" s="19"/>
      <c r="B58" s="26" t="s">
        <v>61</v>
      </c>
      <c r="C58" s="20">
        <v>1990562.2</v>
      </c>
      <c r="D58" s="20">
        <v>1444278.3</v>
      </c>
      <c r="E58" s="20">
        <v>909083.1</v>
      </c>
      <c r="F58" s="20"/>
      <c r="G58" s="20">
        <v>411641.3</v>
      </c>
    </row>
    <row r="59" spans="1:7" x14ac:dyDescent="0.2">
      <c r="C59" s="29"/>
      <c r="D59" s="30"/>
      <c r="E59" s="29"/>
      <c r="F59" s="29"/>
      <c r="G59" s="29"/>
    </row>
    <row r="60" spans="1:7" ht="12" x14ac:dyDescent="0.2">
      <c r="C60" s="29"/>
      <c r="D60" s="31"/>
      <c r="E60" s="29"/>
      <c r="F60" s="30"/>
      <c r="G60" s="30"/>
    </row>
    <row r="61" spans="1:7" ht="12" x14ac:dyDescent="0.2">
      <c r="C61" s="29"/>
      <c r="D61" s="29"/>
      <c r="E61" s="31"/>
      <c r="F61" s="29"/>
      <c r="G61" s="29"/>
    </row>
    <row r="62" spans="1:7" ht="12" x14ac:dyDescent="0.2">
      <c r="A62" s="10"/>
      <c r="B62" s="11"/>
      <c r="D62" s="29"/>
      <c r="E62" s="29"/>
      <c r="F62" s="31"/>
      <c r="G62" s="31"/>
    </row>
    <row r="63" spans="1:7" x14ac:dyDescent="0.2">
      <c r="E63" s="29"/>
      <c r="F63" s="29"/>
      <c r="G63" s="29"/>
    </row>
    <row r="64" spans="1:7" x14ac:dyDescent="0.2">
      <c r="F64" s="29"/>
      <c r="G64" s="29"/>
    </row>
    <row r="65" spans="3:6" x14ac:dyDescent="0.2">
      <c r="C65" s="11"/>
    </row>
    <row r="66" spans="3:6" x14ac:dyDescent="0.2">
      <c r="D66" s="11"/>
      <c r="E66" s="11"/>
    </row>
    <row r="68" spans="3:6" x14ac:dyDescent="0.2">
      <c r="F68" s="11"/>
    </row>
  </sheetData>
  <mergeCells count="10">
    <mergeCell ref="A2:G2"/>
    <mergeCell ref="A3:G3"/>
    <mergeCell ref="A5:A7"/>
    <mergeCell ref="G6:G7"/>
    <mergeCell ref="F6:F7"/>
    <mergeCell ref="F5:G5"/>
    <mergeCell ref="E5:E7"/>
    <mergeCell ref="D5:D7"/>
    <mergeCell ref="C5:C7"/>
    <mergeCell ref="B5:B7"/>
  </mergeCells>
  <phoneticPr fontId="0" type="noConversion"/>
  <printOptions horizontalCentered="1"/>
  <pageMargins left="0.19685039370078741" right="0.19685039370078741" top="0.78740157480314965" bottom="0.35433070866141736" header="0.39370078740157483" footer="0.19685039370078741"/>
  <pageSetup paperSize="9" scale="85" fitToHeight="0" orientation="portrait" r:id="rId1"/>
  <headerFooter alignWithMargins="0">
    <oddFooter>&amp;R&amp;8&amp;С</oddFooter>
  </headerFooter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7"/>
  <sheetViews>
    <sheetView tabSelected="1" view="pageBreakPreview" zoomScaleSheetLayoutView="100" workbookViewId="0">
      <selection activeCell="N21" sqref="N21"/>
    </sheetView>
  </sheetViews>
  <sheetFormatPr defaultColWidth="9.140625" defaultRowHeight="11.25" x14ac:dyDescent="0.2"/>
  <cols>
    <col min="1" max="1" width="3.85546875" style="12" customWidth="1"/>
    <col min="2" max="2" width="32.42578125" style="2" customWidth="1"/>
    <col min="3" max="3" width="14.85546875" style="2" customWidth="1"/>
    <col min="4" max="4" width="14.140625" style="2" customWidth="1"/>
    <col min="5" max="5" width="13.85546875" style="2" customWidth="1"/>
    <col min="6" max="6" width="14.85546875" style="2" customWidth="1"/>
    <col min="7" max="7" width="15.42578125" style="2" customWidth="1"/>
    <col min="8" max="16384" width="9.140625" style="2"/>
  </cols>
  <sheetData>
    <row r="1" spans="1:14" s="4" customFormat="1" ht="15.75" x14ac:dyDescent="0.25">
      <c r="A1" s="1"/>
      <c r="B1" s="2"/>
      <c r="C1" s="2"/>
      <c r="D1" s="3"/>
      <c r="E1" s="3"/>
      <c r="G1" s="5"/>
    </row>
    <row r="2" spans="1:14" s="23" customFormat="1" ht="26.45" customHeight="1" x14ac:dyDescent="0.2">
      <c r="A2" s="42" t="s">
        <v>118</v>
      </c>
      <c r="B2" s="42"/>
      <c r="C2" s="42"/>
      <c r="D2" s="42"/>
      <c r="E2" s="42"/>
      <c r="F2" s="42"/>
      <c r="G2" s="42"/>
    </row>
    <row r="3" spans="1:14" s="13" customFormat="1" ht="18.75" customHeight="1" x14ac:dyDescent="0.25">
      <c r="A3" s="42" t="s">
        <v>127</v>
      </c>
      <c r="B3" s="42"/>
      <c r="C3" s="42"/>
      <c r="D3" s="42"/>
      <c r="E3" s="42"/>
      <c r="F3" s="42"/>
      <c r="G3" s="42"/>
    </row>
    <row r="4" spans="1:14" s="13" customFormat="1" ht="10.5" customHeight="1" x14ac:dyDescent="0.25">
      <c r="G4" s="24" t="s">
        <v>70</v>
      </c>
    </row>
    <row r="5" spans="1:14" s="13" customFormat="1" ht="10.5" customHeight="1" x14ac:dyDescent="0.25">
      <c r="A5" s="43" t="s">
        <v>62</v>
      </c>
      <c r="B5" s="48" t="s">
        <v>71</v>
      </c>
      <c r="C5" s="48" t="s">
        <v>128</v>
      </c>
      <c r="D5" s="48" t="s">
        <v>121</v>
      </c>
      <c r="E5" s="48" t="s">
        <v>129</v>
      </c>
      <c r="F5" s="46" t="s">
        <v>132</v>
      </c>
      <c r="G5" s="47"/>
    </row>
    <row r="6" spans="1:14" s="6" customFormat="1" ht="33.6" customHeight="1" x14ac:dyDescent="0.2">
      <c r="A6" s="43"/>
      <c r="B6" s="48"/>
      <c r="C6" s="48"/>
      <c r="D6" s="48"/>
      <c r="E6" s="48"/>
      <c r="F6" s="44" t="s">
        <v>130</v>
      </c>
      <c r="G6" s="44" t="s">
        <v>131</v>
      </c>
      <c r="J6" s="49"/>
      <c r="K6" s="49"/>
      <c r="L6" s="49"/>
      <c r="M6" s="49"/>
      <c r="N6" s="49"/>
    </row>
    <row r="7" spans="1:14" s="6" customFormat="1" ht="35.1" hidden="1" customHeight="1" x14ac:dyDescent="0.2">
      <c r="A7" s="43"/>
      <c r="B7" s="48"/>
      <c r="C7" s="48"/>
      <c r="D7" s="48"/>
      <c r="E7" s="48"/>
      <c r="F7" s="45"/>
      <c r="G7" s="45"/>
      <c r="J7" s="49"/>
      <c r="K7" s="49"/>
      <c r="L7" s="49"/>
      <c r="M7" s="49"/>
      <c r="N7" s="49"/>
    </row>
    <row r="8" spans="1:14" ht="11.25" customHeight="1" x14ac:dyDescent="0.2">
      <c r="A8" s="14" t="s">
        <v>3</v>
      </c>
      <c r="B8" s="8">
        <v>2</v>
      </c>
      <c r="C8" s="7">
        <v>3</v>
      </c>
      <c r="D8" s="8">
        <v>4</v>
      </c>
      <c r="E8" s="8">
        <v>5</v>
      </c>
      <c r="F8" s="8">
        <v>6</v>
      </c>
      <c r="G8" s="8">
        <v>7</v>
      </c>
      <c r="J8" s="49"/>
      <c r="K8" s="49"/>
      <c r="L8" s="49"/>
      <c r="M8" s="49"/>
      <c r="N8" s="49"/>
    </row>
    <row r="9" spans="1:14" ht="11.25" customHeight="1" x14ac:dyDescent="0.2">
      <c r="A9" s="35"/>
      <c r="B9" s="36" t="s">
        <v>72</v>
      </c>
      <c r="C9" s="36">
        <f>C10+C44+C50+C42</f>
        <v>13127131.5</v>
      </c>
      <c r="D9" s="36">
        <f>D10+D44+D50+D42</f>
        <v>14841450.5</v>
      </c>
      <c r="E9" s="36">
        <f t="shared" ref="E9:G9" si="0">E10+E44+E50+E42</f>
        <v>12089441.300000001</v>
      </c>
      <c r="F9" s="36">
        <f t="shared" si="0"/>
        <v>19449529.400000002</v>
      </c>
      <c r="G9" s="36">
        <f t="shared" si="0"/>
        <v>19068476.599999998</v>
      </c>
    </row>
    <row r="10" spans="1:14" ht="12" x14ac:dyDescent="0.2">
      <c r="A10" s="15"/>
      <c r="B10" s="25" t="s">
        <v>73</v>
      </c>
      <c r="C10" s="16">
        <f>C11+C18</f>
        <v>12962937.199999999</v>
      </c>
      <c r="D10" s="16">
        <f t="shared" ref="D10:G10" si="1">D11+D18</f>
        <v>14769607.800000001</v>
      </c>
      <c r="E10" s="16">
        <f t="shared" si="1"/>
        <v>12084440.4</v>
      </c>
      <c r="F10" s="16">
        <f t="shared" si="1"/>
        <v>16954580.600000001</v>
      </c>
      <c r="G10" s="16">
        <f t="shared" si="1"/>
        <v>17164802.5</v>
      </c>
    </row>
    <row r="11" spans="1:14" ht="12" x14ac:dyDescent="0.2">
      <c r="A11" s="17"/>
      <c r="B11" s="28" t="s">
        <v>74</v>
      </c>
      <c r="C11" s="18">
        <f>C12+C14+C16</f>
        <v>6089515.5</v>
      </c>
      <c r="D11" s="18">
        <f>D12+D14+D16</f>
        <v>7509700.5</v>
      </c>
      <c r="E11" s="18">
        <f t="shared" ref="E11:G11" si="2">E12+E14+E16</f>
        <v>7231904.7000000002</v>
      </c>
      <c r="F11" s="18">
        <f t="shared" si="2"/>
        <v>9902664.6999999993</v>
      </c>
      <c r="G11" s="18">
        <f t="shared" si="2"/>
        <v>10112886.700000001</v>
      </c>
    </row>
    <row r="12" spans="1:14" x14ac:dyDescent="0.2">
      <c r="A12" s="19"/>
      <c r="B12" s="26" t="s">
        <v>75</v>
      </c>
      <c r="C12" s="20">
        <f>C13</f>
        <v>6017192.9000000004</v>
      </c>
      <c r="D12" s="20">
        <f t="shared" ref="D12:G12" si="3">D13</f>
        <v>7442632</v>
      </c>
      <c r="E12" s="20">
        <f t="shared" si="3"/>
        <v>7120337.7000000002</v>
      </c>
      <c r="F12" s="20">
        <f t="shared" si="3"/>
        <v>9836777.6999999993</v>
      </c>
      <c r="G12" s="20">
        <f t="shared" si="3"/>
        <v>9927821.0999999996</v>
      </c>
    </row>
    <row r="13" spans="1:14" x14ac:dyDescent="0.2">
      <c r="A13" s="21" t="s">
        <v>3</v>
      </c>
      <c r="B13" s="27" t="s">
        <v>76</v>
      </c>
      <c r="C13" s="22">
        <f>Отчет!C13</f>
        <v>6017192.9000000004</v>
      </c>
      <c r="D13" s="22">
        <f>Отчет!D13</f>
        <v>7442632</v>
      </c>
      <c r="E13" s="22">
        <f>Отчет!E13</f>
        <v>7120337.7000000002</v>
      </c>
      <c r="F13" s="22">
        <f>Отчет!F13</f>
        <v>9836777.6999999993</v>
      </c>
      <c r="G13" s="22">
        <f>Отчет!G13</f>
        <v>9927821.0999999996</v>
      </c>
    </row>
    <row r="14" spans="1:14" x14ac:dyDescent="0.2">
      <c r="A14" s="19"/>
      <c r="B14" s="26" t="s">
        <v>77</v>
      </c>
      <c r="C14" s="20">
        <f>C15</f>
        <v>36271.1</v>
      </c>
      <c r="D14" s="20">
        <f t="shared" ref="D14:G14" si="4">D15</f>
        <v>33900.199999999997</v>
      </c>
      <c r="E14" s="20">
        <f t="shared" si="4"/>
        <v>63787.1</v>
      </c>
      <c r="F14" s="20">
        <f t="shared" si="4"/>
        <v>30795.200000000001</v>
      </c>
      <c r="G14" s="20">
        <f t="shared" si="4"/>
        <v>31155.8</v>
      </c>
    </row>
    <row r="15" spans="1:14" x14ac:dyDescent="0.2">
      <c r="A15" s="21" t="s">
        <v>6</v>
      </c>
      <c r="B15" s="27" t="s">
        <v>78</v>
      </c>
      <c r="C15" s="22">
        <f>Отчет!C15</f>
        <v>36271.1</v>
      </c>
      <c r="D15" s="22">
        <f>Отчет!D15</f>
        <v>33900.199999999997</v>
      </c>
      <c r="E15" s="22">
        <f>Отчет!E15</f>
        <v>63787.1</v>
      </c>
      <c r="F15" s="22">
        <f>Отчет!F15</f>
        <v>30795.200000000001</v>
      </c>
      <c r="G15" s="22">
        <f>Отчет!G15</f>
        <v>31155.8</v>
      </c>
    </row>
    <row r="16" spans="1:14" ht="21" x14ac:dyDescent="0.2">
      <c r="A16" s="19"/>
      <c r="B16" s="26" t="s">
        <v>79</v>
      </c>
      <c r="C16" s="20">
        <f>C17</f>
        <v>36051.5</v>
      </c>
      <c r="D16" s="20">
        <f t="shared" ref="D16:G16" si="5">D17</f>
        <v>33168.300000000003</v>
      </c>
      <c r="E16" s="20">
        <f t="shared" si="5"/>
        <v>47779.9</v>
      </c>
      <c r="F16" s="20">
        <f t="shared" si="5"/>
        <v>35091.800000000003</v>
      </c>
      <c r="G16" s="20">
        <f t="shared" si="5"/>
        <v>153909.79999999999</v>
      </c>
    </row>
    <row r="17" spans="1:7" ht="22.5" x14ac:dyDescent="0.2">
      <c r="A17" s="21" t="s">
        <v>9</v>
      </c>
      <c r="B17" s="27" t="s">
        <v>80</v>
      </c>
      <c r="C17" s="22">
        <f>Отчет!C17</f>
        <v>36051.5</v>
      </c>
      <c r="D17" s="22">
        <f>Отчет!D17</f>
        <v>33168.300000000003</v>
      </c>
      <c r="E17" s="22">
        <f>Отчет!E17</f>
        <v>47779.9</v>
      </c>
      <c r="F17" s="22">
        <f>Отчет!F17</f>
        <v>35091.800000000003</v>
      </c>
      <c r="G17" s="22">
        <f>Отчет!G17</f>
        <v>153909.79999999999</v>
      </c>
    </row>
    <row r="18" spans="1:7" x14ac:dyDescent="0.2">
      <c r="A18" s="19"/>
      <c r="B18" s="26" t="s">
        <v>81</v>
      </c>
      <c r="C18" s="20">
        <f>C19</f>
        <v>6873421.7000000002</v>
      </c>
      <c r="D18" s="20">
        <f t="shared" ref="D18:G18" si="6">D19</f>
        <v>7259907.2999999998</v>
      </c>
      <c r="E18" s="20">
        <f t="shared" si="6"/>
        <v>4852535.7</v>
      </c>
      <c r="F18" s="20">
        <f t="shared" si="6"/>
        <v>7051915.9000000004</v>
      </c>
      <c r="G18" s="20">
        <f t="shared" si="6"/>
        <v>7051915.7999999998</v>
      </c>
    </row>
    <row r="19" spans="1:7" x14ac:dyDescent="0.2">
      <c r="A19" s="21" t="s">
        <v>12</v>
      </c>
      <c r="B19" s="27" t="s">
        <v>82</v>
      </c>
      <c r="C19" s="22">
        <f>Отчет!C19</f>
        <v>6873421.7000000002</v>
      </c>
      <c r="D19" s="22">
        <f>Отчет!D19</f>
        <v>7259907.2999999998</v>
      </c>
      <c r="E19" s="22">
        <f>Отчет!E19</f>
        <v>4852535.7</v>
      </c>
      <c r="F19" s="22">
        <f>Отчет!F19</f>
        <v>7051915.9000000004</v>
      </c>
      <c r="G19" s="22">
        <f>Отчет!G19</f>
        <v>7051915.7999999998</v>
      </c>
    </row>
    <row r="20" spans="1:7" x14ac:dyDescent="0.2">
      <c r="A20" s="37"/>
      <c r="B20" s="38" t="s">
        <v>83</v>
      </c>
      <c r="C20" s="39">
        <f>C21+C37+C53</f>
        <v>11441177</v>
      </c>
      <c r="D20" s="39">
        <f t="shared" ref="D20:G20" si="7">D21+D37+D53</f>
        <v>13773886.500000002</v>
      </c>
      <c r="E20" s="39">
        <f t="shared" si="7"/>
        <v>11060836.399999999</v>
      </c>
      <c r="F20" s="39">
        <f t="shared" si="7"/>
        <v>19467142.699999999</v>
      </c>
      <c r="G20" s="39">
        <f t="shared" si="7"/>
        <v>18693651.300000001</v>
      </c>
    </row>
    <row r="21" spans="1:7" ht="12" x14ac:dyDescent="0.2">
      <c r="A21" s="15"/>
      <c r="B21" s="25" t="s">
        <v>84</v>
      </c>
      <c r="C21" s="16">
        <f>SUM(C22:C35)</f>
        <v>11366963.1</v>
      </c>
      <c r="D21" s="16">
        <f t="shared" ref="D21:G21" si="8">SUM(D22:D35)</f>
        <v>12821767.600000001</v>
      </c>
      <c r="E21" s="16">
        <f t="shared" si="8"/>
        <v>10338797.199999999</v>
      </c>
      <c r="F21" s="16">
        <f t="shared" si="8"/>
        <v>16972193.899999999</v>
      </c>
      <c r="G21" s="16">
        <f t="shared" si="8"/>
        <v>16215295.5</v>
      </c>
    </row>
    <row r="22" spans="1:7" ht="22.5" x14ac:dyDescent="0.2">
      <c r="A22" s="21" t="s">
        <v>15</v>
      </c>
      <c r="B22" s="27" t="s">
        <v>85</v>
      </c>
      <c r="C22" s="22">
        <f>Отчет!C22</f>
        <v>3386199.75</v>
      </c>
      <c r="D22" s="22">
        <f>Отчет!D22</f>
        <v>3710682.7</v>
      </c>
      <c r="E22" s="22">
        <f>Отчет!E22</f>
        <v>4040962.2</v>
      </c>
      <c r="F22" s="22">
        <f>Отчет!F22</f>
        <v>1058940.7</v>
      </c>
      <c r="G22" s="22">
        <f>Отчет!G22</f>
        <v>1058754.7</v>
      </c>
    </row>
    <row r="23" spans="1:7" x14ac:dyDescent="0.2">
      <c r="A23" s="21" t="s">
        <v>17</v>
      </c>
      <c r="B23" s="27" t="s">
        <v>86</v>
      </c>
      <c r="C23" s="22">
        <f>Отчет!C23</f>
        <v>144556</v>
      </c>
      <c r="D23" s="22">
        <f>Отчет!D23</f>
        <v>14707.3</v>
      </c>
      <c r="E23" s="22">
        <f>Отчет!E23</f>
        <v>26880.3</v>
      </c>
      <c r="F23" s="22">
        <f>Отчет!F23</f>
        <v>32039.8</v>
      </c>
      <c r="G23" s="22">
        <f>Отчет!G23</f>
        <v>32039.8</v>
      </c>
    </row>
    <row r="24" spans="1:7" ht="22.5" x14ac:dyDescent="0.2">
      <c r="A24" s="21" t="s">
        <v>19</v>
      </c>
      <c r="B24" s="27" t="s">
        <v>87</v>
      </c>
      <c r="C24" s="22">
        <f>Отчет!C24</f>
        <v>32304.35</v>
      </c>
      <c r="D24" s="22">
        <f>Отчет!D24</f>
        <v>26773.599999999999</v>
      </c>
      <c r="E24" s="22">
        <f>Отчет!E24</f>
        <v>91296.8</v>
      </c>
      <c r="F24" s="22">
        <f>Отчет!F24</f>
        <v>20300.7</v>
      </c>
      <c r="G24" s="22">
        <f>Отчет!G24</f>
        <v>20300.599999999999</v>
      </c>
    </row>
    <row r="25" spans="1:7" x14ac:dyDescent="0.2">
      <c r="A25" s="21" t="s">
        <v>21</v>
      </c>
      <c r="B25" s="27" t="s">
        <v>88</v>
      </c>
      <c r="C25" s="22">
        <f>Отчет!C25</f>
        <v>0</v>
      </c>
      <c r="D25" s="22">
        <f>Отчет!D25</f>
        <v>0</v>
      </c>
      <c r="E25" s="22">
        <f>Отчет!E25</f>
        <v>0</v>
      </c>
      <c r="F25" s="22">
        <f>Отчет!F25</f>
        <v>0</v>
      </c>
      <c r="G25" s="22">
        <f>Отчет!G25</f>
        <v>0</v>
      </c>
    </row>
    <row r="26" spans="1:7" ht="21.75" customHeight="1" x14ac:dyDescent="0.2">
      <c r="A26" s="21" t="s">
        <v>23</v>
      </c>
      <c r="B26" s="27" t="s">
        <v>89</v>
      </c>
      <c r="C26" s="22">
        <f>Отчет!C26</f>
        <v>557989.65</v>
      </c>
      <c r="D26" s="22">
        <f>Отчет!D26</f>
        <v>580746.69999999995</v>
      </c>
      <c r="E26" s="22">
        <f>Отчет!E26</f>
        <v>637971.80000000005</v>
      </c>
      <c r="F26" s="22">
        <f>Отчет!F26</f>
        <v>710357.1</v>
      </c>
      <c r="G26" s="22">
        <f>Отчет!G26</f>
        <v>710350.8</v>
      </c>
    </row>
    <row r="27" spans="1:7" x14ac:dyDescent="0.2">
      <c r="A27" s="21" t="s">
        <v>25</v>
      </c>
      <c r="B27" s="27" t="s">
        <v>90</v>
      </c>
      <c r="C27" s="22">
        <f>Отчет!C27</f>
        <v>2027921.3</v>
      </c>
      <c r="D27" s="22">
        <f>Отчет!D27</f>
        <v>2282310.1</v>
      </c>
      <c r="E27" s="22">
        <f>Отчет!E27</f>
        <v>1082907.8</v>
      </c>
      <c r="F27" s="22">
        <f>Отчет!F27</f>
        <v>6564670.0999999996</v>
      </c>
      <c r="G27" s="22">
        <f>Отчет!G27</f>
        <v>5808530.7999999998</v>
      </c>
    </row>
    <row r="28" spans="1:7" ht="22.5" x14ac:dyDescent="0.2">
      <c r="A28" s="21" t="s">
        <v>27</v>
      </c>
      <c r="B28" s="27" t="s">
        <v>91</v>
      </c>
      <c r="C28" s="22">
        <f>Отчет!C28</f>
        <v>1035344.65</v>
      </c>
      <c r="D28" s="22">
        <f>Отчет!D28</f>
        <v>2849181.5</v>
      </c>
      <c r="E28" s="22">
        <f>Отчет!E28</f>
        <v>1823145.6</v>
      </c>
      <c r="F28" s="22">
        <f>Отчет!F28</f>
        <v>1153368.2</v>
      </c>
      <c r="G28" s="22">
        <f>Отчет!G28</f>
        <v>1152831.2</v>
      </c>
    </row>
    <row r="29" spans="1:7" ht="22.5" x14ac:dyDescent="0.2">
      <c r="A29" s="21" t="s">
        <v>67</v>
      </c>
      <c r="B29" s="9" t="s">
        <v>92</v>
      </c>
      <c r="C29" s="22">
        <f>Отчет!C29</f>
        <v>0</v>
      </c>
      <c r="D29" s="22">
        <f>Отчет!D29</f>
        <v>150000</v>
      </c>
      <c r="E29" s="22">
        <f>Отчет!E29</f>
        <v>208713.60000000001</v>
      </c>
      <c r="F29" s="22">
        <f>Отчет!F29</f>
        <v>1318760</v>
      </c>
      <c r="G29" s="22">
        <f>Отчет!G29</f>
        <v>1318760</v>
      </c>
    </row>
    <row r="30" spans="1:7" ht="45" x14ac:dyDescent="0.2">
      <c r="A30" s="21" t="s">
        <v>29</v>
      </c>
      <c r="B30" s="27" t="s">
        <v>93</v>
      </c>
      <c r="C30" s="22">
        <f>Отчет!C30</f>
        <v>38656.300000000003</v>
      </c>
      <c r="D30" s="22">
        <f>Отчет!D30</f>
        <v>53254.8</v>
      </c>
      <c r="E30" s="22">
        <f>Отчет!E30</f>
        <v>45918.6</v>
      </c>
      <c r="F30" s="22">
        <f>Отчет!F30</f>
        <v>62326.9</v>
      </c>
      <c r="G30" s="22">
        <f>Отчет!G30</f>
        <v>62311.6</v>
      </c>
    </row>
    <row r="31" spans="1:7" ht="22.5" x14ac:dyDescent="0.2">
      <c r="A31" s="21" t="s">
        <v>31</v>
      </c>
      <c r="B31" s="27" t="s">
        <v>94</v>
      </c>
      <c r="C31" s="22">
        <f>Отчет!C31</f>
        <v>25333.200000000001</v>
      </c>
      <c r="D31" s="22">
        <f>Отчет!D31</f>
        <v>31164.400000000001</v>
      </c>
      <c r="E31" s="22">
        <f>Отчет!E31</f>
        <v>70889.2</v>
      </c>
      <c r="F31" s="22">
        <f>Отчет!F31</f>
        <v>261011.8</v>
      </c>
      <c r="G31" s="22">
        <f>Отчет!G31</f>
        <v>261000</v>
      </c>
    </row>
    <row r="32" spans="1:7" x14ac:dyDescent="0.2">
      <c r="A32" s="21" t="s">
        <v>33</v>
      </c>
      <c r="B32" s="27" t="s">
        <v>95</v>
      </c>
      <c r="C32" s="22">
        <f>Отчет!C32</f>
        <v>1483452.4</v>
      </c>
      <c r="D32" s="22">
        <f>Отчет!D32</f>
        <v>754940.1</v>
      </c>
      <c r="E32" s="22">
        <f>Отчет!E32</f>
        <v>801431.9</v>
      </c>
      <c r="F32" s="22">
        <f>Отчет!F32</f>
        <v>898938.7</v>
      </c>
      <c r="G32" s="22">
        <f>Отчет!G32</f>
        <v>898937.7</v>
      </c>
    </row>
    <row r="33" spans="1:7" x14ac:dyDescent="0.2">
      <c r="A33" s="21" t="s">
        <v>35</v>
      </c>
      <c r="B33" s="27" t="s">
        <v>96</v>
      </c>
      <c r="C33" s="22">
        <f>Отчет!C33</f>
        <v>753043.8</v>
      </c>
      <c r="D33" s="22">
        <f>Отчет!D33</f>
        <v>353358.5</v>
      </c>
      <c r="E33" s="22">
        <f>Отчет!E33</f>
        <v>127827.9</v>
      </c>
      <c r="F33" s="22">
        <f>Отчет!F33</f>
        <v>31888.1</v>
      </c>
      <c r="G33" s="22">
        <f>Отчет!G33</f>
        <v>31887.4</v>
      </c>
    </row>
    <row r="34" spans="1:7" x14ac:dyDescent="0.2">
      <c r="A34" s="21" t="s">
        <v>37</v>
      </c>
      <c r="B34" s="27" t="s">
        <v>97</v>
      </c>
      <c r="C34" s="22">
        <f>Отчет!C34</f>
        <v>21097.599999999999</v>
      </c>
      <c r="D34" s="22">
        <f>Отчет!D34</f>
        <v>18964.5</v>
      </c>
      <c r="E34" s="22">
        <f>Отчет!E34</f>
        <v>17414.099999999999</v>
      </c>
      <c r="F34" s="22">
        <f>Отчет!F34</f>
        <v>16998.7</v>
      </c>
      <c r="G34" s="22">
        <f>Отчет!G34</f>
        <v>16997.8</v>
      </c>
    </row>
    <row r="35" spans="1:7" x14ac:dyDescent="0.2">
      <c r="A35" s="21" t="s">
        <v>39</v>
      </c>
      <c r="B35" s="27" t="s">
        <v>98</v>
      </c>
      <c r="C35" s="22">
        <f>Отчет!C35</f>
        <v>1861064.1</v>
      </c>
      <c r="D35" s="22">
        <f>Отчет!D35</f>
        <v>1995683.4</v>
      </c>
      <c r="E35" s="22">
        <f>Отчет!E35</f>
        <v>1363437.4</v>
      </c>
      <c r="F35" s="22">
        <f>Отчет!F35</f>
        <v>4842593.0999999996</v>
      </c>
      <c r="G35" s="22">
        <f>Отчет!G35</f>
        <v>4842593.0999999996</v>
      </c>
    </row>
    <row r="36" spans="1:7" ht="12" x14ac:dyDescent="0.2">
      <c r="A36" s="15"/>
      <c r="B36" s="25" t="s">
        <v>99</v>
      </c>
      <c r="C36" s="16">
        <f>C37-C41</f>
        <v>6449.7</v>
      </c>
      <c r="D36" s="16">
        <f t="shared" ref="D36:G36" si="9">D37-D41</f>
        <v>-71842.7</v>
      </c>
      <c r="E36" s="16">
        <f t="shared" si="9"/>
        <v>-4783.6000000000004</v>
      </c>
      <c r="F36" s="16">
        <f t="shared" si="9"/>
        <v>1292326.2</v>
      </c>
      <c r="G36" s="16">
        <f t="shared" si="9"/>
        <v>1869197.3</v>
      </c>
    </row>
    <row r="37" spans="1:7" x14ac:dyDescent="0.2">
      <c r="A37" s="19"/>
      <c r="B37" s="26" t="s">
        <v>100</v>
      </c>
      <c r="C37" s="20">
        <f>C38+C39+C40</f>
        <v>10294</v>
      </c>
      <c r="D37" s="20">
        <f t="shared" ref="D37:G37" si="10">D38+D39+D40</f>
        <v>0</v>
      </c>
      <c r="E37" s="20">
        <f t="shared" si="10"/>
        <v>0</v>
      </c>
      <c r="F37" s="20">
        <f t="shared" si="10"/>
        <v>1893637.5</v>
      </c>
      <c r="G37" s="20">
        <f t="shared" si="10"/>
        <v>1877044.5</v>
      </c>
    </row>
    <row r="38" spans="1:7" x14ac:dyDescent="0.2">
      <c r="A38" s="21" t="s">
        <v>25</v>
      </c>
      <c r="B38" s="27" t="s">
        <v>90</v>
      </c>
      <c r="C38" s="22">
        <f>Отчет!C39</f>
        <v>0</v>
      </c>
      <c r="D38" s="22">
        <f>Отчет!D39</f>
        <v>0</v>
      </c>
      <c r="E38" s="22">
        <f>Отчет!E39</f>
        <v>0</v>
      </c>
      <c r="F38" s="22">
        <f>Отчет!F39</f>
        <v>1877044.5</v>
      </c>
      <c r="G38" s="22">
        <f>Отчет!G39</f>
        <v>1877044.5</v>
      </c>
    </row>
    <row r="39" spans="1:7" ht="45" x14ac:dyDescent="0.2">
      <c r="A39" s="21" t="s">
        <v>29</v>
      </c>
      <c r="B39" s="27" t="s">
        <v>93</v>
      </c>
      <c r="C39" s="22">
        <f>Отчет!C40</f>
        <v>10294</v>
      </c>
      <c r="D39" s="22">
        <f>Отчет!D40</f>
        <v>0</v>
      </c>
      <c r="E39" s="22">
        <f>Отчет!E40</f>
        <v>0</v>
      </c>
      <c r="F39" s="22">
        <f>Отчет!F40</f>
        <v>16593</v>
      </c>
      <c r="G39" s="22">
        <f>Отчет!G40</f>
        <v>0</v>
      </c>
    </row>
    <row r="40" spans="1:7" x14ac:dyDescent="0.2">
      <c r="A40" s="21" t="s">
        <v>35</v>
      </c>
      <c r="B40" s="27" t="s">
        <v>96</v>
      </c>
      <c r="C40" s="22">
        <f>Отчет!C41</f>
        <v>0</v>
      </c>
      <c r="D40" s="22">
        <f>Отчет!D41</f>
        <v>0</v>
      </c>
      <c r="E40" s="22">
        <f>Отчет!E41</f>
        <v>0</v>
      </c>
      <c r="F40" s="22">
        <f>Отчет!F41</f>
        <v>0</v>
      </c>
      <c r="G40" s="22">
        <f>Отчет!G41</f>
        <v>0</v>
      </c>
    </row>
    <row r="41" spans="1:7" ht="15.75" customHeight="1" x14ac:dyDescent="0.2">
      <c r="A41" s="19"/>
      <c r="B41" s="26" t="s">
        <v>101</v>
      </c>
      <c r="C41" s="20">
        <f>C42</f>
        <v>3844.3</v>
      </c>
      <c r="D41" s="20">
        <f t="shared" ref="D41:G41" si="11">D42</f>
        <v>71842.7</v>
      </c>
      <c r="E41" s="20">
        <f t="shared" si="11"/>
        <v>4783.6000000000004</v>
      </c>
      <c r="F41" s="20">
        <f t="shared" si="11"/>
        <v>601311.30000000005</v>
      </c>
      <c r="G41" s="20">
        <f t="shared" si="11"/>
        <v>7847.2</v>
      </c>
    </row>
    <row r="42" spans="1:7" x14ac:dyDescent="0.2">
      <c r="A42" s="21" t="s">
        <v>44</v>
      </c>
      <c r="B42" s="27" t="s">
        <v>102</v>
      </c>
      <c r="C42" s="22">
        <f>Отчет!C43</f>
        <v>3844.3</v>
      </c>
      <c r="D42" s="22">
        <f>Отчет!D43</f>
        <v>71842.7</v>
      </c>
      <c r="E42" s="22">
        <f>Отчет!E43</f>
        <v>4783.6000000000004</v>
      </c>
      <c r="F42" s="22">
        <f>Отчет!F43</f>
        <v>601311.30000000005</v>
      </c>
      <c r="G42" s="22">
        <f>Отчет!G43</f>
        <v>7847.2</v>
      </c>
    </row>
    <row r="43" spans="1:7" ht="24" x14ac:dyDescent="0.2">
      <c r="A43" s="15"/>
      <c r="B43" s="25" t="s">
        <v>103</v>
      </c>
      <c r="C43" s="16">
        <v>0</v>
      </c>
      <c r="D43" s="16">
        <v>0</v>
      </c>
      <c r="E43" s="16">
        <v>35.9</v>
      </c>
      <c r="F43" s="16">
        <f>F44+F46</f>
        <v>0</v>
      </c>
      <c r="G43" s="16">
        <f>G44+G46</f>
        <v>2189.4</v>
      </c>
    </row>
    <row r="44" spans="1:7" ht="21" x14ac:dyDescent="0.2">
      <c r="A44" s="19"/>
      <c r="B44" s="26" t="s">
        <v>104</v>
      </c>
      <c r="C44" s="20">
        <f>C45</f>
        <v>0</v>
      </c>
      <c r="D44" s="20">
        <f t="shared" ref="D44:G44" si="12">D45</f>
        <v>0</v>
      </c>
      <c r="E44" s="20">
        <f t="shared" si="12"/>
        <v>217.3</v>
      </c>
      <c r="F44" s="20">
        <f t="shared" si="12"/>
        <v>0</v>
      </c>
      <c r="G44" s="20">
        <f t="shared" si="12"/>
        <v>2189.4</v>
      </c>
    </row>
    <row r="45" spans="1:7" ht="22.5" x14ac:dyDescent="0.2">
      <c r="A45" s="21" t="s">
        <v>48</v>
      </c>
      <c r="B45" s="27" t="s">
        <v>105</v>
      </c>
      <c r="C45" s="22">
        <f>Отчет!C46</f>
        <v>0</v>
      </c>
      <c r="D45" s="22">
        <f>Отчет!D46</f>
        <v>0</v>
      </c>
      <c r="E45" s="22">
        <f>Отчет!E46</f>
        <v>217.3</v>
      </c>
      <c r="F45" s="22">
        <f>Отчет!F46</f>
        <v>0</v>
      </c>
      <c r="G45" s="22">
        <f>Отчет!G46</f>
        <v>2189.4</v>
      </c>
    </row>
    <row r="46" spans="1:7" x14ac:dyDescent="0.2">
      <c r="A46" s="21"/>
      <c r="B46" s="26" t="s">
        <v>106</v>
      </c>
      <c r="C46" s="22">
        <f>C47</f>
        <v>0</v>
      </c>
      <c r="D46" s="22">
        <f t="shared" ref="D46:G46" si="13">D47</f>
        <v>0</v>
      </c>
      <c r="E46" s="22">
        <f t="shared" si="13"/>
        <v>182464</v>
      </c>
      <c r="F46" s="22">
        <f t="shared" si="13"/>
        <v>0</v>
      </c>
      <c r="G46" s="22">
        <f t="shared" si="13"/>
        <v>0</v>
      </c>
    </row>
    <row r="47" spans="1:7" x14ac:dyDescent="0.2">
      <c r="A47" s="21" t="s">
        <v>35</v>
      </c>
      <c r="B47" s="27" t="s">
        <v>96</v>
      </c>
      <c r="C47" s="22">
        <f>Отчет!C48</f>
        <v>0</v>
      </c>
      <c r="D47" s="22">
        <f>Отчет!D48</f>
        <v>0</v>
      </c>
      <c r="E47" s="22">
        <f>Отчет!E48</f>
        <v>182464</v>
      </c>
      <c r="F47" s="22">
        <f>Отчет!F48</f>
        <v>0</v>
      </c>
      <c r="G47" s="22">
        <f>Отчет!G48</f>
        <v>0</v>
      </c>
    </row>
    <row r="48" spans="1:7" ht="24" x14ac:dyDescent="0.2">
      <c r="A48" s="15"/>
      <c r="B48" s="25" t="s">
        <v>107</v>
      </c>
      <c r="C48" s="16">
        <f>Отчет!C49</f>
        <v>1589524.3999999997</v>
      </c>
      <c r="D48" s="16">
        <f>Отчет!D49</f>
        <v>2019682.8999999992</v>
      </c>
      <c r="E48" s="16">
        <f>Отчет!E49</f>
        <v>1568180.1000000013</v>
      </c>
      <c r="F48" s="16">
        <f>Отчет!F49</f>
        <v>-1309939.499999997</v>
      </c>
      <c r="G48" s="16">
        <f>Отчет!G49</f>
        <v>-917500.9</v>
      </c>
    </row>
    <row r="49" spans="1:7" ht="36" x14ac:dyDescent="0.2">
      <c r="A49" s="15"/>
      <c r="B49" s="25" t="s">
        <v>108</v>
      </c>
      <c r="C49" s="16">
        <f>Отчет!C50</f>
        <v>-1589524.4499999997</v>
      </c>
      <c r="D49" s="16">
        <f>Отчет!D50</f>
        <v>-2019683</v>
      </c>
      <c r="E49" s="16">
        <f>Отчет!E50</f>
        <v>-1568180.1</v>
      </c>
      <c r="F49" s="16">
        <f>Отчет!F50</f>
        <v>1309939.5</v>
      </c>
      <c r="G49" s="16">
        <f>Отчет!G50</f>
        <v>917500.6</v>
      </c>
    </row>
    <row r="50" spans="1:7" x14ac:dyDescent="0.2">
      <c r="A50" s="19"/>
      <c r="B50" s="26" t="s">
        <v>109</v>
      </c>
      <c r="C50" s="20">
        <f>C51</f>
        <v>160350</v>
      </c>
      <c r="D50" s="20">
        <f t="shared" ref="D50:G50" si="14">D51</f>
        <v>0</v>
      </c>
      <c r="E50" s="20">
        <f t="shared" si="14"/>
        <v>0</v>
      </c>
      <c r="F50" s="20">
        <f t="shared" si="14"/>
        <v>1893637.5</v>
      </c>
      <c r="G50" s="20">
        <f t="shared" si="14"/>
        <v>1893637.5</v>
      </c>
    </row>
    <row r="51" spans="1:7" x14ac:dyDescent="0.2">
      <c r="A51" s="21" t="s">
        <v>53</v>
      </c>
      <c r="B51" s="27" t="s">
        <v>110</v>
      </c>
      <c r="C51" s="22">
        <f>Отчет!C52</f>
        <v>160350</v>
      </c>
      <c r="D51" s="22">
        <f>Отчет!D52</f>
        <v>0</v>
      </c>
      <c r="E51" s="22">
        <f>Отчет!E52</f>
        <v>0</v>
      </c>
      <c r="F51" s="22">
        <f>Отчет!F52</f>
        <v>1893637.5</v>
      </c>
      <c r="G51" s="22">
        <f>Отчет!G52</f>
        <v>1893637.5</v>
      </c>
    </row>
    <row r="52" spans="1:7" x14ac:dyDescent="0.2">
      <c r="A52" s="19"/>
      <c r="B52" s="26" t="s">
        <v>111</v>
      </c>
      <c r="C52" s="20">
        <f>C53</f>
        <v>63919.9</v>
      </c>
      <c r="D52" s="20">
        <f t="shared" ref="D52:G52" si="15">D53</f>
        <v>952118.9</v>
      </c>
      <c r="E52" s="20">
        <f t="shared" si="15"/>
        <v>722039.2</v>
      </c>
      <c r="F52" s="20">
        <f t="shared" si="15"/>
        <v>601311.30000000005</v>
      </c>
      <c r="G52" s="20">
        <f t="shared" si="15"/>
        <v>601311.30000000005</v>
      </c>
    </row>
    <row r="53" spans="1:7" x14ac:dyDescent="0.2">
      <c r="A53" s="21" t="s">
        <v>56</v>
      </c>
      <c r="B53" s="27" t="s">
        <v>112</v>
      </c>
      <c r="C53" s="22">
        <f>Отчет!C54</f>
        <v>63919.9</v>
      </c>
      <c r="D53" s="22">
        <f>Отчет!D54</f>
        <v>952118.9</v>
      </c>
      <c r="E53" s="22">
        <f>Отчет!E54</f>
        <v>722039.2</v>
      </c>
      <c r="F53" s="22">
        <f>Отчет!F54</f>
        <v>601311.30000000005</v>
      </c>
      <c r="G53" s="22">
        <f>Отчет!G54</f>
        <v>601311.30000000005</v>
      </c>
    </row>
    <row r="54" spans="1:7" ht="21" x14ac:dyDescent="0.2">
      <c r="A54" s="19"/>
      <c r="B54" s="26" t="s">
        <v>113</v>
      </c>
      <c r="C54" s="20">
        <f>C56-C57</f>
        <v>-1685954.5499999998</v>
      </c>
      <c r="D54" s="20">
        <f t="shared" ref="D54:G54" si="16">D56-D57</f>
        <v>-1067564.1000000001</v>
      </c>
      <c r="E54" s="20">
        <f t="shared" si="16"/>
        <v>-846140.9</v>
      </c>
      <c r="F54" s="20">
        <f t="shared" si="16"/>
        <v>17613.3</v>
      </c>
      <c r="G54" s="20">
        <f t="shared" si="16"/>
        <v>-374825.6</v>
      </c>
    </row>
    <row r="55" spans="1:7" ht="24" x14ac:dyDescent="0.2">
      <c r="A55" s="15"/>
      <c r="B55" s="25" t="s">
        <v>114</v>
      </c>
      <c r="C55" s="16"/>
      <c r="D55" s="16"/>
      <c r="E55" s="16"/>
      <c r="F55" s="16"/>
      <c r="G55" s="16"/>
    </row>
    <row r="56" spans="1:7" ht="21" x14ac:dyDescent="0.2">
      <c r="A56" s="19"/>
      <c r="B56" s="32" t="s">
        <v>115</v>
      </c>
      <c r="C56" s="20">
        <f>Отчет!C57</f>
        <v>304607.65000000002</v>
      </c>
      <c r="D56" s="20">
        <f>Отчет!D57</f>
        <v>376714.2</v>
      </c>
      <c r="E56" s="20">
        <f>Отчет!E57</f>
        <v>62942.2</v>
      </c>
      <c r="F56" s="20">
        <f>Отчет!F57</f>
        <v>17613.3</v>
      </c>
      <c r="G56" s="20">
        <f>Отчет!G57</f>
        <v>36815.699999999997</v>
      </c>
    </row>
    <row r="57" spans="1:7" ht="21" x14ac:dyDescent="0.2">
      <c r="A57" s="19"/>
      <c r="B57" s="26" t="s">
        <v>116</v>
      </c>
      <c r="C57" s="20">
        <f>Отчет!C58</f>
        <v>1990562.2</v>
      </c>
      <c r="D57" s="20">
        <f>Отчет!D58</f>
        <v>1444278.3</v>
      </c>
      <c r="E57" s="20">
        <f>Отчет!E58</f>
        <v>909083.1</v>
      </c>
      <c r="F57" s="20">
        <f>Отчет!F58</f>
        <v>0</v>
      </c>
      <c r="G57" s="20">
        <f>Отчет!G58</f>
        <v>411641.3</v>
      </c>
    </row>
    <row r="58" spans="1:7" ht="12" x14ac:dyDescent="0.2">
      <c r="C58" s="31"/>
      <c r="D58" s="29"/>
      <c r="E58" s="30"/>
      <c r="F58" s="29"/>
      <c r="G58" s="29"/>
    </row>
    <row r="59" spans="1:7" ht="12" x14ac:dyDescent="0.2">
      <c r="C59" s="29"/>
      <c r="D59" s="31"/>
      <c r="E59" s="29"/>
      <c r="F59" s="30"/>
      <c r="G59" s="30"/>
    </row>
    <row r="60" spans="1:7" ht="12" x14ac:dyDescent="0.2">
      <c r="C60" s="29"/>
      <c r="D60" s="29"/>
      <c r="E60" s="31"/>
      <c r="F60" s="29"/>
      <c r="G60" s="29"/>
    </row>
    <row r="61" spans="1:7" ht="12" x14ac:dyDescent="0.2">
      <c r="A61" s="10"/>
      <c r="B61" s="11"/>
      <c r="D61" s="29"/>
      <c r="E61" s="29"/>
      <c r="F61" s="31"/>
      <c r="G61" s="31"/>
    </row>
    <row r="62" spans="1:7" x14ac:dyDescent="0.2">
      <c r="E62" s="29"/>
      <c r="F62" s="29"/>
      <c r="G62" s="29"/>
    </row>
    <row r="63" spans="1:7" x14ac:dyDescent="0.2">
      <c r="F63" s="29"/>
      <c r="G63" s="29"/>
    </row>
    <row r="64" spans="1:7" x14ac:dyDescent="0.2">
      <c r="C64" s="11"/>
    </row>
    <row r="65" spans="4:6" x14ac:dyDescent="0.2">
      <c r="D65" s="11"/>
      <c r="E65" s="11"/>
    </row>
    <row r="67" spans="4:6" x14ac:dyDescent="0.2">
      <c r="F67" s="11"/>
    </row>
  </sheetData>
  <mergeCells count="16">
    <mergeCell ref="J6:J8"/>
    <mergeCell ref="K6:K8"/>
    <mergeCell ref="L6:L8"/>
    <mergeCell ref="M6:N6"/>
    <mergeCell ref="M7:M8"/>
    <mergeCell ref="N7:N8"/>
    <mergeCell ref="F5:G5"/>
    <mergeCell ref="F6:F7"/>
    <mergeCell ref="G6:G7"/>
    <mergeCell ref="A2:G2"/>
    <mergeCell ref="A3:G3"/>
    <mergeCell ref="A5:A7"/>
    <mergeCell ref="B5:B7"/>
    <mergeCell ref="C5:C7"/>
    <mergeCell ref="D5:D7"/>
    <mergeCell ref="E5:E7"/>
  </mergeCells>
  <printOptions horizontalCentered="1"/>
  <pageMargins left="0.19685039370078741" right="0.19685039370078741" top="0.78740157480314965" bottom="0.35433070866141736" header="0.39370078740157483" footer="0.19685039370078741"/>
  <pageSetup paperSize="9" scale="85" fitToHeight="0" orientation="portrait" r:id="rId1"/>
  <headerFooter alignWithMargins="0">
    <oddFooter>&amp;R&amp;8&amp;С</oddFooter>
  </headerFooter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Отчет каз</vt:lpstr>
      <vt:lpstr>Отчет!Заголовки_для_печати</vt:lpstr>
      <vt:lpstr>'Отчет каз'!Заголовки_для_печати</vt:lpstr>
      <vt:lpstr>Отчет!Область_печати</vt:lpstr>
      <vt:lpstr>'Отчет каз'!Область_печати</vt:lpstr>
    </vt:vector>
  </TitlesOfParts>
  <Company>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Владелец</cp:lastModifiedBy>
  <cp:lastPrinted>2020-08-12T12:02:33Z</cp:lastPrinted>
  <dcterms:created xsi:type="dcterms:W3CDTF">2003-05-20T10:03:43Z</dcterms:created>
  <dcterms:modified xsi:type="dcterms:W3CDTF">2026-10-01T10:33:25Z</dcterms:modified>
</cp:coreProperties>
</file>